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'Scoresheet'!$A$1:$AE$52</definedName>
    <definedName name="_xlnm.Print_Titles" localSheetId="0">'Scoresheet'!$A:$F,'Scoresheet'!$1:$2</definedName>
    <definedName name="Z_1229FF16_6ED5_4DBA_B9FE_D3EE84024C57_.wvu.PrintArea" localSheetId="0" hidden="1">'Scoresheet'!$A$1:$IK$43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<sst xmlns="http://schemas.openxmlformats.org/spreadsheetml/2006/main" count="382" uniqueCount="126">
  <si>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</si>
  <si>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</si>
  <si>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</si>
  <si>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</si>
  <si>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</si>
  <si>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</si>
  <si>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</si>
  <si>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</si>
  <si>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</si>
  <si>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</si>
  <si>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</si>
  <si>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</si>
  <si>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</si>
  <si>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</si>
  <si>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</si>
  <si>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</si>
  <si>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</si>
  <si>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</si>
  <si>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</si>
  <si>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</si>
  <si>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</si>
  <si>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</si>
  <si>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</si>
  <si>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</si>
  <si>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</si>
  <si>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</si>
  <si>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</si>
  <si>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</si>
  <si>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</si>
  <si>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</si>
  <si>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</si>
  <si>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</si>
  <si>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</si>
  <si>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</si>
  <si>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</si>
  <si>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</si>
  <si>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</si>
  <si>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</si>
  <si>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</si>
  <si>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</si>
  <si>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</si>
  <si>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</si>
  <si>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</si>
  <si>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</si>
  <si>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</si>
  <si>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</si>
  <si>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</si>
  <si>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</si>
  <si>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</si>
  <si>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</si>
  <si>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</si>
  <si>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</si>
  <si>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</si>
  <si>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</si>
  <si>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</si>
  <si>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</si>
  <si>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</si>
  <si>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</si>
  <si>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</si>
  <si>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</si>
  <si>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</si>
  <si>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</si>
  <si>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</si>
  <si>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</si>
  <si>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</si>
  <si>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</si>
  <si>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</si>
  <si>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</si>
  <si>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</si>
  <si>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</si>
  <si>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</si>
  <si>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</si>
  <si>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</si>
  <si>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</si>
  <si>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</si>
  <si>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</si>
  <si>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</si>
  <si>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</si>
  <si>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</si>
  <si>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</si>
  <si>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</si>
  <si>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</si>
  <si>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</si>
  <si>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</si>
  <si>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</si>
  <si>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</si>
  <si>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</si>
  <si>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</si>
  <si>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DQ</t>
  </si>
  <si>
    <r>
      <t>C</t>
    </r>
    <r>
      <rPr>
        <b/>
        <sz val="8"/>
        <rFont val="Arial"/>
        <family val="0"/>
      </rPr>
      <t xml:space="preserve">
C
C
S
C</t>
    </r>
  </si>
  <si>
    <t>CCCSC Sum: 1-Member, 2-Setup, 4-SO, 7-CoF</t>
  </si>
  <si>
    <t xml:space="preserve"> * Division not entered, it is incumbent on the shooter to check their score sheet.</t>
  </si>
  <si>
    <t>Martin S</t>
  </si>
  <si>
    <t>Neil S</t>
  </si>
  <si>
    <t>Robert R</t>
  </si>
  <si>
    <t>Sean A</t>
  </si>
  <si>
    <t>Jason C</t>
  </si>
  <si>
    <t>Kyle J</t>
  </si>
  <si>
    <t>Christopher M</t>
  </si>
  <si>
    <t>Tom F</t>
  </si>
  <si>
    <t>Mick M</t>
  </si>
  <si>
    <t>Jim M</t>
  </si>
  <si>
    <t>John G</t>
  </si>
  <si>
    <t>Warren W</t>
  </si>
  <si>
    <t>Gene E</t>
  </si>
  <si>
    <t>Kyle W</t>
  </si>
  <si>
    <t>Name
(First Last Initial)</t>
  </si>
  <si>
    <t>Finish</t>
  </si>
  <si>
    <t>Stage 2
Breakfast</t>
  </si>
  <si>
    <t>Stage 3
Around The Corner</t>
  </si>
  <si>
    <t>Stage 4
Whack A Mole</t>
  </si>
  <si>
    <t>** Classification not entered, it is incumbent on the shooter to check their score sheet.</t>
  </si>
  <si>
    <t>* Division not entered, it is incumbent on the shooter to check their score sheet.</t>
  </si>
  <si>
    <t>Scott G</t>
  </si>
  <si>
    <t>Dale Mac</t>
  </si>
  <si>
    <t>Doc J</t>
  </si>
  <si>
    <t>Sean K</t>
  </si>
  <si>
    <t>Ken A</t>
  </si>
  <si>
    <t>Amoroso</t>
  </si>
  <si>
    <t>Stage 1
Ticket Window Trouble Rifle Style</t>
  </si>
  <si>
    <t>Clear Creek
Rifle Side Match
8 May 2010</t>
  </si>
  <si>
    <t>IRON</t>
  </si>
  <si>
    <t>AUTO</t>
  </si>
  <si>
    <t>OPTIC</t>
  </si>
  <si>
    <t>Charile A*</t>
  </si>
  <si>
    <t>OUT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</si>
</sst>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40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0" fontId="0" fillId="0" borderId="14" xfId="0" applyBorder="1" applyAlignment="1" applyProtection="1">
      <alignment horizontal="center" vertical="center"/>
      <protection/>
    </xf>
    <xf numFmtId="2" fontId="0" fillId="0" borderId="43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1" fontId="5" fillId="2" borderId="19" xfId="0" applyNumberFormat="1" applyFont="1" applyFill="1" applyBorder="1" applyAlignment="1" applyProtection="1">
      <alignment horizontal="center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ill="1" applyBorder="1" applyAlignment="1" applyProtection="1">
      <alignment horizontal="right" vertical="center"/>
      <protection/>
    </xf>
    <xf numFmtId="1" fontId="0" fillId="2" borderId="24" xfId="0" applyNumberFormat="1" applyFill="1" applyBorder="1" applyAlignment="1" applyProtection="1">
      <alignment horizontal="right" vertical="center"/>
      <protection/>
    </xf>
    <xf numFmtId="2" fontId="2" fillId="2" borderId="25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/>
    </xf>
    <xf numFmtId="0" fontId="0" fillId="3" borderId="26" xfId="0" applyFill="1" applyBorder="1" applyAlignment="1" applyProtection="1">
      <alignment horizontal="center" vertical="center"/>
      <protection/>
    </xf>
    <xf numFmtId="49" fontId="0" fillId="3" borderId="19" xfId="0" applyNumberFormat="1" applyFill="1" applyBorder="1" applyAlignment="1" applyProtection="1">
      <alignment horizontal="left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1" fontId="1" fillId="3" borderId="25" xfId="0" applyNumberFormat="1" applyFont="1" applyFill="1" applyBorder="1" applyAlignment="1" applyProtection="1">
      <alignment horizontal="center" vertic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/>
    </xf>
    <xf numFmtId="1" fontId="5" fillId="3" borderId="20" xfId="0" applyNumberFormat="1" applyFont="1" applyFill="1" applyBorder="1" applyAlignment="1" applyProtection="1">
      <alignment horizontal="center" vertical="center"/>
      <protection/>
    </xf>
    <xf numFmtId="1" fontId="5" fillId="3" borderId="29" xfId="0" applyNumberFormat="1" applyFont="1" applyFill="1" applyBorder="1" applyAlignment="1" applyProtection="1">
      <alignment horizontal="center" vertical="center"/>
      <protection/>
    </xf>
    <xf numFmtId="2" fontId="2" fillId="3" borderId="21" xfId="0" applyNumberFormat="1" applyFont="1" applyFill="1" applyBorder="1" applyAlignment="1" applyProtection="1">
      <alignment horizontal="right" vertical="center"/>
      <protection/>
    </xf>
    <xf numFmtId="2" fontId="0" fillId="3" borderId="25" xfId="0" applyNumberFormat="1" applyFill="1" applyBorder="1" applyAlignment="1" applyProtection="1">
      <alignment horizontal="right" vertical="center"/>
      <protection/>
    </xf>
    <xf numFmtId="1" fontId="0" fillId="3" borderId="19" xfId="0" applyNumberFormat="1" applyFill="1" applyBorder="1" applyAlignment="1" applyProtection="1">
      <alignment horizontal="right" vertical="center"/>
      <protection/>
    </xf>
    <xf numFmtId="165" fontId="0" fillId="3" borderId="22" xfId="0" applyNumberFormat="1" applyFill="1" applyBorder="1" applyAlignment="1" applyProtection="1">
      <alignment horizontal="right" vertical="center"/>
      <protection/>
    </xf>
    <xf numFmtId="1" fontId="0" fillId="3" borderId="23" xfId="0" applyNumberFormat="1" applyFill="1" applyBorder="1" applyAlignment="1" applyProtection="1">
      <alignment horizontal="right" vertical="center"/>
      <protection/>
    </xf>
    <xf numFmtId="2" fontId="0" fillId="3" borderId="25" xfId="0" applyNumberFormat="1" applyFill="1" applyBorder="1" applyAlignment="1" applyProtection="1">
      <alignment horizontal="right" vertical="center"/>
      <protection locked="0"/>
    </xf>
    <xf numFmtId="2" fontId="0" fillId="3" borderId="19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165" fontId="0" fillId="3" borderId="19" xfId="0" applyNumberFormat="1" applyFill="1" applyBorder="1" applyAlignment="1" applyProtection="1">
      <alignment horizontal="right" vertical="center"/>
      <protection/>
    </xf>
    <xf numFmtId="1" fontId="0" fillId="3" borderId="22" xfId="0" applyNumberFormat="1" applyFill="1" applyBorder="1" applyAlignment="1" applyProtection="1">
      <alignment horizontal="right" vertical="center"/>
      <protection/>
    </xf>
    <xf numFmtId="2" fontId="2" fillId="3" borderId="24" xfId="0" applyNumberFormat="1" applyFont="1" applyFill="1" applyBorder="1" applyAlignment="1" applyProtection="1">
      <alignment horizontal="right" vertical="center"/>
      <protection/>
    </xf>
    <xf numFmtId="49" fontId="7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>
      <alignment horizontal="center"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 applyProtection="1">
      <alignment horizontal="center"/>
      <protection/>
    </xf>
    <xf numFmtId="49" fontId="6" fillId="2" borderId="48" xfId="0" applyNumberFormat="1" applyFont="1" applyFill="1" applyBorder="1" applyAlignment="1" applyProtection="1">
      <alignment horizontal="center" wrapText="1"/>
      <protection/>
    </xf>
    <xf numFmtId="49" fontId="6" fillId="2" borderId="47" xfId="0" applyNumberFormat="1" applyFont="1" applyFill="1" applyBorder="1" applyAlignment="1" applyProtection="1">
      <alignment horizontal="center" wrapText="1"/>
      <protection/>
    </xf>
    <xf numFmtId="49" fontId="2" fillId="2" borderId="49" xfId="0" applyNumberFormat="1" applyFont="1" applyFill="1" applyBorder="1" applyAlignment="1" applyProtection="1">
      <alignment horizontal="center"/>
      <protection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49" fontId="2" fillId="0" borderId="51" xfId="0" applyNumberFormat="1" applyFont="1" applyBorder="1" applyAlignment="1" applyProtection="1">
      <alignment horizontal="center"/>
      <protection/>
    </xf>
    <xf numFmtId="49" fontId="2" fillId="2" borderId="51" xfId="0" applyNumberFormat="1" applyFont="1" applyFill="1" applyBorder="1" applyAlignment="1" applyProtection="1">
      <alignment horizontal="center" wrapText="1"/>
      <protection/>
    </xf>
    <xf numFmtId="2" fontId="2" fillId="0" borderId="52" xfId="0" applyNumberFormat="1" applyFont="1" applyBorder="1" applyAlignment="1" applyProtection="1">
      <alignment horizontal="right" vertical="center"/>
      <protection/>
    </xf>
    <xf numFmtId="2" fontId="2" fillId="0" borderId="53" xfId="0" applyNumberFormat="1" applyFont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9" fontId="2" fillId="2" borderId="12" xfId="0" applyNumberFormat="1" applyFont="1" applyFill="1" applyBorder="1" applyAlignment="1" applyProtection="1">
      <alignment horizontal="left" wrapText="1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2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16.00390625" style="4" customWidth="1"/>
    <col min="3" max="3" width="0.85546875" style="4" hidden="1" customWidth="1"/>
    <col min="4" max="4" width="2.140625" style="4" hidden="1" customWidth="1"/>
    <col min="5" max="5" width="6.00390625" style="189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7.281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4" width="6.57421875" style="0" hidden="1" customWidth="1"/>
    <col min="45" max="45" width="6.421875" style="0" hidden="1" customWidth="1"/>
    <col min="46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57" customHeight="1" thickTop="1">
      <c r="A1" s="172" t="s">
        <v>120</v>
      </c>
      <c r="B1" s="173"/>
      <c r="C1" s="173"/>
      <c r="D1" s="173"/>
      <c r="E1" s="173"/>
      <c r="F1" s="173"/>
      <c r="G1" s="26" t="s">
        <v>73</v>
      </c>
      <c r="H1" s="27" t="s">
        <v>74</v>
      </c>
      <c r="I1" s="177" t="s">
        <v>35</v>
      </c>
      <c r="J1" s="178"/>
      <c r="K1" s="179" t="s">
        <v>18</v>
      </c>
      <c r="L1" s="180"/>
      <c r="M1" s="180"/>
      <c r="N1" s="180"/>
      <c r="O1" s="181"/>
      <c r="P1" s="175" t="s">
        <v>119</v>
      </c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83" t="s">
        <v>108</v>
      </c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5" t="s">
        <v>109</v>
      </c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5" t="s">
        <v>110</v>
      </c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82" t="s">
        <v>2</v>
      </c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 t="s">
        <v>3</v>
      </c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 t="s">
        <v>4</v>
      </c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 t="s">
        <v>5</v>
      </c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 t="s">
        <v>6</v>
      </c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 t="s">
        <v>7</v>
      </c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 t="s">
        <v>8</v>
      </c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 t="s">
        <v>9</v>
      </c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 t="s">
        <v>10</v>
      </c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 t="s">
        <v>11</v>
      </c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 t="s">
        <v>12</v>
      </c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 t="s">
        <v>13</v>
      </c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 t="s">
        <v>14</v>
      </c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 t="s">
        <v>15</v>
      </c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 t="s">
        <v>16</v>
      </c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 t="s">
        <v>17</v>
      </c>
      <c r="IB1" s="174"/>
      <c r="IC1" s="174"/>
      <c r="ID1" s="174"/>
      <c r="IE1" s="174"/>
      <c r="IF1" s="174"/>
      <c r="IG1" s="174"/>
      <c r="IH1" s="174"/>
      <c r="II1" s="174"/>
      <c r="IJ1" s="174"/>
      <c r="IK1" s="174"/>
    </row>
    <row r="2" spans="1:245" ht="57" customHeight="1" thickBot="1">
      <c r="A2" s="28" t="s">
        <v>107</v>
      </c>
      <c r="B2" s="29" t="s">
        <v>106</v>
      </c>
      <c r="C2" s="29" t="s">
        <v>34</v>
      </c>
      <c r="D2" s="29" t="s">
        <v>89</v>
      </c>
      <c r="E2" s="187" t="s">
        <v>1</v>
      </c>
      <c r="F2" s="30" t="s">
        <v>0</v>
      </c>
      <c r="G2" s="31" t="s">
        <v>60</v>
      </c>
      <c r="H2" s="32" t="s">
        <v>60</v>
      </c>
      <c r="I2" s="33" t="s">
        <v>71</v>
      </c>
      <c r="J2" s="34" t="s">
        <v>72</v>
      </c>
      <c r="K2" s="66" t="s">
        <v>57</v>
      </c>
      <c r="L2" s="35" t="s">
        <v>54</v>
      </c>
      <c r="M2" s="35" t="s">
        <v>55</v>
      </c>
      <c r="N2" s="67" t="s">
        <v>56</v>
      </c>
      <c r="O2" s="30" t="s">
        <v>53</v>
      </c>
      <c r="P2" s="28" t="s">
        <v>37</v>
      </c>
      <c r="Q2" s="29" t="s">
        <v>38</v>
      </c>
      <c r="R2" s="29" t="s">
        <v>39</v>
      </c>
      <c r="S2" s="29" t="s">
        <v>40</v>
      </c>
      <c r="T2" s="29" t="s">
        <v>41</v>
      </c>
      <c r="U2" s="29" t="s">
        <v>42</v>
      </c>
      <c r="V2" s="29" t="s">
        <v>43</v>
      </c>
      <c r="W2" s="29" t="s">
        <v>36</v>
      </c>
      <c r="X2" s="29" t="s">
        <v>44</v>
      </c>
      <c r="Y2" s="29" t="s">
        <v>45</v>
      </c>
      <c r="Z2" s="29" t="s">
        <v>46</v>
      </c>
      <c r="AA2" s="71" t="s">
        <v>47</v>
      </c>
      <c r="AB2" s="29" t="s">
        <v>48</v>
      </c>
      <c r="AC2" s="29" t="s">
        <v>52</v>
      </c>
      <c r="AD2" s="29" t="s">
        <v>49</v>
      </c>
      <c r="AE2" s="30" t="s">
        <v>50</v>
      </c>
      <c r="AF2" s="29" t="s">
        <v>37</v>
      </c>
      <c r="AG2" s="29" t="s">
        <v>38</v>
      </c>
      <c r="AH2" s="29" t="s">
        <v>39</v>
      </c>
      <c r="AI2" s="29" t="s">
        <v>40</v>
      </c>
      <c r="AJ2" s="29" t="s">
        <v>36</v>
      </c>
      <c r="AK2" s="29" t="s">
        <v>44</v>
      </c>
      <c r="AL2" s="29" t="s">
        <v>45</v>
      </c>
      <c r="AM2" s="29" t="s">
        <v>46</v>
      </c>
      <c r="AN2" s="71" t="s">
        <v>47</v>
      </c>
      <c r="AO2" s="29" t="s">
        <v>48</v>
      </c>
      <c r="AP2" s="29" t="s">
        <v>52</v>
      </c>
      <c r="AQ2" s="29" t="s">
        <v>49</v>
      </c>
      <c r="AR2" s="30" t="s">
        <v>50</v>
      </c>
      <c r="AS2" s="28" t="s">
        <v>37</v>
      </c>
      <c r="AT2" s="29" t="s">
        <v>38</v>
      </c>
      <c r="AU2" s="29" t="s">
        <v>39</v>
      </c>
      <c r="AV2" s="29" t="s">
        <v>36</v>
      </c>
      <c r="AW2" s="29" t="s">
        <v>44</v>
      </c>
      <c r="AX2" s="29" t="s">
        <v>45</v>
      </c>
      <c r="AY2" s="29" t="s">
        <v>46</v>
      </c>
      <c r="AZ2" s="71" t="s">
        <v>47</v>
      </c>
      <c r="BA2" s="29" t="s">
        <v>48</v>
      </c>
      <c r="BB2" s="29" t="s">
        <v>52</v>
      </c>
      <c r="BC2" s="29" t="s">
        <v>49</v>
      </c>
      <c r="BD2" s="30" t="s">
        <v>50</v>
      </c>
      <c r="BE2" s="28" t="s">
        <v>37</v>
      </c>
      <c r="BF2" s="29"/>
      <c r="BG2" s="29"/>
      <c r="BH2" s="29" t="s">
        <v>36</v>
      </c>
      <c r="BI2" s="29" t="s">
        <v>44</v>
      </c>
      <c r="BJ2" s="29" t="s">
        <v>45</v>
      </c>
      <c r="BK2" s="29" t="s">
        <v>46</v>
      </c>
      <c r="BL2" s="71" t="s">
        <v>47</v>
      </c>
      <c r="BM2" s="29" t="s">
        <v>48</v>
      </c>
      <c r="BN2" s="29" t="s">
        <v>52</v>
      </c>
      <c r="BO2" s="29" t="s">
        <v>49</v>
      </c>
      <c r="BP2" s="30" t="s">
        <v>50</v>
      </c>
      <c r="BQ2" s="20" t="s">
        <v>37</v>
      </c>
      <c r="BR2" s="20" t="s">
        <v>38</v>
      </c>
      <c r="BS2" s="20" t="s">
        <v>39</v>
      </c>
      <c r="BT2" s="20" t="s">
        <v>36</v>
      </c>
      <c r="BU2" s="20" t="s">
        <v>44</v>
      </c>
      <c r="BV2" s="20" t="s">
        <v>45</v>
      </c>
      <c r="BW2" s="20" t="s">
        <v>46</v>
      </c>
      <c r="BX2" s="20" t="s">
        <v>47</v>
      </c>
      <c r="BY2" s="22" t="s">
        <v>48</v>
      </c>
      <c r="BZ2" s="20" t="s">
        <v>52</v>
      </c>
      <c r="CA2" s="20" t="s">
        <v>49</v>
      </c>
      <c r="CB2" s="21" t="s">
        <v>50</v>
      </c>
      <c r="CC2" s="19" t="s">
        <v>37</v>
      </c>
      <c r="CD2" s="20" t="s">
        <v>38</v>
      </c>
      <c r="CE2" s="20" t="s">
        <v>36</v>
      </c>
      <c r="CF2" s="20" t="s">
        <v>44</v>
      </c>
      <c r="CG2" s="20" t="s">
        <v>45</v>
      </c>
      <c r="CH2" s="20" t="s">
        <v>46</v>
      </c>
      <c r="CI2" s="20" t="s">
        <v>47</v>
      </c>
      <c r="CJ2" s="22" t="s">
        <v>48</v>
      </c>
      <c r="CK2" s="20" t="s">
        <v>52</v>
      </c>
      <c r="CL2" s="20" t="s">
        <v>49</v>
      </c>
      <c r="CM2" s="21" t="s">
        <v>50</v>
      </c>
      <c r="CN2" s="19" t="s">
        <v>37</v>
      </c>
      <c r="CO2" s="20" t="s">
        <v>38</v>
      </c>
      <c r="CP2" s="20" t="s">
        <v>36</v>
      </c>
      <c r="CQ2" s="20" t="s">
        <v>44</v>
      </c>
      <c r="CR2" s="20" t="s">
        <v>45</v>
      </c>
      <c r="CS2" s="20" t="s">
        <v>46</v>
      </c>
      <c r="CT2" s="20" t="s">
        <v>47</v>
      </c>
      <c r="CU2" s="22" t="s">
        <v>48</v>
      </c>
      <c r="CV2" s="20" t="s">
        <v>52</v>
      </c>
      <c r="CW2" s="20" t="s">
        <v>49</v>
      </c>
      <c r="CX2" s="21" t="s">
        <v>50</v>
      </c>
      <c r="CY2" s="19" t="s">
        <v>37</v>
      </c>
      <c r="CZ2" s="20" t="s">
        <v>38</v>
      </c>
      <c r="DA2" s="20" t="s">
        <v>36</v>
      </c>
      <c r="DB2" s="20" t="s">
        <v>44</v>
      </c>
      <c r="DC2" s="20" t="s">
        <v>45</v>
      </c>
      <c r="DD2" s="20" t="s">
        <v>46</v>
      </c>
      <c r="DE2" s="20" t="s">
        <v>47</v>
      </c>
      <c r="DF2" s="22" t="s">
        <v>48</v>
      </c>
      <c r="DG2" s="20" t="s">
        <v>52</v>
      </c>
      <c r="DH2" s="20" t="s">
        <v>49</v>
      </c>
      <c r="DI2" s="21" t="s">
        <v>50</v>
      </c>
      <c r="DJ2" s="19" t="s">
        <v>37</v>
      </c>
      <c r="DK2" s="20" t="s">
        <v>38</v>
      </c>
      <c r="DL2" s="20" t="s">
        <v>36</v>
      </c>
      <c r="DM2" s="20" t="s">
        <v>44</v>
      </c>
      <c r="DN2" s="20" t="s">
        <v>45</v>
      </c>
      <c r="DO2" s="20" t="s">
        <v>46</v>
      </c>
      <c r="DP2" s="20" t="s">
        <v>47</v>
      </c>
      <c r="DQ2" s="22" t="s">
        <v>48</v>
      </c>
      <c r="DR2" s="20" t="s">
        <v>52</v>
      </c>
      <c r="DS2" s="20" t="s">
        <v>49</v>
      </c>
      <c r="DT2" s="21" t="s">
        <v>50</v>
      </c>
      <c r="DU2" s="19" t="s">
        <v>37</v>
      </c>
      <c r="DV2" s="20" t="s">
        <v>38</v>
      </c>
      <c r="DW2" s="20" t="s">
        <v>36</v>
      </c>
      <c r="DX2" s="20" t="s">
        <v>44</v>
      </c>
      <c r="DY2" s="20" t="s">
        <v>45</v>
      </c>
      <c r="DZ2" s="20" t="s">
        <v>46</v>
      </c>
      <c r="EA2" s="20" t="s">
        <v>47</v>
      </c>
      <c r="EB2" s="22" t="s">
        <v>48</v>
      </c>
      <c r="EC2" s="20" t="s">
        <v>52</v>
      </c>
      <c r="ED2" s="20" t="s">
        <v>49</v>
      </c>
      <c r="EE2" s="21" t="s">
        <v>50</v>
      </c>
      <c r="EF2" s="19" t="s">
        <v>37</v>
      </c>
      <c r="EG2" s="20" t="s">
        <v>38</v>
      </c>
      <c r="EH2" s="20" t="s">
        <v>36</v>
      </c>
      <c r="EI2" s="20" t="s">
        <v>44</v>
      </c>
      <c r="EJ2" s="20" t="s">
        <v>45</v>
      </c>
      <c r="EK2" s="20" t="s">
        <v>46</v>
      </c>
      <c r="EL2" s="20" t="s">
        <v>47</v>
      </c>
      <c r="EM2" s="22" t="s">
        <v>48</v>
      </c>
      <c r="EN2" s="20" t="s">
        <v>52</v>
      </c>
      <c r="EO2" s="20" t="s">
        <v>49</v>
      </c>
      <c r="EP2" s="21" t="s">
        <v>50</v>
      </c>
      <c r="EQ2" s="19" t="s">
        <v>37</v>
      </c>
      <c r="ER2" s="20" t="s">
        <v>38</v>
      </c>
      <c r="ES2" s="20" t="s">
        <v>36</v>
      </c>
      <c r="ET2" s="20" t="s">
        <v>44</v>
      </c>
      <c r="EU2" s="20" t="s">
        <v>45</v>
      </c>
      <c r="EV2" s="20" t="s">
        <v>46</v>
      </c>
      <c r="EW2" s="20" t="s">
        <v>47</v>
      </c>
      <c r="EX2" s="22" t="s">
        <v>48</v>
      </c>
      <c r="EY2" s="20" t="s">
        <v>52</v>
      </c>
      <c r="EZ2" s="20" t="s">
        <v>49</v>
      </c>
      <c r="FA2" s="21" t="s">
        <v>50</v>
      </c>
      <c r="FB2" s="19" t="s">
        <v>37</v>
      </c>
      <c r="FC2" s="20" t="s">
        <v>38</v>
      </c>
      <c r="FD2" s="20" t="s">
        <v>36</v>
      </c>
      <c r="FE2" s="20" t="s">
        <v>44</v>
      </c>
      <c r="FF2" s="20" t="s">
        <v>45</v>
      </c>
      <c r="FG2" s="20" t="s">
        <v>46</v>
      </c>
      <c r="FH2" s="20" t="s">
        <v>47</v>
      </c>
      <c r="FI2" s="22" t="s">
        <v>48</v>
      </c>
      <c r="FJ2" s="20" t="s">
        <v>52</v>
      </c>
      <c r="FK2" s="20" t="s">
        <v>49</v>
      </c>
      <c r="FL2" s="21" t="s">
        <v>50</v>
      </c>
      <c r="FM2" s="19" t="s">
        <v>37</v>
      </c>
      <c r="FN2" s="20" t="s">
        <v>38</v>
      </c>
      <c r="FO2" s="20" t="s">
        <v>36</v>
      </c>
      <c r="FP2" s="20" t="s">
        <v>44</v>
      </c>
      <c r="FQ2" s="20" t="s">
        <v>45</v>
      </c>
      <c r="FR2" s="20" t="s">
        <v>46</v>
      </c>
      <c r="FS2" s="20" t="s">
        <v>47</v>
      </c>
      <c r="FT2" s="22" t="s">
        <v>48</v>
      </c>
      <c r="FU2" s="20" t="s">
        <v>52</v>
      </c>
      <c r="FV2" s="20" t="s">
        <v>49</v>
      </c>
      <c r="FW2" s="21" t="s">
        <v>50</v>
      </c>
      <c r="FX2" s="19" t="s">
        <v>37</v>
      </c>
      <c r="FY2" s="20" t="s">
        <v>38</v>
      </c>
      <c r="FZ2" s="20" t="s">
        <v>36</v>
      </c>
      <c r="GA2" s="20" t="s">
        <v>44</v>
      </c>
      <c r="GB2" s="20" t="s">
        <v>45</v>
      </c>
      <c r="GC2" s="20" t="s">
        <v>46</v>
      </c>
      <c r="GD2" s="20" t="s">
        <v>47</v>
      </c>
      <c r="GE2" s="22" t="s">
        <v>48</v>
      </c>
      <c r="GF2" s="20" t="s">
        <v>52</v>
      </c>
      <c r="GG2" s="20" t="s">
        <v>49</v>
      </c>
      <c r="GH2" s="21" t="s">
        <v>50</v>
      </c>
      <c r="GI2" s="19" t="s">
        <v>37</v>
      </c>
      <c r="GJ2" s="20" t="s">
        <v>38</v>
      </c>
      <c r="GK2" s="20" t="s">
        <v>36</v>
      </c>
      <c r="GL2" s="20" t="s">
        <v>44</v>
      </c>
      <c r="GM2" s="20" t="s">
        <v>45</v>
      </c>
      <c r="GN2" s="20" t="s">
        <v>46</v>
      </c>
      <c r="GO2" s="20" t="s">
        <v>47</v>
      </c>
      <c r="GP2" s="22" t="s">
        <v>48</v>
      </c>
      <c r="GQ2" s="20" t="s">
        <v>52</v>
      </c>
      <c r="GR2" s="20" t="s">
        <v>49</v>
      </c>
      <c r="GS2" s="21" t="s">
        <v>50</v>
      </c>
      <c r="GT2" s="19" t="s">
        <v>37</v>
      </c>
      <c r="GU2" s="20" t="s">
        <v>38</v>
      </c>
      <c r="GV2" s="20" t="s">
        <v>36</v>
      </c>
      <c r="GW2" s="20" t="s">
        <v>44</v>
      </c>
      <c r="GX2" s="20" t="s">
        <v>45</v>
      </c>
      <c r="GY2" s="20" t="s">
        <v>46</v>
      </c>
      <c r="GZ2" s="20" t="s">
        <v>47</v>
      </c>
      <c r="HA2" s="22" t="s">
        <v>48</v>
      </c>
      <c r="HB2" s="20" t="s">
        <v>52</v>
      </c>
      <c r="HC2" s="20" t="s">
        <v>49</v>
      </c>
      <c r="HD2" s="21" t="s">
        <v>50</v>
      </c>
      <c r="HE2" s="19" t="s">
        <v>37</v>
      </c>
      <c r="HF2" s="20" t="s">
        <v>38</v>
      </c>
      <c r="HG2" s="20" t="s">
        <v>36</v>
      </c>
      <c r="HH2" s="20" t="s">
        <v>44</v>
      </c>
      <c r="HI2" s="20" t="s">
        <v>45</v>
      </c>
      <c r="HJ2" s="20" t="s">
        <v>46</v>
      </c>
      <c r="HK2" s="20" t="s">
        <v>47</v>
      </c>
      <c r="HL2" s="22" t="s">
        <v>48</v>
      </c>
      <c r="HM2" s="20" t="s">
        <v>52</v>
      </c>
      <c r="HN2" s="20" t="s">
        <v>49</v>
      </c>
      <c r="HO2" s="21" t="s">
        <v>50</v>
      </c>
      <c r="HP2" s="19" t="s">
        <v>37</v>
      </c>
      <c r="HQ2" s="20" t="s">
        <v>38</v>
      </c>
      <c r="HR2" s="20" t="s">
        <v>36</v>
      </c>
      <c r="HS2" s="20" t="s">
        <v>44</v>
      </c>
      <c r="HT2" s="20" t="s">
        <v>45</v>
      </c>
      <c r="HU2" s="20" t="s">
        <v>46</v>
      </c>
      <c r="HV2" s="20" t="s">
        <v>47</v>
      </c>
      <c r="HW2" s="22" t="s">
        <v>48</v>
      </c>
      <c r="HX2" s="20" t="s">
        <v>52</v>
      </c>
      <c r="HY2" s="20" t="s">
        <v>49</v>
      </c>
      <c r="HZ2" s="21" t="s">
        <v>50</v>
      </c>
      <c r="IA2" s="19" t="s">
        <v>37</v>
      </c>
      <c r="IB2" s="20" t="s">
        <v>38</v>
      </c>
      <c r="IC2" s="20" t="s">
        <v>36</v>
      </c>
      <c r="ID2" s="20" t="s">
        <v>44</v>
      </c>
      <c r="IE2" s="20" t="s">
        <v>45</v>
      </c>
      <c r="IF2" s="20" t="s">
        <v>46</v>
      </c>
      <c r="IG2" s="20" t="s">
        <v>47</v>
      </c>
      <c r="IH2" s="22" t="s">
        <v>48</v>
      </c>
      <c r="II2" s="20" t="s">
        <v>52</v>
      </c>
      <c r="IJ2" s="20" t="s">
        <v>49</v>
      </c>
      <c r="IK2" s="21" t="s">
        <v>50</v>
      </c>
    </row>
    <row r="3" spans="1:246" ht="12.75" thickTop="1">
      <c r="A3" s="52">
        <v>1</v>
      </c>
      <c r="B3" s="54" t="s">
        <v>104</v>
      </c>
      <c r="C3" s="36"/>
      <c r="D3" s="55"/>
      <c r="E3" s="188" t="s">
        <v>121</v>
      </c>
      <c r="F3" s="37" t="s">
        <v>122</v>
      </c>
      <c r="G3" s="38">
        <f>IF(AND(OR($G$2="Y",$H$2="Y"),I3&lt;5,J3&lt;5),IF(AND(I3=I2,J3=J2),G2+1,1),"")</f>
      </c>
      <c r="H3" s="39" t="e">
        <f>IF(AND($H$2="Y",J3&gt;0,OR(AND(G3=1,#REF!=10),AND(G3=2,G11=20),AND(G3=3,G21=30),AND(G3=4,G31=40),AND(G3=5,G40=50),AND(G3=6,G49=60),AND(G3=7,G58=70),AND(G3=8,G67=80),AND(G3=9,G76=90),AND(G3=10,G85=100))),VLOOKUP(J3-1,SortLookup!$A$13:$B$16,2,FALSE),"")</f>
        <v>#REF!</v>
      </c>
      <c r="I3" s="40" t="str">
        <f>IF(ISNA(VLOOKUP(E3,SortLookup!$A$1:$B$5,2,FALSE))," ",VLOOKUP(E3,SortLookup!$A$1:$B$5,2,FALSE))</f>
        <v> </v>
      </c>
      <c r="J3" s="58" t="str">
        <f>IF(ISNA(VLOOKUP(F3,SortLookup!$A$7:$B$11,2,FALSE))," ",VLOOKUP(F3,SortLookup!$A$7:$B$11,2,FALSE))</f>
        <v> </v>
      </c>
      <c r="K3" s="60">
        <f>L3+M3+N3</f>
        <v>62.6</v>
      </c>
      <c r="L3" s="62">
        <f>AB3+AO3+BA3+BM3+BY3+CJ3+CU3+DF3+DQ3+EB3+EM3+EX3+FI3+FT3+GE3+GP3+HA3+HL3+HW3+IH3</f>
        <v>49.6</v>
      </c>
      <c r="M3" s="45">
        <f>AD3+AQ3+BC3+BO3+CA3+CL3+CW3+DH3+DS3+ED3+EO3+EZ3+FK3+FV3+GG3+GR3+HC3+HN3+HY3+IJ3</f>
        <v>0</v>
      </c>
      <c r="N3" s="46">
        <f>O3/2</f>
        <v>13</v>
      </c>
      <c r="O3" s="41">
        <f>W3+AJ3+AV3+BH3+BT3+CE3+CP3+DA3+DL3+DW3+EH3+ES3+FD3+FO3+FZ3+GK3+GV3+HG3+HR3+IC3</f>
        <v>26</v>
      </c>
      <c r="P3" s="76">
        <v>49.6</v>
      </c>
      <c r="Q3" s="69"/>
      <c r="R3" s="69"/>
      <c r="S3" s="69"/>
      <c r="T3" s="69"/>
      <c r="U3" s="69"/>
      <c r="V3" s="69"/>
      <c r="W3" s="70">
        <v>26</v>
      </c>
      <c r="X3" s="70">
        <v>0</v>
      </c>
      <c r="Y3" s="70">
        <v>0</v>
      </c>
      <c r="Z3" s="70">
        <v>0</v>
      </c>
      <c r="AA3" s="72">
        <v>0</v>
      </c>
      <c r="AB3" s="62">
        <f>P3+Q3+R3+S3+T3+U3+V3</f>
        <v>49.6</v>
      </c>
      <c r="AC3" s="61">
        <f>W3/2</f>
        <v>13</v>
      </c>
      <c r="AD3" s="78">
        <f>(X3*3)+(Y3*5)+(Z3*5)+(AA3*20)</f>
        <v>0</v>
      </c>
      <c r="AE3" s="48">
        <f>AB3+AC3+AD3</f>
        <v>62.6</v>
      </c>
      <c r="AF3" s="76"/>
      <c r="AG3" s="69"/>
      <c r="AH3" s="69"/>
      <c r="AI3" s="69"/>
      <c r="AJ3" s="70"/>
      <c r="AK3" s="70"/>
      <c r="AL3" s="70"/>
      <c r="AM3" s="70"/>
      <c r="AN3" s="72"/>
      <c r="AO3" s="62">
        <f>AF3+AG3+AH3+AI3</f>
        <v>0</v>
      </c>
      <c r="AP3" s="61">
        <f>AJ3/2</f>
        <v>0</v>
      </c>
      <c r="AQ3" s="78">
        <f>(AK3*3)+(AL3*5)+(AM3*5)+(AN3*20)</f>
        <v>0</v>
      </c>
      <c r="AR3" s="48">
        <f>AO3+AP3+AQ3</f>
        <v>0</v>
      </c>
      <c r="AS3" s="76"/>
      <c r="AT3" s="69"/>
      <c r="AU3" s="69"/>
      <c r="AV3" s="70"/>
      <c r="AW3" s="70"/>
      <c r="AX3" s="70"/>
      <c r="AY3" s="70"/>
      <c r="AZ3" s="72"/>
      <c r="BA3" s="62">
        <f>AS3+AT3+AU3</f>
        <v>0</v>
      </c>
      <c r="BB3" s="61">
        <f>AV3/2</f>
        <v>0</v>
      </c>
      <c r="BC3" s="78">
        <f>(AW3*3)+(AX3*5)+(AY3*5)+(AZ3*20)</f>
        <v>0</v>
      </c>
      <c r="BD3" s="48">
        <f>BA3+BB3+BC3</f>
        <v>0</v>
      </c>
      <c r="BE3" s="76"/>
      <c r="BF3" s="69"/>
      <c r="BG3" s="69"/>
      <c r="BH3" s="70"/>
      <c r="BI3" s="70"/>
      <c r="BJ3" s="70"/>
      <c r="BK3" s="70"/>
      <c r="BL3" s="72"/>
      <c r="BM3" s="62">
        <f>BE3+BF3+BG3</f>
        <v>0</v>
      </c>
      <c r="BN3" s="61">
        <f>BH3/2</f>
        <v>0</v>
      </c>
      <c r="BO3" s="78">
        <f>(BI3*3)+(BJ3*5)+(BK3*5)+(BL3*20)</f>
        <v>0</v>
      </c>
      <c r="BP3" s="48">
        <f>BM3+BN3+BO3</f>
        <v>0</v>
      </c>
      <c r="BQ3" s="1"/>
      <c r="BR3" s="1"/>
      <c r="BS3" s="1"/>
      <c r="BT3" s="2"/>
      <c r="BU3" s="2"/>
      <c r="BV3" s="2"/>
      <c r="BW3" s="2"/>
      <c r="BX3" s="2"/>
      <c r="BY3" s="7">
        <f>BQ3+BR3+BS3</f>
        <v>0</v>
      </c>
      <c r="BZ3" s="14">
        <f>BT3/2</f>
        <v>0</v>
      </c>
      <c r="CA3" s="6">
        <f>(BU3*3)+(BV3*5)+(BW3*5)+(BX3*20)</f>
        <v>0</v>
      </c>
      <c r="CB3" s="15">
        <f>BY3+BZ3+CA3</f>
        <v>0</v>
      </c>
      <c r="CC3" s="16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111">
        <f>IH3+II3+IJ3</f>
        <v>0</v>
      </c>
      <c r="IL3" s="112"/>
    </row>
    <row r="4" spans="1:246" ht="12.75">
      <c r="A4" s="52">
        <v>2</v>
      </c>
      <c r="B4" s="50" t="s">
        <v>95</v>
      </c>
      <c r="C4" s="53"/>
      <c r="D4" s="51"/>
      <c r="E4" s="50" t="s">
        <v>121</v>
      </c>
      <c r="F4" s="55" t="s">
        <v>122</v>
      </c>
      <c r="G4" s="49">
        <f>IF(AND(OR($G$2="Y",$H$2="Y"),I4&lt;5,J4&lt;5),IF(AND(I4=I3,J4=J3),G3+1,1),"")</f>
      </c>
      <c r="H4" s="42" t="e">
        <f>IF(AND($H$2="Y",J4&gt;0,OR(AND(G4=1,#REF!=10),AND(G4=2,#REF!=20),AND(G4=3,G20=30),AND(G4=4,G30=40),AND(G4=5,G39=50),AND(G4=6,G48=60),AND(G4=7,G57=70),AND(G4=8,G66=80),AND(G4=9,G75=90),AND(G4=10,G84=100))),VLOOKUP(J4-1,SortLookup!$A$13:$B$16,2,FALSE),"")</f>
        <v>#REF!</v>
      </c>
      <c r="I4" s="43" t="str">
        <f>IF(ISNA(VLOOKUP(E4,SortLookup!$A$1:$B$5,2,FALSE))," ",VLOOKUP(E4,SortLookup!$A$1:$B$5,2,FALSE))</f>
        <v> </v>
      </c>
      <c r="J4" s="59" t="str">
        <f>IF(ISNA(VLOOKUP(F4,SortLookup!$A$7:$B$11,2,FALSE))," ",VLOOKUP(F4,SortLookup!$A$7:$B$11,2,FALSE))</f>
        <v> </v>
      </c>
      <c r="K4" s="44">
        <f>L4+M4+N4</f>
        <v>73.81</v>
      </c>
      <c r="L4" s="62">
        <f>AB4+AO4+BA4+BM4+BY4+CJ4+CU4+DF4+DQ4+EB4+EM4+EX4+FI4+FT4+GE4+GP4+HA4+HL4+HW4+IH4</f>
        <v>52.31</v>
      </c>
      <c r="M4" s="45">
        <f>AD4+AQ4+BC4+BO4+CA4+CL4+CW4+DH4+DS4+ED4+EO4+EZ4+FK4+FV4+GG4+GR4+HC4+HN4+HY4+IJ4</f>
        <v>5</v>
      </c>
      <c r="N4" s="46">
        <f>O4/2</f>
        <v>16.5</v>
      </c>
      <c r="O4" s="47">
        <f>W4+AJ4+AV4+BH4+BT4+CE4+CP4+DA4+DL4+DW4+EH4+ES4+FD4+FO4+FZ4+GK4+GV4+HG4+HR4+IC4</f>
        <v>33</v>
      </c>
      <c r="P4" s="76">
        <v>52.31</v>
      </c>
      <c r="Q4" s="69"/>
      <c r="R4" s="69"/>
      <c r="S4" s="69"/>
      <c r="T4" s="69"/>
      <c r="U4" s="69"/>
      <c r="V4" s="69"/>
      <c r="W4" s="70">
        <v>33</v>
      </c>
      <c r="X4" s="70">
        <v>0</v>
      </c>
      <c r="Y4" s="70">
        <v>1</v>
      </c>
      <c r="Z4" s="70">
        <v>0</v>
      </c>
      <c r="AA4" s="72">
        <v>0</v>
      </c>
      <c r="AB4" s="62">
        <f>P4+Q4+R4+S4+T4+U4+V4</f>
        <v>52.31</v>
      </c>
      <c r="AC4" s="61">
        <f>W4/2</f>
        <v>16.5</v>
      </c>
      <c r="AD4" s="78">
        <f>(X4*3)+(Y4*5)+(Z4*5)+(AA4*20)</f>
        <v>5</v>
      </c>
      <c r="AE4" s="48">
        <f>AB4+AC4+AD4</f>
        <v>73.81</v>
      </c>
      <c r="AF4" s="76"/>
      <c r="AG4" s="69"/>
      <c r="AH4" s="69"/>
      <c r="AI4" s="69"/>
      <c r="AJ4" s="70"/>
      <c r="AK4" s="70"/>
      <c r="AL4" s="70"/>
      <c r="AM4" s="70"/>
      <c r="AN4" s="72"/>
      <c r="AO4" s="62">
        <f>AF4+AG4+AH4+AI4</f>
        <v>0</v>
      </c>
      <c r="AP4" s="61">
        <f>AJ4/2</f>
        <v>0</v>
      </c>
      <c r="AQ4" s="78">
        <f>(AK4*3)+(AL4*5)+(AM4*5)+(AN4*20)</f>
        <v>0</v>
      </c>
      <c r="AR4" s="48">
        <f>AO4+AP4+AQ4</f>
        <v>0</v>
      </c>
      <c r="AS4" s="76"/>
      <c r="AT4" s="69"/>
      <c r="AU4" s="69"/>
      <c r="AV4" s="70"/>
      <c r="AW4" s="70"/>
      <c r="AX4" s="70"/>
      <c r="AY4" s="70"/>
      <c r="AZ4" s="72"/>
      <c r="BA4" s="62">
        <f>AS4+AT4+AU4</f>
        <v>0</v>
      </c>
      <c r="BB4" s="61">
        <f>AV4/2</f>
        <v>0</v>
      </c>
      <c r="BC4" s="78">
        <f>(AW4*3)+(AX4*5)+(AY4*5)+(AZ4*20)</f>
        <v>0</v>
      </c>
      <c r="BD4" s="48">
        <f>BA4+BB4+BC4</f>
        <v>0</v>
      </c>
      <c r="BE4" s="76"/>
      <c r="BF4" s="69"/>
      <c r="BG4" s="69"/>
      <c r="BH4" s="70"/>
      <c r="BI4" s="70"/>
      <c r="BJ4" s="70"/>
      <c r="BK4" s="70"/>
      <c r="BL4" s="72"/>
      <c r="BM4" s="62">
        <f>BE4+BF4+BG4</f>
        <v>0</v>
      </c>
      <c r="BN4" s="61">
        <f>BH4/2</f>
        <v>0</v>
      </c>
      <c r="BO4" s="78">
        <f>(BI4*3)+(BJ4*5)+(BK4*5)+(BL4*20)</f>
        <v>0</v>
      </c>
      <c r="BP4" s="48">
        <f>BM4+BN4+BO4</f>
        <v>0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11">
        <f>IH4+II4+IJ4</f>
        <v>0</v>
      </c>
      <c r="IL4" s="112"/>
    </row>
    <row r="5" spans="1:246" ht="12.75">
      <c r="A5" s="52">
        <v>3</v>
      </c>
      <c r="B5" s="50" t="s">
        <v>93</v>
      </c>
      <c r="C5" s="50"/>
      <c r="D5" s="51"/>
      <c r="E5" s="50" t="s">
        <v>121</v>
      </c>
      <c r="F5" s="51" t="s">
        <v>122</v>
      </c>
      <c r="G5" s="49">
        <f>IF(AND(OR($G$2="Y",$H$2="Y"),I5&lt;5,J5&lt;5),IF(AND(I5=#REF!,J5=#REF!),#REF!+1,1),"")</f>
      </c>
      <c r="H5" s="42" t="e">
        <f>IF(AND($H$2="Y",J5&gt;0,OR(AND(G5=1,G15=10),AND(G5=2,#REF!=20),AND(G5=3,G23=30),AND(G5=4,G33=40),AND(G5=5,G42=50),AND(G5=6,G51=60),AND(G5=7,G60=70),AND(G5=8,G69=80),AND(G5=9,G78=90),AND(G5=10,G87=100))),VLOOKUP(J5-1,SortLookup!$A$13:$B$16,2,FALSE),"")</f>
        <v>#REF!</v>
      </c>
      <c r="I5" s="43" t="str">
        <f>IF(ISNA(VLOOKUP(E5,SortLookup!$A$1:$B$5,2,FALSE))," ",VLOOKUP(E5,SortLookup!$A$1:$B$5,2,FALSE))</f>
        <v> </v>
      </c>
      <c r="J5" s="59" t="str">
        <f>IF(ISNA(VLOOKUP(F5,SortLookup!$A$7:$B$11,2,FALSE))," ",VLOOKUP(F5,SortLookup!$A$7:$B$11,2,FALSE))</f>
        <v> </v>
      </c>
      <c r="K5" s="44">
        <f>L5+M5+N5</f>
        <v>74.92</v>
      </c>
      <c r="L5" s="62">
        <f>AB5+AO5+BA5+BM5+BY5+CJ5+CU5+DF5+DQ5+EB5+EM5+EX5+FI5+FT5+GE5+GP5+HA5+HL5+HW5+IH5</f>
        <v>36.42</v>
      </c>
      <c r="M5" s="45">
        <f>AD5+AQ5+BC5+BO5+CA5+CL5+CW5+DH5+DS5+ED5+EO5+EZ5+FK5+FV5+GG5+GR5+HC5+HN5+HY5+IJ5</f>
        <v>15</v>
      </c>
      <c r="N5" s="46">
        <f>O5/2</f>
        <v>23.5</v>
      </c>
      <c r="O5" s="47">
        <f>W5+AJ5+AV5+BH5+BT5+CE5+CP5+DA5+DL5+DW5+EH5+ES5+FD5+FO5+FZ5+GK5+GV5+HG5+HR5+IC5</f>
        <v>47</v>
      </c>
      <c r="P5" s="76">
        <v>36.42</v>
      </c>
      <c r="Q5" s="69"/>
      <c r="R5" s="69"/>
      <c r="S5" s="69"/>
      <c r="T5" s="69"/>
      <c r="U5" s="69"/>
      <c r="V5" s="69"/>
      <c r="W5" s="70">
        <v>47</v>
      </c>
      <c r="X5" s="70">
        <v>0</v>
      </c>
      <c r="Y5" s="70">
        <v>3</v>
      </c>
      <c r="Z5" s="70">
        <v>0</v>
      </c>
      <c r="AA5" s="72">
        <v>0</v>
      </c>
      <c r="AB5" s="62">
        <f>P5+Q5+R5+S5+T5+U5+V5</f>
        <v>36.42</v>
      </c>
      <c r="AC5" s="61">
        <f>W5/2</f>
        <v>23.5</v>
      </c>
      <c r="AD5" s="78">
        <f>(X5*3)+(Y5*5)+(Z5*5)+(AA5*20)</f>
        <v>15</v>
      </c>
      <c r="AE5" s="48">
        <f>AB5+AC5+AD5</f>
        <v>74.92</v>
      </c>
      <c r="AF5" s="76"/>
      <c r="AG5" s="69"/>
      <c r="AH5" s="69"/>
      <c r="AI5" s="69"/>
      <c r="AJ5" s="70"/>
      <c r="AK5" s="70"/>
      <c r="AL5" s="70"/>
      <c r="AM5" s="70"/>
      <c r="AN5" s="72"/>
      <c r="AO5" s="62">
        <f>AF5+AG5+AH5+AI5</f>
        <v>0</v>
      </c>
      <c r="AP5" s="61">
        <f>AJ5/2</f>
        <v>0</v>
      </c>
      <c r="AQ5" s="78">
        <f>(AK5*3)+(AL5*5)+(AM5*5)+(AN5*20)</f>
        <v>0</v>
      </c>
      <c r="AR5" s="48">
        <f>AO5+AP5+AQ5</f>
        <v>0</v>
      </c>
      <c r="AS5" s="76"/>
      <c r="AT5" s="69"/>
      <c r="AU5" s="69"/>
      <c r="AV5" s="70"/>
      <c r="AW5" s="70"/>
      <c r="AX5" s="70"/>
      <c r="AY5" s="70"/>
      <c r="AZ5" s="72"/>
      <c r="BA5" s="62">
        <f>AS5+AT5+AU5</f>
        <v>0</v>
      </c>
      <c r="BB5" s="61">
        <f>AV5/2</f>
        <v>0</v>
      </c>
      <c r="BC5" s="78">
        <f>(AW5*3)+(AX5*5)+(AY5*5)+(AZ5*20)</f>
        <v>0</v>
      </c>
      <c r="BD5" s="48">
        <f>BA5+BB5+BC5</f>
        <v>0</v>
      </c>
      <c r="BE5" s="76"/>
      <c r="BF5" s="69"/>
      <c r="BG5" s="69"/>
      <c r="BH5" s="70"/>
      <c r="BI5" s="70"/>
      <c r="BJ5" s="70"/>
      <c r="BK5" s="70"/>
      <c r="BL5" s="72"/>
      <c r="BM5" s="62">
        <f>BE5+BF5+BG5</f>
        <v>0</v>
      </c>
      <c r="BN5" s="61">
        <f>BH5/2</f>
        <v>0</v>
      </c>
      <c r="BO5" s="78">
        <f>(BI5*3)+(BJ5*5)+(BK5*5)+(BL5*20)</f>
        <v>0</v>
      </c>
      <c r="BP5" s="48">
        <f>BM5+BN5+BO5</f>
        <v>0</v>
      </c>
      <c r="BQ5" s="1"/>
      <c r="BR5" s="1"/>
      <c r="BS5" s="1"/>
      <c r="BT5" s="2"/>
      <c r="BU5" s="2"/>
      <c r="BV5" s="2"/>
      <c r="BW5" s="2"/>
      <c r="BX5" s="2"/>
      <c r="BY5" s="7">
        <f>BQ5+BR5+BS5</f>
        <v>0</v>
      </c>
      <c r="BZ5" s="14">
        <f>BT5/2</f>
        <v>0</v>
      </c>
      <c r="CA5" s="6">
        <f>(BU5*3)+(BV5*5)+(BW5*5)+(BX5*20)</f>
        <v>0</v>
      </c>
      <c r="CB5" s="15">
        <f>BY5+BZ5+CA5</f>
        <v>0</v>
      </c>
      <c r="CC5" s="16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111">
        <f>IH5+II5+IJ5</f>
        <v>0</v>
      </c>
      <c r="IL5" s="112"/>
    </row>
    <row r="6" spans="1:246" ht="12.75">
      <c r="A6" s="52">
        <v>4</v>
      </c>
      <c r="B6" s="50" t="s">
        <v>115</v>
      </c>
      <c r="C6" s="50"/>
      <c r="D6" s="51"/>
      <c r="E6" s="50" t="s">
        <v>121</v>
      </c>
      <c r="F6" s="51" t="s">
        <v>122</v>
      </c>
      <c r="G6" s="49">
        <f>IF(AND(OR($G$2="Y",$H$2="Y"),I6&lt;5,J6&lt;5),IF(AND(I6=I5,J6=J5),G5+1,1),"")</f>
      </c>
      <c r="H6" s="42" t="e">
        <f>IF(AND($H$2="Y",J6&gt;0,OR(AND(G6=1,#REF!=10),AND(G6=2,#REF!=20),AND(G6=3,#REF!=30),AND(G6=4,G31=40),AND(G6=5,G40=50),AND(G6=6,G49=60),AND(G6=7,G58=70),AND(G6=8,G67=80),AND(G6=9,G76=90),AND(G6=10,G85=100))),VLOOKUP(J6-1,SortLookup!$A$13:$B$16,2,FALSE),"")</f>
        <v>#REF!</v>
      </c>
      <c r="I6" s="43" t="str">
        <f>IF(ISNA(VLOOKUP(E6,SortLookup!$A$1:$B$5,2,FALSE))," ",VLOOKUP(E6,SortLookup!$A$1:$B$5,2,FALSE))</f>
        <v> </v>
      </c>
      <c r="J6" s="59" t="str">
        <f>IF(ISNA(VLOOKUP(F6,SortLookup!$A$7:$B$11,2,FALSE))," ",VLOOKUP(F6,SortLookup!$A$7:$B$11,2,FALSE))</f>
        <v> </v>
      </c>
      <c r="K6" s="44">
        <f>L6+M6+N6</f>
        <v>76.89</v>
      </c>
      <c r="L6" s="62">
        <f>AB6+AO6+BA6+BM6+BY6+CJ6+CU6+DF6+DQ6+EB6+EM6+EX6+FI6+FT6+GE6+GP6+HA6+HL6+HW6+IH6</f>
        <v>68.89</v>
      </c>
      <c r="M6" s="45">
        <f>AD6+AQ6+BC6+BO6+CA6+CL6+CW6+DH6+DS6+ED6+EO6+EZ6+FK6+FV6+GG6+GR6+HC6+HN6+HY6+IJ6</f>
        <v>3</v>
      </c>
      <c r="N6" s="46">
        <f>O6/2</f>
        <v>5</v>
      </c>
      <c r="O6" s="47">
        <f>W6+AJ6+AV6+BH6+BT6+CE6+CP6+DA6+DL6+DW6+EH6+ES6+FD6+FO6+FZ6+GK6+GV6+HG6+HR6+IC6</f>
        <v>10</v>
      </c>
      <c r="P6" s="76">
        <v>68.89</v>
      </c>
      <c r="Q6" s="69"/>
      <c r="R6" s="69"/>
      <c r="S6" s="69"/>
      <c r="T6" s="69"/>
      <c r="U6" s="69"/>
      <c r="V6" s="69"/>
      <c r="W6" s="70">
        <v>10</v>
      </c>
      <c r="X6" s="70">
        <v>1</v>
      </c>
      <c r="Y6" s="70">
        <v>0</v>
      </c>
      <c r="Z6" s="70">
        <v>0</v>
      </c>
      <c r="AA6" s="72">
        <v>0</v>
      </c>
      <c r="AB6" s="62">
        <f>P6+Q6+R6+S6+T6+U6+V6</f>
        <v>68.89</v>
      </c>
      <c r="AC6" s="61">
        <f>W6/2</f>
        <v>5</v>
      </c>
      <c r="AD6" s="78">
        <f>(X6*3)+(Y6*5)+(Z6*5)+(AA6*20)</f>
        <v>3</v>
      </c>
      <c r="AE6" s="48">
        <f>AB6+AC6+AD6</f>
        <v>76.89</v>
      </c>
      <c r="AF6" s="76"/>
      <c r="AG6" s="69"/>
      <c r="AH6" s="69"/>
      <c r="AI6" s="69"/>
      <c r="AJ6" s="70"/>
      <c r="AK6" s="70"/>
      <c r="AL6" s="70"/>
      <c r="AM6" s="70"/>
      <c r="AN6" s="72"/>
      <c r="AO6" s="62">
        <f>AF6+AG6+AH6+AI6</f>
        <v>0</v>
      </c>
      <c r="AP6" s="61">
        <f>AJ6/2</f>
        <v>0</v>
      </c>
      <c r="AQ6" s="78">
        <f>(AK6*3)+(AL6*5)+(AM6*5)+(AN6*20)</f>
        <v>0</v>
      </c>
      <c r="AR6" s="48">
        <f>AO6+AP6+AQ6</f>
        <v>0</v>
      </c>
      <c r="AS6" s="76"/>
      <c r="AT6" s="69"/>
      <c r="AU6" s="69"/>
      <c r="AV6" s="70"/>
      <c r="AW6" s="70"/>
      <c r="AX6" s="70"/>
      <c r="AY6" s="70"/>
      <c r="AZ6" s="72"/>
      <c r="BA6" s="62">
        <f>AS6+AT6+AU6</f>
        <v>0</v>
      </c>
      <c r="BB6" s="61">
        <f>AV6/2</f>
        <v>0</v>
      </c>
      <c r="BC6" s="78">
        <f>(AW6*3)+(AX6*5)+(AY6*5)+(AZ6*20)</f>
        <v>0</v>
      </c>
      <c r="BD6" s="48">
        <f>BA6+BB6+BC6</f>
        <v>0</v>
      </c>
      <c r="BE6" s="76"/>
      <c r="BF6" s="69"/>
      <c r="BG6" s="69"/>
      <c r="BH6" s="70"/>
      <c r="BI6" s="70"/>
      <c r="BJ6" s="70"/>
      <c r="BK6" s="70"/>
      <c r="BL6" s="72"/>
      <c r="BM6" s="62">
        <f>BE6+BF6+BG6</f>
        <v>0</v>
      </c>
      <c r="BN6" s="61">
        <f>BH6/2</f>
        <v>0</v>
      </c>
      <c r="BO6" s="78">
        <f>(BI6*3)+(BJ6*5)+(BK6*5)+(BL6*20)</f>
        <v>0</v>
      </c>
      <c r="BP6" s="48">
        <f>BM6+BN6+BO6</f>
        <v>0</v>
      </c>
      <c r="BQ6" s="1"/>
      <c r="BR6" s="1"/>
      <c r="BS6" s="1"/>
      <c r="BT6" s="2"/>
      <c r="BU6" s="2"/>
      <c r="BV6" s="2"/>
      <c r="BW6" s="2"/>
      <c r="BX6" s="2"/>
      <c r="BY6" s="7">
        <f>BQ6+BR6+BS6</f>
        <v>0</v>
      </c>
      <c r="BZ6" s="14">
        <f>BT6/2</f>
        <v>0</v>
      </c>
      <c r="CA6" s="6">
        <f>(BU6*3)+(BV6*5)+(BW6*5)+(BX6*20)</f>
        <v>0</v>
      </c>
      <c r="CB6" s="15">
        <f>BY6+BZ6+CA6</f>
        <v>0</v>
      </c>
      <c r="CC6" s="16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111">
        <f>IH6+II6+IJ6</f>
        <v>0</v>
      </c>
      <c r="IL6" s="112"/>
    </row>
    <row r="7" spans="1:246" ht="13.5">
      <c r="A7" s="52">
        <v>5</v>
      </c>
      <c r="B7" s="50" t="s">
        <v>96</v>
      </c>
      <c r="C7" s="50"/>
      <c r="D7" s="51"/>
      <c r="E7" s="50" t="s">
        <v>121</v>
      </c>
      <c r="F7" s="51" t="s">
        <v>122</v>
      </c>
      <c r="G7" s="49">
        <f>IF(AND(OR($G$2="Y",$H$2="Y"),I7&lt;5,J7&lt;5),IF(AND(I7=I6,J7=J6),G6+1,1),"")</f>
      </c>
      <c r="H7" s="42" t="e">
        <f>IF(AND($H$2="Y",J7&gt;0,OR(AND(G7=1,G17=10),AND(G7=2,G28=20),AND(G7=3,#REF!=30),AND(G7=4,#REF!=40),AND(G7=5,G43=50),AND(G7=6,G52=60),AND(G7=7,G61=70),AND(G7=8,G70=80),AND(G7=9,G79=90),AND(G7=10,G88=100))),VLOOKUP(J7-1,SortLookup!$A$13:$B$16,2,FALSE),"")</f>
        <v>#REF!</v>
      </c>
      <c r="I7" s="43" t="str">
        <f>IF(ISNA(VLOOKUP(E7,SortLookup!$A$1:$B$5,2,FALSE))," ",VLOOKUP(E7,SortLookup!$A$1:$B$5,2,FALSE))</f>
        <v> </v>
      </c>
      <c r="J7" s="59" t="str">
        <f>IF(ISNA(VLOOKUP(F7,SortLookup!$A$7:$B$11,2,FALSE))," ",VLOOKUP(F7,SortLookup!$A$7:$B$11,2,FALSE))</f>
        <v> </v>
      </c>
      <c r="K7" s="44">
        <f>L7+M7+N7</f>
        <v>92.19</v>
      </c>
      <c r="L7" s="62">
        <f>AB7+AO7+BA7+BM7+BY7+CJ7+CU7+DF7+DQ7+EB7+EM7+EX7+FI7+FT7+GE7+GP7+HA7+HL7+HW7+IH7</f>
        <v>61.69</v>
      </c>
      <c r="M7" s="45">
        <f>AD7+AQ7+BC7+BO7+CA7+CL7+CW7+DH7+DS7+ED7+EO7+EZ7+FK7+FV7+GG7+GR7+HC7+HN7+HY7+IJ7</f>
        <v>10</v>
      </c>
      <c r="N7" s="46">
        <f>O7/2</f>
        <v>20.5</v>
      </c>
      <c r="O7" s="47">
        <f>W7+AJ7+AV7+BH7+BT7+CE7+CP7+DA7+DL7+DW7+EH7+ES7+FD7+FO7+FZ7+GK7+GV7+HG7+HR7+IC7</f>
        <v>41</v>
      </c>
      <c r="P7" s="76">
        <v>61.69</v>
      </c>
      <c r="Q7" s="69"/>
      <c r="R7" s="69"/>
      <c r="S7" s="69"/>
      <c r="T7" s="69"/>
      <c r="U7" s="69"/>
      <c r="V7" s="69"/>
      <c r="W7" s="70">
        <v>41</v>
      </c>
      <c r="X7" s="70">
        <v>0</v>
      </c>
      <c r="Y7" s="70">
        <v>2</v>
      </c>
      <c r="Z7" s="70">
        <v>0</v>
      </c>
      <c r="AA7" s="72">
        <v>0</v>
      </c>
      <c r="AB7" s="62">
        <f>P7+Q7+R7+S7+T7+U7+V7</f>
        <v>61.69</v>
      </c>
      <c r="AC7" s="61">
        <f>W7/2</f>
        <v>20.5</v>
      </c>
      <c r="AD7" s="78">
        <f>(X7*3)+(Y7*5)+(Z7*5)+(AA7*20)</f>
        <v>10</v>
      </c>
      <c r="AE7" s="48">
        <f>AB7+AC7+AD7</f>
        <v>92.19</v>
      </c>
      <c r="AF7" s="76"/>
      <c r="AG7" s="69"/>
      <c r="AH7" s="69"/>
      <c r="AI7" s="69"/>
      <c r="AJ7" s="70"/>
      <c r="AK7" s="70"/>
      <c r="AL7" s="70"/>
      <c r="AM7" s="70"/>
      <c r="AN7" s="72"/>
      <c r="AO7" s="62">
        <f>AF7+AG7+AH7+AI7</f>
        <v>0</v>
      </c>
      <c r="AP7" s="61">
        <f>AJ7/2</f>
        <v>0</v>
      </c>
      <c r="AQ7" s="78">
        <f>(AK7*3)+(AL7*5)+(AM7*5)+(AN7*20)</f>
        <v>0</v>
      </c>
      <c r="AR7" s="48">
        <f>AO7+AP7+AQ7</f>
        <v>0</v>
      </c>
      <c r="AS7" s="76"/>
      <c r="AT7" s="69"/>
      <c r="AU7" s="69"/>
      <c r="AV7" s="70"/>
      <c r="AW7" s="70"/>
      <c r="AX7" s="70"/>
      <c r="AY7" s="70"/>
      <c r="AZ7" s="72"/>
      <c r="BA7" s="62">
        <f>AS7+AT7+AU7</f>
        <v>0</v>
      </c>
      <c r="BB7" s="61">
        <f>AV7/2</f>
        <v>0</v>
      </c>
      <c r="BC7" s="78">
        <f>(AW7*3)+(AX7*5)+(AY7*5)+(AZ7*20)</f>
        <v>0</v>
      </c>
      <c r="BD7" s="48">
        <f>BA7+BB7+BC7</f>
        <v>0</v>
      </c>
      <c r="BE7" s="76"/>
      <c r="BF7" s="69"/>
      <c r="BG7" s="69"/>
      <c r="BH7" s="70"/>
      <c r="BI7" s="70"/>
      <c r="BJ7" s="70"/>
      <c r="BK7" s="70"/>
      <c r="BL7" s="72"/>
      <c r="BM7" s="62">
        <f>BE7+BF7+BG7</f>
        <v>0</v>
      </c>
      <c r="BN7" s="61">
        <f>BH7/2</f>
        <v>0</v>
      </c>
      <c r="BO7" s="78">
        <f>(BI7*3)+(BJ7*5)+(BK7*5)+(BL7*20)</f>
        <v>0</v>
      </c>
      <c r="BP7" s="48">
        <f>BM7+BN7+BO7</f>
        <v>0</v>
      </c>
      <c r="BQ7" s="1"/>
      <c r="BR7" s="1"/>
      <c r="BS7" s="1"/>
      <c r="BT7" s="2"/>
      <c r="BU7" s="2"/>
      <c r="BV7" s="2"/>
      <c r="BW7" s="2"/>
      <c r="BX7" s="2"/>
      <c r="BY7" s="7">
        <f>BQ7+BR7+BS7</f>
        <v>0</v>
      </c>
      <c r="BZ7" s="14">
        <f>BT7/2</f>
        <v>0</v>
      </c>
      <c r="CA7" s="6">
        <f>(BU7*3)+(BV7*5)+(BW7*5)+(BX7*20)</f>
        <v>0</v>
      </c>
      <c r="CB7" s="15">
        <f>BY7+BZ7+CA7</f>
        <v>0</v>
      </c>
      <c r="CC7" s="16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111">
        <f>IH7+II7+IJ7</f>
        <v>0</v>
      </c>
      <c r="IL7" s="112"/>
    </row>
    <row r="8" spans="1:246" ht="12.75">
      <c r="A8" s="52">
        <v>6</v>
      </c>
      <c r="B8" s="50" t="s">
        <v>114</v>
      </c>
      <c r="C8" s="50"/>
      <c r="D8" s="51"/>
      <c r="E8" s="50" t="s">
        <v>121</v>
      </c>
      <c r="F8" s="51" t="s">
        <v>122</v>
      </c>
      <c r="G8" s="49">
        <f>IF(AND(OR($G$2="Y",$H$2="Y"),I8&lt;5,J8&lt;5),IF(AND(I8=I7,J8=J7),G7+1,1),"")</f>
      </c>
      <c r="H8" s="42" t="e">
        <f>IF(AND($H$2="Y",J8&gt;0,OR(AND(G8=1,G18=10),AND(G8=2,#REF!=20),AND(G8=3,#REF!=30),AND(G8=4,#REF!=40),AND(G8=5,G41=50),AND(G8=6,G50=60),AND(G8=7,G59=70),AND(G8=8,G68=80),AND(G8=9,G77=90),AND(G8=10,G86=100))),VLOOKUP(J8-1,SortLookup!$A$13:$B$16,2,FALSE),"")</f>
        <v>#REF!</v>
      </c>
      <c r="I8" s="43" t="str">
        <f>IF(ISNA(VLOOKUP(E8,SortLookup!$A$1:$B$5,2,FALSE))," ",VLOOKUP(E8,SortLookup!$A$1:$B$5,2,FALSE))</f>
        <v> </v>
      </c>
      <c r="J8" s="59" t="str">
        <f>IF(ISNA(VLOOKUP(F8,SortLookup!$A$7:$B$11,2,FALSE))," ",VLOOKUP(F8,SortLookup!$A$7:$B$11,2,FALSE))</f>
        <v> </v>
      </c>
      <c r="K8" s="44">
        <f>L8+M8+N8</f>
        <v>94.32</v>
      </c>
      <c r="L8" s="62">
        <f>AB8+AO8+BA8+BM8+BY8+CJ8+CU8+DF8+DQ8+EB8+EM8+EX8+FI8+FT8+GE8+GP8+HA8+HL8+HW8+IH8</f>
        <v>79.32</v>
      </c>
      <c r="M8" s="45">
        <f>AD8+AQ8+BC8+BO8+CA8+CL8+CW8+DH8+DS8+ED8+EO8+EZ8+FK8+FV8+GG8+GR8+HC8+HN8+HY8+IJ8</f>
        <v>5</v>
      </c>
      <c r="N8" s="46">
        <f>O8/2</f>
        <v>10</v>
      </c>
      <c r="O8" s="47">
        <f>W8+AJ8+AV8+BH8+BT8+CE8+CP8+DA8+DL8+DW8+EH8+ES8+FD8+FO8+FZ8+GK8+GV8+HG8+HR8+IC8</f>
        <v>20</v>
      </c>
      <c r="P8" s="76">
        <v>79.32</v>
      </c>
      <c r="Q8" s="69"/>
      <c r="R8" s="69"/>
      <c r="S8" s="69"/>
      <c r="T8" s="69"/>
      <c r="U8" s="69"/>
      <c r="V8" s="69"/>
      <c r="W8" s="70">
        <v>20</v>
      </c>
      <c r="X8" s="70">
        <v>0</v>
      </c>
      <c r="Y8" s="70">
        <v>1</v>
      </c>
      <c r="Z8" s="70">
        <v>0</v>
      </c>
      <c r="AA8" s="72">
        <v>0</v>
      </c>
      <c r="AB8" s="62">
        <f>P8+Q8+R8+S8+T8+U8+V8</f>
        <v>79.32</v>
      </c>
      <c r="AC8" s="61">
        <f>W8/2</f>
        <v>10</v>
      </c>
      <c r="AD8" s="78">
        <f>(X8*3)+(Y8*5)+(Z8*5)+(AA8*20)</f>
        <v>5</v>
      </c>
      <c r="AE8" s="48">
        <f>AB8+AC8+AD8</f>
        <v>94.32</v>
      </c>
      <c r="AF8" s="76"/>
      <c r="AG8" s="69"/>
      <c r="AH8" s="69"/>
      <c r="AI8" s="69"/>
      <c r="AJ8" s="70"/>
      <c r="AK8" s="70"/>
      <c r="AL8" s="70"/>
      <c r="AM8" s="70"/>
      <c r="AN8" s="72"/>
      <c r="AO8" s="62">
        <f>AF8+AG8+AH8+AI8</f>
        <v>0</v>
      </c>
      <c r="AP8" s="61">
        <f>AJ8/2</f>
        <v>0</v>
      </c>
      <c r="AQ8" s="78">
        <f>(AK8*3)+(AL8*5)+(AM8*5)+(AN8*20)</f>
        <v>0</v>
      </c>
      <c r="AR8" s="48">
        <f>AO8+AP8+AQ8</f>
        <v>0</v>
      </c>
      <c r="AS8" s="76"/>
      <c r="AT8" s="69"/>
      <c r="AU8" s="69"/>
      <c r="AV8" s="70"/>
      <c r="AW8" s="70"/>
      <c r="AX8" s="70"/>
      <c r="AY8" s="70"/>
      <c r="AZ8" s="72"/>
      <c r="BA8" s="62">
        <f>AS8+AT8+AU8</f>
        <v>0</v>
      </c>
      <c r="BB8" s="61">
        <f>AV8/2</f>
        <v>0</v>
      </c>
      <c r="BC8" s="78">
        <f>(AW8*3)+(AX8*5)+(AY8*5)+(AZ8*20)</f>
        <v>0</v>
      </c>
      <c r="BD8" s="48">
        <f>BA8+BB8+BC8</f>
        <v>0</v>
      </c>
      <c r="BE8" s="76"/>
      <c r="BF8" s="69"/>
      <c r="BG8" s="69"/>
      <c r="BH8" s="70"/>
      <c r="BI8" s="70"/>
      <c r="BJ8" s="70"/>
      <c r="BK8" s="70"/>
      <c r="BL8" s="72"/>
      <c r="BM8" s="62">
        <f>BE8+BF8+BG8</f>
        <v>0</v>
      </c>
      <c r="BN8" s="61">
        <f>BH8/2</f>
        <v>0</v>
      </c>
      <c r="BO8" s="78">
        <f>(BI8*3)+(BJ8*5)+(BK8*5)+(BL8*20)</f>
        <v>0</v>
      </c>
      <c r="BP8" s="48">
        <f>BM8+BN8+BO8</f>
        <v>0</v>
      </c>
      <c r="BQ8" s="1"/>
      <c r="BR8" s="1"/>
      <c r="BS8" s="1"/>
      <c r="BT8" s="2"/>
      <c r="BU8" s="2"/>
      <c r="BV8" s="2"/>
      <c r="BW8" s="2"/>
      <c r="BX8" s="2"/>
      <c r="BY8" s="7">
        <f>BQ8+BR8+BS8</f>
        <v>0</v>
      </c>
      <c r="BZ8" s="14">
        <f>BT8/2</f>
        <v>0</v>
      </c>
      <c r="CA8" s="6">
        <f>(BU8*3)+(BV8*5)+(BW8*5)+(BX8*20)</f>
        <v>0</v>
      </c>
      <c r="CB8" s="15">
        <f>BY8+BZ8+CA8</f>
        <v>0</v>
      </c>
      <c r="CC8" s="16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111">
        <f>IH8+II8+IJ8</f>
        <v>0</v>
      </c>
      <c r="IL8" s="112"/>
    </row>
    <row r="9" spans="1:246" ht="12.75">
      <c r="A9" s="52">
        <v>7</v>
      </c>
      <c r="B9" s="50" t="s">
        <v>94</v>
      </c>
      <c r="C9" s="50"/>
      <c r="D9" s="51"/>
      <c r="E9" s="50" t="s">
        <v>121</v>
      </c>
      <c r="F9" s="51" t="s">
        <v>122</v>
      </c>
      <c r="G9" s="49">
        <f>IF(AND(OR($G$2="Y",$H$2="Y"),I9&lt;5,J9&lt;5),IF(AND(I9=I8,J9=J8),G8+1,1),"")</f>
      </c>
      <c r="H9" s="42" t="e">
        <f>IF(AND($H$2="Y",J9&gt;0,OR(AND(G9=1,#REF!=10),AND(G9=2,#REF!=20),AND(G9=3,G29=30),AND(G9=4,G38=40),AND(G9=5,G47=50),AND(G9=6,G56=60),AND(G9=7,G65=70),AND(G9=8,G74=80),AND(G9=9,G83=90),AND(G9=10,G92=100))),VLOOKUP(J9-1,SortLookup!$A$13:$B$16,2,FALSE),"")</f>
        <v>#REF!</v>
      </c>
      <c r="I9" s="43" t="str">
        <f>IF(ISNA(VLOOKUP(E9,SortLookup!$A$1:$B$5,2,FALSE))," ",VLOOKUP(E9,SortLookup!$A$1:$B$5,2,FALSE))</f>
        <v> </v>
      </c>
      <c r="J9" s="59" t="str">
        <f>IF(ISNA(VLOOKUP(F9,SortLookup!$A$7:$B$11,2,FALSE))," ",VLOOKUP(F9,SortLookup!$A$7:$B$11,2,FALSE))</f>
        <v> </v>
      </c>
      <c r="K9" s="44">
        <f>L9+M9+N9</f>
        <v>106.54</v>
      </c>
      <c r="L9" s="62">
        <f>AB9+AO9+BA9+BM9+BY9+CJ9+CU9+DF9+DQ9+EB9+EM9+EX9+FI9+FT9+GE9+GP9+HA9+HL9+HW9+IH9</f>
        <v>91.04</v>
      </c>
      <c r="M9" s="45">
        <f>AD9+AQ9+BC9+BO9+CA9+CL9+CW9+DH9+DS9+ED9+EO9+EZ9+FK9+FV9+GG9+GR9+HC9+HN9+HY9+IJ9</f>
        <v>5</v>
      </c>
      <c r="N9" s="46">
        <f>O9/2</f>
        <v>10.5</v>
      </c>
      <c r="O9" s="47">
        <f>W9+AJ9+AV9+BH9+BT9+CE9+CP9+DA9+DL9+DW9+EH9+ES9+FD9+FO9+FZ9+GK9+GV9+HG9+HR9+IC9</f>
        <v>21</v>
      </c>
      <c r="P9" s="76">
        <v>91.04</v>
      </c>
      <c r="Q9" s="69"/>
      <c r="R9" s="69"/>
      <c r="S9" s="69"/>
      <c r="T9" s="69"/>
      <c r="U9" s="69"/>
      <c r="V9" s="69"/>
      <c r="W9" s="70">
        <v>21</v>
      </c>
      <c r="X9" s="70">
        <v>0</v>
      </c>
      <c r="Y9" s="70">
        <v>1</v>
      </c>
      <c r="Z9" s="70">
        <v>0</v>
      </c>
      <c r="AA9" s="72">
        <v>0</v>
      </c>
      <c r="AB9" s="62">
        <f>P9+Q9+R9+S9+T9+U9+V9</f>
        <v>91.04</v>
      </c>
      <c r="AC9" s="61">
        <f>W9/2</f>
        <v>10.5</v>
      </c>
      <c r="AD9" s="78">
        <f>(X9*3)+(Y9*5)+(Z9*5)+(AA9*20)</f>
        <v>5</v>
      </c>
      <c r="AE9" s="48">
        <f>AB9+AC9+AD9</f>
        <v>106.54</v>
      </c>
      <c r="AF9" s="76"/>
      <c r="AG9" s="69"/>
      <c r="AH9" s="69"/>
      <c r="AI9" s="69"/>
      <c r="AJ9" s="70"/>
      <c r="AK9" s="70"/>
      <c r="AL9" s="70"/>
      <c r="AM9" s="70"/>
      <c r="AN9" s="72"/>
      <c r="AO9" s="62">
        <f>AF9+AG9+AH9+AI9</f>
        <v>0</v>
      </c>
      <c r="AP9" s="61">
        <f>AJ9/2</f>
        <v>0</v>
      </c>
      <c r="AQ9" s="78">
        <f>(AK9*3)+(AL9*5)+(AM9*5)+(AN9*20)</f>
        <v>0</v>
      </c>
      <c r="AR9" s="48">
        <f>AO9+AP9+AQ9</f>
        <v>0</v>
      </c>
      <c r="AS9" s="76"/>
      <c r="AT9" s="69"/>
      <c r="AU9" s="69"/>
      <c r="AV9" s="70"/>
      <c r="AW9" s="70"/>
      <c r="AX9" s="70"/>
      <c r="AY9" s="70"/>
      <c r="AZ9" s="72"/>
      <c r="BA9" s="62">
        <f>AS9+AT9+AU9</f>
        <v>0</v>
      </c>
      <c r="BB9" s="61">
        <f>AV9/2</f>
        <v>0</v>
      </c>
      <c r="BC9" s="78">
        <f>(AW9*3)+(AX9*5)+(AY9*5)+(AZ9*20)</f>
        <v>0</v>
      </c>
      <c r="BD9" s="48">
        <f>BA9+BB9+BC9</f>
        <v>0</v>
      </c>
      <c r="BE9" s="76"/>
      <c r="BF9" s="69"/>
      <c r="BG9" s="69"/>
      <c r="BH9" s="70"/>
      <c r="BI9" s="70"/>
      <c r="BJ9" s="70"/>
      <c r="BK9" s="70"/>
      <c r="BL9" s="72"/>
      <c r="BM9" s="62">
        <f>BE9+BF9+BG9</f>
        <v>0</v>
      </c>
      <c r="BN9" s="61">
        <f>BH9/2</f>
        <v>0</v>
      </c>
      <c r="BO9" s="78">
        <f>(BI9*3)+(BJ9*5)+(BK9*5)+(BL9*20)</f>
        <v>0</v>
      </c>
      <c r="BP9" s="48">
        <f>BM9+BN9+BO9</f>
        <v>0</v>
      </c>
      <c r="BQ9" s="1"/>
      <c r="BR9" s="1"/>
      <c r="BS9" s="1"/>
      <c r="BT9" s="2"/>
      <c r="BU9" s="2"/>
      <c r="BV9" s="2"/>
      <c r="BW9" s="2"/>
      <c r="BX9" s="2"/>
      <c r="BY9" s="7">
        <f>BQ9+BR9+BS9</f>
        <v>0</v>
      </c>
      <c r="BZ9" s="14">
        <f>BT9/2</f>
        <v>0</v>
      </c>
      <c r="CA9" s="6">
        <f>(BU9*3)+(BV9*5)+(BW9*5)+(BX9*20)</f>
        <v>0</v>
      </c>
      <c r="CB9" s="15">
        <f>BY9+BZ9+CA9</f>
        <v>0</v>
      </c>
      <c r="CC9" s="16"/>
      <c r="CD9" s="1"/>
      <c r="CE9" s="2"/>
      <c r="CF9" s="2"/>
      <c r="CG9" s="2"/>
      <c r="CH9" s="2"/>
      <c r="CI9" s="2"/>
      <c r="CJ9" s="7">
        <f>CC9+CD9</f>
        <v>0</v>
      </c>
      <c r="CK9" s="14">
        <f>CE9/2</f>
        <v>0</v>
      </c>
      <c r="CL9" s="6">
        <f>(CF9*3)+(CG9*5)+(CH9*5)+(CI9*20)</f>
        <v>0</v>
      </c>
      <c r="CM9" s="15">
        <f>CJ9+CK9+CL9</f>
        <v>0</v>
      </c>
      <c r="CN9" s="16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111">
        <f>IH9+II9+IJ9</f>
        <v>0</v>
      </c>
      <c r="IL9" s="112"/>
    </row>
    <row r="10" spans="1:246" ht="12.75">
      <c r="A10" s="52">
        <v>8</v>
      </c>
      <c r="B10" s="50" t="s">
        <v>118</v>
      </c>
      <c r="C10" s="50"/>
      <c r="D10" s="51"/>
      <c r="E10" s="50" t="s">
        <v>121</v>
      </c>
      <c r="F10" s="51" t="s">
        <v>122</v>
      </c>
      <c r="G10" s="49">
        <f>IF(AND(OR($G$2="Y",$H$2="Y"),I10&lt;5,J10&lt;5),IF(AND(I10=I9,J10=J9),G9+1,1),"")</f>
      </c>
      <c r="H10" s="42" t="e">
        <f>IF(AND($H$2="Y",J10&gt;0,OR(AND(G10=1,#REF!=10),AND(G10=2,G17=20),AND(G10=3,G27=30),AND(G10=4,G36=40),AND(G10=5,G45=50),AND(G10=6,G54=60),AND(G10=7,G63=70),AND(G10=8,G72=80),AND(G10=9,G81=90),AND(G10=10,G90=100))),VLOOKUP(J10-1,SortLookup!$A$13:$B$16,2,FALSE),"")</f>
        <v>#REF!</v>
      </c>
      <c r="I10" s="43" t="str">
        <f>IF(ISNA(VLOOKUP(E10,SortLookup!$A$1:$B$5,2,FALSE))," ",VLOOKUP(E10,SortLookup!$A$1:$B$5,2,FALSE))</f>
        <v> </v>
      </c>
      <c r="J10" s="59" t="str">
        <f>IF(ISNA(VLOOKUP(F10,SortLookup!$A$7:$B$11,2,FALSE))," ",VLOOKUP(F10,SortLookup!$A$7:$B$11,2,FALSE))</f>
        <v> </v>
      </c>
      <c r="K10" s="44">
        <f>L10+M10+N10</f>
        <v>126.2</v>
      </c>
      <c r="L10" s="62">
        <f>AB10+AO10+BA10+BM10+BY10+CJ10+CU10+DF10+DQ10+EB10+EM10+EX10+FI10+FT10+GE10+GP10+HA10+HL10+HW10+IH10</f>
        <v>92.7</v>
      </c>
      <c r="M10" s="45">
        <f>AD10+AQ10+BC10+BO10+CA10+CL10+CW10+DH10+DS10+ED10+EO10+EZ10+FK10+FV10+GG10+GR10+HC10+HN10+HY10+IJ10</f>
        <v>18</v>
      </c>
      <c r="N10" s="46">
        <f>O10/2</f>
        <v>15.5</v>
      </c>
      <c r="O10" s="47">
        <f>W10+AJ10+AV10+BH10+BT10+CE10+CP10+DA10+DL10+DW10+EH10+ES10+FD10+FO10+FZ10+GK10+GV10+HG10+HR10+IC10</f>
        <v>31</v>
      </c>
      <c r="P10" s="76">
        <v>92.7</v>
      </c>
      <c r="Q10" s="69"/>
      <c r="R10" s="69"/>
      <c r="S10" s="69"/>
      <c r="T10" s="69"/>
      <c r="U10" s="69"/>
      <c r="V10" s="69"/>
      <c r="W10" s="70">
        <v>31</v>
      </c>
      <c r="X10" s="70">
        <v>1</v>
      </c>
      <c r="Y10" s="70">
        <v>3</v>
      </c>
      <c r="Z10" s="70">
        <v>0</v>
      </c>
      <c r="AA10" s="72">
        <v>0</v>
      </c>
      <c r="AB10" s="62">
        <f>P10+Q10+R10+S10+T10+U10+V10</f>
        <v>92.7</v>
      </c>
      <c r="AC10" s="61">
        <f>W10/2</f>
        <v>15.5</v>
      </c>
      <c r="AD10" s="78">
        <f>(X10*3)+(Y10*5)+(Z10*5)+(AA10*20)</f>
        <v>18</v>
      </c>
      <c r="AE10" s="48">
        <f>AB10+AC10+AD10</f>
        <v>126.2</v>
      </c>
      <c r="AF10" s="76"/>
      <c r="AG10" s="69"/>
      <c r="AH10" s="69"/>
      <c r="AI10" s="69"/>
      <c r="AJ10" s="70"/>
      <c r="AK10" s="70"/>
      <c r="AL10" s="70"/>
      <c r="AM10" s="70"/>
      <c r="AN10" s="72"/>
      <c r="AO10" s="62">
        <f>AF10+AG10+AH10+AI10</f>
        <v>0</v>
      </c>
      <c r="AP10" s="61">
        <f>AJ10/2</f>
        <v>0</v>
      </c>
      <c r="AQ10" s="78">
        <f>(AK10*3)+(AL10*5)+(AM10*5)+(AN10*20)</f>
        <v>0</v>
      </c>
      <c r="AR10" s="48">
        <f>AO10+AP10+AQ10</f>
        <v>0</v>
      </c>
      <c r="AS10" s="76"/>
      <c r="AT10" s="69"/>
      <c r="AU10" s="69"/>
      <c r="AV10" s="70"/>
      <c r="AW10" s="70"/>
      <c r="AX10" s="70"/>
      <c r="AY10" s="70"/>
      <c r="AZ10" s="72"/>
      <c r="BA10" s="62">
        <f>AS10+AT10+AU10</f>
        <v>0</v>
      </c>
      <c r="BB10" s="61">
        <f>AV10/2</f>
        <v>0</v>
      </c>
      <c r="BC10" s="78">
        <f>(AW10*3)+(AX10*5)+(AY10*5)+(AZ10*20)</f>
        <v>0</v>
      </c>
      <c r="BD10" s="48">
        <f>BA10+BB10+BC10</f>
        <v>0</v>
      </c>
      <c r="BE10" s="76"/>
      <c r="BF10" s="69"/>
      <c r="BG10" s="69"/>
      <c r="BH10" s="70"/>
      <c r="BI10" s="70"/>
      <c r="BJ10" s="70"/>
      <c r="BK10" s="70"/>
      <c r="BL10" s="72"/>
      <c r="BM10" s="62">
        <f>BE10+BF10+BG10</f>
        <v>0</v>
      </c>
      <c r="BN10" s="61">
        <f>BH10/2</f>
        <v>0</v>
      </c>
      <c r="BO10" s="78">
        <f>(BI10*3)+(BJ10*5)+(BK10*5)+(BL10*20)</f>
        <v>0</v>
      </c>
      <c r="BP10" s="48">
        <f>BM10+BN10+BO10</f>
        <v>0</v>
      </c>
      <c r="BQ10" s="1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4">
        <f>BT10/2</f>
        <v>0</v>
      </c>
      <c r="CA10" s="6">
        <f>(BU10*3)+(BV10*5)+(BW10*5)+(BX10*20)</f>
        <v>0</v>
      </c>
      <c r="CB10" s="15">
        <f>BY10+BZ10+CA10</f>
        <v>0</v>
      </c>
      <c r="CC10" s="16"/>
      <c r="CD10" s="1"/>
      <c r="CE10" s="2"/>
      <c r="CF10" s="2"/>
      <c r="CG10" s="2"/>
      <c r="CH10" s="2"/>
      <c r="CI10" s="2"/>
      <c r="CJ10" s="7">
        <f>CC10+CD10</f>
        <v>0</v>
      </c>
      <c r="CK10" s="14">
        <f>CE10/2</f>
        <v>0</v>
      </c>
      <c r="CL10" s="6">
        <f>(CF10*3)+(CG10*5)+(CH10*5)+(CI10*20)</f>
        <v>0</v>
      </c>
      <c r="CM10" s="15">
        <f>CJ10+CK10+CL10</f>
        <v>0</v>
      </c>
      <c r="CN10" s="16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111">
        <f>IH10+II10+IJ10</f>
        <v>0</v>
      </c>
      <c r="IL10" s="112"/>
    </row>
    <row r="11" spans="1:246" ht="12.75">
      <c r="A11" s="52">
        <v>9</v>
      </c>
      <c r="B11" s="50" t="s">
        <v>98</v>
      </c>
      <c r="C11" s="50"/>
      <c r="D11" s="51"/>
      <c r="E11" s="50" t="s">
        <v>121</v>
      </c>
      <c r="F11" s="51" t="s">
        <v>122</v>
      </c>
      <c r="G11" s="49">
        <f>IF(AND(OR($G$2="Y",$H$2="Y"),I11&lt;5,J11&lt;5),IF(AND(I11=I10,J11=J10),G10+1,1),"")</f>
      </c>
      <c r="H11" s="42" t="e">
        <f>IF(AND($H$2="Y",J11&gt;0,OR(AND(G11=1,G21=10),AND(G11=2,#REF!=20),AND(G11=3,#REF!=30),AND(G11=4,G37=40),AND(G11=5,G46=50),AND(G11=6,G55=60),AND(G11=7,G64=70),AND(G11=8,G73=80),AND(G11=9,G82=90),AND(G11=10,G91=100))),VLOOKUP(J11-1,SortLookup!$A$13:$B$16,2,FALSE),"")</f>
        <v>#REF!</v>
      </c>
      <c r="I11" s="43" t="str">
        <f>IF(ISNA(VLOOKUP(E11,SortLookup!$A$1:$B$5,2,FALSE))," ",VLOOKUP(E11,SortLookup!$A$1:$B$5,2,FALSE))</f>
        <v> </v>
      </c>
      <c r="J11" s="59" t="str">
        <f>IF(ISNA(VLOOKUP(F11,SortLookup!$A$7:$B$11,2,FALSE))," ",VLOOKUP(F11,SortLookup!$A$7:$B$11,2,FALSE))</f>
        <v> </v>
      </c>
      <c r="K11" s="44">
        <f>L11+M11+N11</f>
        <v>126.63</v>
      </c>
      <c r="L11" s="62">
        <f>AB11+AO11+BA11+BM11+BY11+CJ11+CU11+DF11+DQ11+EB11+EM11+EX11+FI11+FT11+GE11+GP11+HA11+HL11+HW11+IH11</f>
        <v>103.13</v>
      </c>
      <c r="M11" s="45">
        <f>AD11+AQ11+BC11+BO11+CA11+CL11+CW11+DH11+DS11+ED11+EO11+EZ11+FK11+FV11+GG11+GR11+HC11+HN11+HY11+IJ11</f>
        <v>10</v>
      </c>
      <c r="N11" s="46">
        <f>O11/2</f>
        <v>13.5</v>
      </c>
      <c r="O11" s="47">
        <f>W11+AJ11+AV11+BH11+BT11+CE11+CP11+DA11+DL11+DW11+EH11+ES11+FD11+FO11+FZ11+GK11+GV11+HG11+HR11+IC11</f>
        <v>27</v>
      </c>
      <c r="P11" s="76">
        <v>103.13</v>
      </c>
      <c r="Q11" s="69"/>
      <c r="R11" s="69"/>
      <c r="S11" s="69"/>
      <c r="T11" s="69"/>
      <c r="U11" s="69"/>
      <c r="V11" s="69"/>
      <c r="W11" s="70">
        <v>27</v>
      </c>
      <c r="X11" s="70">
        <v>0</v>
      </c>
      <c r="Y11" s="70">
        <v>2</v>
      </c>
      <c r="Z11" s="70">
        <v>0</v>
      </c>
      <c r="AA11" s="72">
        <v>0</v>
      </c>
      <c r="AB11" s="62">
        <f>P11+Q11+R11+S11+T11+U11+V11</f>
        <v>103.13</v>
      </c>
      <c r="AC11" s="61">
        <f>W11/2</f>
        <v>13.5</v>
      </c>
      <c r="AD11" s="78">
        <f>(X11*3)+(Y11*5)+(Z11*5)+(AA11*20)</f>
        <v>10</v>
      </c>
      <c r="AE11" s="48">
        <f>AB11+AC11+AD11</f>
        <v>126.63</v>
      </c>
      <c r="AF11" s="76"/>
      <c r="AG11" s="69"/>
      <c r="AH11" s="69"/>
      <c r="AI11" s="69"/>
      <c r="AJ11" s="70"/>
      <c r="AK11" s="70"/>
      <c r="AL11" s="70"/>
      <c r="AM11" s="70"/>
      <c r="AN11" s="72"/>
      <c r="AO11" s="62">
        <f>AF11+AG11+AH11+AI11</f>
        <v>0</v>
      </c>
      <c r="AP11" s="61">
        <f>AJ11/2</f>
        <v>0</v>
      </c>
      <c r="AQ11" s="78">
        <f>(AK11*3)+(AL11*5)+(AM11*5)+(AN11*20)</f>
        <v>0</v>
      </c>
      <c r="AR11" s="48">
        <f>AO11+AP11+AQ11</f>
        <v>0</v>
      </c>
      <c r="AS11" s="76"/>
      <c r="AT11" s="69"/>
      <c r="AU11" s="69"/>
      <c r="AV11" s="70"/>
      <c r="AW11" s="70"/>
      <c r="AX11" s="70"/>
      <c r="AY11" s="70"/>
      <c r="AZ11" s="72"/>
      <c r="BA11" s="62">
        <f>AS11+AT11+AU11</f>
        <v>0</v>
      </c>
      <c r="BB11" s="61">
        <f>AV11/2</f>
        <v>0</v>
      </c>
      <c r="BC11" s="78">
        <f>(AW11*3)+(AX11*5)+(AY11*5)+(AZ11*20)</f>
        <v>0</v>
      </c>
      <c r="BD11" s="48">
        <f>BA11+BB11+BC11</f>
        <v>0</v>
      </c>
      <c r="BE11" s="76"/>
      <c r="BF11" s="69"/>
      <c r="BG11" s="69"/>
      <c r="BH11" s="70"/>
      <c r="BI11" s="70"/>
      <c r="BJ11" s="70"/>
      <c r="BK11" s="70"/>
      <c r="BL11" s="72"/>
      <c r="BM11" s="62">
        <f>BE11+BF11+BG11</f>
        <v>0</v>
      </c>
      <c r="BN11" s="61">
        <f>BH11/2</f>
        <v>0</v>
      </c>
      <c r="BO11" s="78">
        <f>(BI11*3)+(BJ11*5)+(BK11*5)+(BL11*20)</f>
        <v>0</v>
      </c>
      <c r="BP11" s="48">
        <f>BM11+BN11+BO11</f>
        <v>0</v>
      </c>
      <c r="BQ11" s="1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4">
        <f>BT11/2</f>
        <v>0</v>
      </c>
      <c r="CA11" s="6">
        <f>(BU11*3)+(BV11*5)+(BW11*5)+(BX11*20)</f>
        <v>0</v>
      </c>
      <c r="CB11" s="15">
        <f>BY11+BZ11+CA11</f>
        <v>0</v>
      </c>
      <c r="CC11" s="16"/>
      <c r="CD11" s="1"/>
      <c r="CE11" s="2"/>
      <c r="CF11" s="2"/>
      <c r="CG11" s="2"/>
      <c r="CH11" s="2"/>
      <c r="CI11" s="2"/>
      <c r="CJ11" s="7">
        <f>CC11+CD11</f>
        <v>0</v>
      </c>
      <c r="CK11" s="14">
        <f>CE11/2</f>
        <v>0</v>
      </c>
      <c r="CL11" s="6">
        <f>(CF11*3)+(CG11*5)+(CH11*5)+(CI11*20)</f>
        <v>0</v>
      </c>
      <c r="CM11" s="15">
        <f>CJ11+CK11+CL11</f>
        <v>0</v>
      </c>
      <c r="CN11" s="16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111">
        <f>IH11+II11+IJ11</f>
        <v>0</v>
      </c>
      <c r="IL11" s="112"/>
    </row>
    <row r="12" spans="1:246" ht="3" customHeight="1">
      <c r="A12" s="153"/>
      <c r="B12" s="154"/>
      <c r="C12" s="154"/>
      <c r="D12" s="155"/>
      <c r="E12" s="154"/>
      <c r="F12" s="155"/>
      <c r="G12" s="156"/>
      <c r="H12" s="157"/>
      <c r="I12" s="158"/>
      <c r="J12" s="159"/>
      <c r="K12" s="160"/>
      <c r="L12" s="161"/>
      <c r="M12" s="162"/>
      <c r="N12" s="163"/>
      <c r="O12" s="164"/>
      <c r="P12" s="165"/>
      <c r="Q12" s="166"/>
      <c r="R12" s="166"/>
      <c r="S12" s="166"/>
      <c r="T12" s="166"/>
      <c r="U12" s="166"/>
      <c r="V12" s="166"/>
      <c r="W12" s="167"/>
      <c r="X12" s="167"/>
      <c r="Y12" s="167"/>
      <c r="Z12" s="167"/>
      <c r="AA12" s="168"/>
      <c r="AB12" s="161"/>
      <c r="AC12" s="169"/>
      <c r="AD12" s="170"/>
      <c r="AE12" s="171"/>
      <c r="AF12" s="76"/>
      <c r="AG12" s="69"/>
      <c r="AH12" s="69"/>
      <c r="AI12" s="69"/>
      <c r="AJ12" s="70"/>
      <c r="AK12" s="70"/>
      <c r="AL12" s="70"/>
      <c r="AM12" s="70"/>
      <c r="AN12" s="72"/>
      <c r="AO12" s="62"/>
      <c r="AP12" s="61"/>
      <c r="AQ12" s="78"/>
      <c r="AR12" s="48"/>
      <c r="AS12" s="76"/>
      <c r="AT12" s="69"/>
      <c r="AU12" s="69"/>
      <c r="AV12" s="70"/>
      <c r="AW12" s="70"/>
      <c r="AX12" s="70"/>
      <c r="AY12" s="70"/>
      <c r="AZ12" s="72"/>
      <c r="BA12" s="62"/>
      <c r="BB12" s="61"/>
      <c r="BC12" s="78"/>
      <c r="BD12" s="48"/>
      <c r="BE12" s="76"/>
      <c r="BF12" s="69"/>
      <c r="BG12" s="69"/>
      <c r="BH12" s="70"/>
      <c r="BI12" s="70"/>
      <c r="BJ12" s="70"/>
      <c r="BK12" s="70"/>
      <c r="BL12" s="72"/>
      <c r="BM12" s="62"/>
      <c r="BN12" s="61"/>
      <c r="BO12" s="78"/>
      <c r="BP12" s="48"/>
      <c r="BQ12" s="1"/>
      <c r="BR12" s="1"/>
      <c r="BS12" s="1"/>
      <c r="BT12" s="2"/>
      <c r="BU12" s="2"/>
      <c r="BV12" s="2"/>
      <c r="BW12" s="2"/>
      <c r="BX12" s="2"/>
      <c r="BY12" s="7"/>
      <c r="BZ12" s="14"/>
      <c r="CA12" s="6"/>
      <c r="CB12" s="15"/>
      <c r="CC12" s="16"/>
      <c r="CD12" s="1"/>
      <c r="CE12" s="2"/>
      <c r="CF12" s="2"/>
      <c r="CG12" s="2"/>
      <c r="CH12" s="2"/>
      <c r="CI12" s="2"/>
      <c r="CJ12" s="7"/>
      <c r="CK12" s="14"/>
      <c r="CL12" s="6"/>
      <c r="CM12" s="15"/>
      <c r="CN12" s="16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111"/>
      <c r="IL12" s="112"/>
    </row>
    <row r="13" spans="1:246" ht="12.75">
      <c r="A13" s="52">
        <v>1</v>
      </c>
      <c r="B13" s="50" t="s">
        <v>99</v>
      </c>
      <c r="C13" s="50"/>
      <c r="D13" s="51"/>
      <c r="E13" s="50" t="s">
        <v>123</v>
      </c>
      <c r="F13" s="51" t="s">
        <v>122</v>
      </c>
      <c r="G13" s="49">
        <f>IF(AND(OR($G$2="Y",$H$2="Y"),I13&lt;5,J13&lt;5),IF(AND(I13=I11,J13=J11),G11+1,1),"")</f>
      </c>
      <c r="H13" s="42" t="e">
        <f>IF(AND($H$2="Y",J13&gt;0,OR(AND(G13=1,#REF!=10),AND(G13=2,#REF!=20),AND(G13=3,G17=30),AND(G13=4,G40=40),AND(G13=5,G49=50),AND(G13=6,G58=60),AND(G13=7,G67=70),AND(G13=8,G76=80),AND(G13=9,G85=90),AND(G13=10,G94=100))),VLOOKUP(J13-1,SortLookup!$A$13:$B$16,2,FALSE),"")</f>
        <v>#REF!</v>
      </c>
      <c r="I13" s="43" t="str">
        <f>IF(ISNA(VLOOKUP(E13,SortLookup!$A$1:$B$5,2,FALSE))," ",VLOOKUP(E13,SortLookup!$A$1:$B$5,2,FALSE))</f>
        <v> </v>
      </c>
      <c r="J13" s="59" t="str">
        <f>IF(ISNA(VLOOKUP(F13,SortLookup!$A$7:$B$11,2,FALSE))," ",VLOOKUP(F13,SortLookup!$A$7:$B$11,2,FALSE))</f>
        <v> </v>
      </c>
      <c r="K13" s="44">
        <f>L13+M13+N13</f>
        <v>51.23</v>
      </c>
      <c r="L13" s="62">
        <f>AB13+AO13+BA13+BM13+BY13+CJ13+CU13+DF13+DQ13+EB13+EM13+EX13+FI13+FT13+GE13+GP13+HA13+HL13+HW13+IH13</f>
        <v>44.23</v>
      </c>
      <c r="M13" s="45">
        <f>AD13+AQ13+BC13+BO13+CA13+CL13+CW13+DH13+DS13+ED13+EO13+EZ13+FK13+FV13+GG13+GR13+HC13+HN13+HY13+IJ13</f>
        <v>3</v>
      </c>
      <c r="N13" s="46">
        <f>O13/2</f>
        <v>4</v>
      </c>
      <c r="O13" s="47">
        <f>W13+AJ13+AV13+BH13+BT13+CE13+CP13+DA13+DL13+DW13+EH13+ES13+FD13+FO13+FZ13+GK13+GV13+HG13+HR13+IC13</f>
        <v>8</v>
      </c>
      <c r="P13" s="76">
        <v>44.23</v>
      </c>
      <c r="Q13" s="69"/>
      <c r="R13" s="69"/>
      <c r="S13" s="69"/>
      <c r="T13" s="69"/>
      <c r="U13" s="69"/>
      <c r="V13" s="69"/>
      <c r="W13" s="70">
        <v>8</v>
      </c>
      <c r="X13" s="70">
        <v>1</v>
      </c>
      <c r="Y13" s="70">
        <v>0</v>
      </c>
      <c r="Z13" s="70">
        <v>0</v>
      </c>
      <c r="AA13" s="72">
        <v>0</v>
      </c>
      <c r="AB13" s="62">
        <f>P13+Q13+R13+S13+T13+U13+V13</f>
        <v>44.23</v>
      </c>
      <c r="AC13" s="61">
        <f>W13/2</f>
        <v>4</v>
      </c>
      <c r="AD13" s="78">
        <f>(X13*3)+(Y13*5)+(Z13*5)+(AA13*20)</f>
        <v>3</v>
      </c>
      <c r="AE13" s="48">
        <f>AB13+AC13+AD13</f>
        <v>51.23</v>
      </c>
      <c r="AF13" s="76"/>
      <c r="AG13" s="69"/>
      <c r="AH13" s="69"/>
      <c r="AI13" s="69"/>
      <c r="AJ13" s="70"/>
      <c r="AK13" s="70"/>
      <c r="AL13" s="70"/>
      <c r="AM13" s="70"/>
      <c r="AN13" s="72"/>
      <c r="AO13" s="62">
        <f>AF13+AG13+AH13+AI13</f>
        <v>0</v>
      </c>
      <c r="AP13" s="61">
        <f>AJ13/2</f>
        <v>0</v>
      </c>
      <c r="AQ13" s="78">
        <f>(AK13*3)+(AL13*5)+(AM13*5)+(AN13*20)</f>
        <v>0</v>
      </c>
      <c r="AR13" s="48">
        <f>AO13+AP13+AQ13</f>
        <v>0</v>
      </c>
      <c r="AS13" s="76"/>
      <c r="AT13" s="69"/>
      <c r="AU13" s="69"/>
      <c r="AV13" s="70"/>
      <c r="AW13" s="70"/>
      <c r="AX13" s="70"/>
      <c r="AY13" s="70"/>
      <c r="AZ13" s="72"/>
      <c r="BA13" s="62">
        <f>AS13+AT13+AU13</f>
        <v>0</v>
      </c>
      <c r="BB13" s="61">
        <f>AV13/2</f>
        <v>0</v>
      </c>
      <c r="BC13" s="78">
        <f>(AW13*3)+(AX13*5)+(AY13*5)+(AZ13*20)</f>
        <v>0</v>
      </c>
      <c r="BD13" s="48">
        <f>BA13+BB13+BC13</f>
        <v>0</v>
      </c>
      <c r="BE13" s="76"/>
      <c r="BF13" s="69"/>
      <c r="BG13" s="69"/>
      <c r="BH13" s="70"/>
      <c r="BI13" s="70"/>
      <c r="BJ13" s="70"/>
      <c r="BK13" s="70"/>
      <c r="BL13" s="72"/>
      <c r="BM13" s="62">
        <f>BE13+BF13+BG13</f>
        <v>0</v>
      </c>
      <c r="BN13" s="61">
        <f>BH13/2</f>
        <v>0</v>
      </c>
      <c r="BO13" s="78">
        <f>(BI13*3)+(BJ13*5)+(BK13*5)+(BL13*20)</f>
        <v>0</v>
      </c>
      <c r="BP13" s="48">
        <f>BM13+BN13+BO13</f>
        <v>0</v>
      </c>
      <c r="BQ13" s="1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4">
        <f>BT13/2</f>
        <v>0</v>
      </c>
      <c r="CA13" s="6">
        <f>(BU13*3)+(BV13*5)+(BW13*5)+(BX13*20)</f>
        <v>0</v>
      </c>
      <c r="CB13" s="15">
        <f>BY13+BZ13+CA13</f>
        <v>0</v>
      </c>
      <c r="CC13" s="16"/>
      <c r="CD13" s="1"/>
      <c r="CE13" s="2"/>
      <c r="CF13" s="2"/>
      <c r="CG13" s="2"/>
      <c r="CH13" s="2"/>
      <c r="CI13" s="2"/>
      <c r="CJ13" s="7">
        <f>CC13+CD13</f>
        <v>0</v>
      </c>
      <c r="CK13" s="14">
        <f>CE13/2</f>
        <v>0</v>
      </c>
      <c r="CL13" s="6">
        <f>(CF13*3)+(CG13*5)+(CH13*5)+(CI13*20)</f>
        <v>0</v>
      </c>
      <c r="CM13" s="15">
        <f>CJ13+CK13+CL13</f>
        <v>0</v>
      </c>
      <c r="CN13" s="16"/>
      <c r="CO13" s="1"/>
      <c r="CP13" s="2"/>
      <c r="CQ13" s="2"/>
      <c r="CR13" s="2"/>
      <c r="CS13" s="2"/>
      <c r="CT13" s="2"/>
      <c r="CU13" s="7">
        <f>CN13+CO13</f>
        <v>0</v>
      </c>
      <c r="CV13" s="14">
        <f>CP13/2</f>
        <v>0</v>
      </c>
      <c r="CW13" s="6">
        <f>(CQ13*3)+(CR13*5)+(CS13*5)+(CT13*20)</f>
        <v>0</v>
      </c>
      <c r="CX13" s="15">
        <f>CU13+CV13+CW13</f>
        <v>0</v>
      </c>
      <c r="CY13" s="16"/>
      <c r="CZ13" s="1"/>
      <c r="DA13" s="2"/>
      <c r="DB13" s="2"/>
      <c r="DC13" s="2"/>
      <c r="DD13" s="2"/>
      <c r="DE13" s="2"/>
      <c r="DF13" s="7">
        <f>CY13+CZ13</f>
        <v>0</v>
      </c>
      <c r="DG13" s="14">
        <f>DA13/2</f>
        <v>0</v>
      </c>
      <c r="DH13" s="6">
        <f>(DB13*3)+(DC13*5)+(DD13*5)+(DE13*20)</f>
        <v>0</v>
      </c>
      <c r="DI13" s="15">
        <f>DF13+DG13+DH13</f>
        <v>0</v>
      </c>
      <c r="DJ13" s="16"/>
      <c r="DK13" s="1"/>
      <c r="DL13" s="2"/>
      <c r="DM13" s="2"/>
      <c r="DN13" s="2"/>
      <c r="DO13" s="2"/>
      <c r="DP13" s="2"/>
      <c r="DQ13" s="7">
        <f>DJ13+DK13</f>
        <v>0</v>
      </c>
      <c r="DR13" s="14">
        <f>DL13/2</f>
        <v>0</v>
      </c>
      <c r="DS13" s="6">
        <f>(DM13*3)+(DN13*5)+(DO13*5)+(DP13*20)</f>
        <v>0</v>
      </c>
      <c r="DT13" s="15">
        <f>DQ13+DR13+DS13</f>
        <v>0</v>
      </c>
      <c r="DU13" s="16"/>
      <c r="DV13" s="1"/>
      <c r="DW13" s="2"/>
      <c r="DX13" s="2"/>
      <c r="DY13" s="2"/>
      <c r="DZ13" s="2"/>
      <c r="EA13" s="2"/>
      <c r="EB13" s="7">
        <f>DU13+DV13</f>
        <v>0</v>
      </c>
      <c r="EC13" s="14">
        <f>DW13/2</f>
        <v>0</v>
      </c>
      <c r="ED13" s="6">
        <f>(DX13*3)+(DY13*5)+(DZ13*5)+(EA13*20)</f>
        <v>0</v>
      </c>
      <c r="EE13" s="15">
        <f>EB13+EC13+ED13</f>
        <v>0</v>
      </c>
      <c r="EF13" s="16"/>
      <c r="EG13" s="1"/>
      <c r="EH13" s="2"/>
      <c r="EI13" s="2"/>
      <c r="EJ13" s="2"/>
      <c r="EK13" s="2"/>
      <c r="EL13" s="2"/>
      <c r="EM13" s="7">
        <f>EF13+EG13</f>
        <v>0</v>
      </c>
      <c r="EN13" s="14">
        <f>EH13/2</f>
        <v>0</v>
      </c>
      <c r="EO13" s="6">
        <f>(EI13*3)+(EJ13*5)+(EK13*5)+(EL13*20)</f>
        <v>0</v>
      </c>
      <c r="EP13" s="15">
        <f>EM13+EN13+EO13</f>
        <v>0</v>
      </c>
      <c r="EQ13" s="16"/>
      <c r="ER13" s="1"/>
      <c r="ES13" s="2"/>
      <c r="ET13" s="2"/>
      <c r="EU13" s="2"/>
      <c r="EV13" s="2"/>
      <c r="EW13" s="2"/>
      <c r="EX13" s="7">
        <f>EQ13+ER13</f>
        <v>0</v>
      </c>
      <c r="EY13" s="14">
        <f>ES13/2</f>
        <v>0</v>
      </c>
      <c r="EZ13" s="6">
        <f>(ET13*3)+(EU13*5)+(EV13*5)+(EW13*20)</f>
        <v>0</v>
      </c>
      <c r="FA13" s="15">
        <f>EX13+EY13+EZ13</f>
        <v>0</v>
      </c>
      <c r="FB13" s="16"/>
      <c r="FC13" s="1"/>
      <c r="FD13" s="2"/>
      <c r="FE13" s="2"/>
      <c r="FF13" s="2"/>
      <c r="FG13" s="2"/>
      <c r="FH13" s="2"/>
      <c r="FI13" s="7">
        <f>FB13+FC13</f>
        <v>0</v>
      </c>
      <c r="FJ13" s="14">
        <f>FD13/2</f>
        <v>0</v>
      </c>
      <c r="FK13" s="6">
        <f>(FE13*3)+(FF13*5)+(FG13*5)+(FH13*20)</f>
        <v>0</v>
      </c>
      <c r="FL13" s="15">
        <f>FI13+FJ13+FK13</f>
        <v>0</v>
      </c>
      <c r="FM13" s="16"/>
      <c r="FN13" s="1"/>
      <c r="FO13" s="2"/>
      <c r="FP13" s="2"/>
      <c r="FQ13" s="2"/>
      <c r="FR13" s="2"/>
      <c r="FS13" s="2"/>
      <c r="FT13" s="7">
        <f>FM13+FN13</f>
        <v>0</v>
      </c>
      <c r="FU13" s="14">
        <f>FO13/2</f>
        <v>0</v>
      </c>
      <c r="FV13" s="6">
        <f>(FP13*3)+(FQ13*5)+(FR13*5)+(FS13*20)</f>
        <v>0</v>
      </c>
      <c r="FW13" s="15">
        <f>FT13+FU13+FV13</f>
        <v>0</v>
      </c>
      <c r="FX13" s="16"/>
      <c r="FY13" s="1"/>
      <c r="FZ13" s="2"/>
      <c r="GA13" s="2"/>
      <c r="GB13" s="2"/>
      <c r="GC13" s="2"/>
      <c r="GD13" s="2"/>
      <c r="GE13" s="7">
        <f>FX13+FY13</f>
        <v>0</v>
      </c>
      <c r="GF13" s="14">
        <f>FZ13/2</f>
        <v>0</v>
      </c>
      <c r="GG13" s="6">
        <f>(GA13*3)+(GB13*5)+(GC13*5)+(GD13*20)</f>
        <v>0</v>
      </c>
      <c r="GH13" s="15">
        <f>GE13+GF13+GG13</f>
        <v>0</v>
      </c>
      <c r="GI13" s="16"/>
      <c r="GJ13" s="1"/>
      <c r="GK13" s="2"/>
      <c r="GL13" s="2"/>
      <c r="GM13" s="2"/>
      <c r="GN13" s="2"/>
      <c r="GO13" s="2"/>
      <c r="GP13" s="7">
        <f>GI13+GJ13</f>
        <v>0</v>
      </c>
      <c r="GQ13" s="14">
        <f>GK13/2</f>
        <v>0</v>
      </c>
      <c r="GR13" s="6">
        <f>(GL13*3)+(GM13*5)+(GN13*5)+(GO13*20)</f>
        <v>0</v>
      </c>
      <c r="GS13" s="15">
        <f>GP13+GQ13+GR13</f>
        <v>0</v>
      </c>
      <c r="GT13" s="16"/>
      <c r="GU13" s="1"/>
      <c r="GV13" s="2"/>
      <c r="GW13" s="2"/>
      <c r="GX13" s="2"/>
      <c r="GY13" s="2"/>
      <c r="GZ13" s="2"/>
      <c r="HA13" s="7">
        <f>GT13+GU13</f>
        <v>0</v>
      </c>
      <c r="HB13" s="14">
        <f>GV13/2</f>
        <v>0</v>
      </c>
      <c r="HC13" s="6">
        <f>(GW13*3)+(GX13*5)+(GY13*5)+(GZ13*20)</f>
        <v>0</v>
      </c>
      <c r="HD13" s="15">
        <f>HA13+HB13+HC13</f>
        <v>0</v>
      </c>
      <c r="HE13" s="16"/>
      <c r="HF13" s="1"/>
      <c r="HG13" s="2"/>
      <c r="HH13" s="2"/>
      <c r="HI13" s="2"/>
      <c r="HJ13" s="2"/>
      <c r="HK13" s="2"/>
      <c r="HL13" s="7">
        <f>HE13+HF13</f>
        <v>0</v>
      </c>
      <c r="HM13" s="14">
        <f>HG13/2</f>
        <v>0</v>
      </c>
      <c r="HN13" s="6">
        <f>(HH13*3)+(HI13*5)+(HJ13*5)+(HK13*20)</f>
        <v>0</v>
      </c>
      <c r="HO13" s="15">
        <f>HL13+HM13+HN13</f>
        <v>0</v>
      </c>
      <c r="HP13" s="16"/>
      <c r="HQ13" s="1"/>
      <c r="HR13" s="2"/>
      <c r="HS13" s="2"/>
      <c r="HT13" s="2"/>
      <c r="HU13" s="2"/>
      <c r="HV13" s="2"/>
      <c r="HW13" s="7">
        <f>HP13+HQ13</f>
        <v>0</v>
      </c>
      <c r="HX13" s="14">
        <f>HR13/2</f>
        <v>0</v>
      </c>
      <c r="HY13" s="6">
        <f>(HS13*3)+(HT13*5)+(HU13*5)+(HV13*20)</f>
        <v>0</v>
      </c>
      <c r="HZ13" s="15">
        <f>HW13+HX13+HY13</f>
        <v>0</v>
      </c>
      <c r="IA13" s="16"/>
      <c r="IB13" s="1"/>
      <c r="IC13" s="2"/>
      <c r="ID13" s="2"/>
      <c r="IE13" s="2"/>
      <c r="IF13" s="2"/>
      <c r="IG13" s="2"/>
      <c r="IH13" s="7">
        <f>IA13+IB13</f>
        <v>0</v>
      </c>
      <c r="II13" s="14">
        <f>IC13/2</f>
        <v>0</v>
      </c>
      <c r="IJ13" s="6">
        <f>(ID13*3)+(IE13*5)+(IF13*5)+(IG13*20)</f>
        <v>0</v>
      </c>
      <c r="IK13" s="111">
        <f>IH13+II13+IJ13</f>
        <v>0</v>
      </c>
      <c r="IL13" s="112"/>
    </row>
    <row r="14" spans="1:246" ht="12.75">
      <c r="A14" s="52">
        <v>2</v>
      </c>
      <c r="B14" s="50" t="s">
        <v>92</v>
      </c>
      <c r="C14" s="50"/>
      <c r="D14" s="51"/>
      <c r="E14" s="50" t="s">
        <v>123</v>
      </c>
      <c r="F14" s="51" t="s">
        <v>122</v>
      </c>
      <c r="G14" s="49">
        <f>IF(AND(OR($G$2="Y",$H$2="Y"),I14&lt;5,J14&lt;5),IF(AND(I14=I13,J14=J13),G13+1,1),"")</f>
      </c>
      <c r="H14" s="42" t="e">
        <f>IF(AND($H$2="Y",J14&gt;0,OR(AND(G14=1,#REF!=10),AND(G14=2,G23=20),AND(G14=3,G33=30),AND(G14=4,G42=40),AND(G14=5,G51=50),AND(G14=6,G60=60),AND(G14=7,G69=70),AND(G14=8,G78=80),AND(G14=9,G87=90),AND(G14=10,G96=100))),VLOOKUP(J14-1,SortLookup!$A$13:$B$16,2,FALSE),"")</f>
        <v>#REF!</v>
      </c>
      <c r="I14" s="43" t="str">
        <f>IF(ISNA(VLOOKUP(E14,SortLookup!$A$1:$B$5,2,FALSE))," ",VLOOKUP(E14,SortLookup!$A$1:$B$5,2,FALSE))</f>
        <v> </v>
      </c>
      <c r="J14" s="59" t="str">
        <f>IF(ISNA(VLOOKUP(F14,SortLookup!$A$7:$B$11,2,FALSE))," ",VLOOKUP(F14,SortLookup!$A$7:$B$11,2,FALSE))</f>
        <v> </v>
      </c>
      <c r="K14" s="44">
        <f>L14+M14+N14</f>
        <v>56.89</v>
      </c>
      <c r="L14" s="62">
        <f>AB14+AO14+BA14+BM14+BY14+CJ14+CU14+DF14+DQ14+EB14+EM14+EX14+FI14+FT14+GE14+GP14+HA14+HL14+HW14+IH14</f>
        <v>35.39</v>
      </c>
      <c r="M14" s="45">
        <f>AD14+AQ14+BC14+BO14+CA14+CL14+CW14+DH14+DS14+ED14+EO14+EZ14+FK14+FV14+GG14+GR14+HC14+HN14+HY14+IJ14</f>
        <v>8</v>
      </c>
      <c r="N14" s="46">
        <f>O14/2</f>
        <v>13.5</v>
      </c>
      <c r="O14" s="47">
        <f>W14+AJ14+AV14+BH14+BT14+CE14+CP14+DA14+DL14+DW14+EH14+ES14+FD14+FO14+FZ14+GK14+GV14+HG14+HR14+IC14</f>
        <v>27</v>
      </c>
      <c r="P14" s="76">
        <v>35.39</v>
      </c>
      <c r="Q14" s="69"/>
      <c r="R14" s="69"/>
      <c r="S14" s="69"/>
      <c r="T14" s="69"/>
      <c r="U14" s="69"/>
      <c r="V14" s="69"/>
      <c r="W14" s="70">
        <v>27</v>
      </c>
      <c r="X14" s="70">
        <v>1</v>
      </c>
      <c r="Y14" s="70">
        <v>1</v>
      </c>
      <c r="Z14" s="70">
        <v>0</v>
      </c>
      <c r="AA14" s="72">
        <v>0</v>
      </c>
      <c r="AB14" s="62">
        <f>P14+Q14+R14+S14+T14+U14+V14</f>
        <v>35.39</v>
      </c>
      <c r="AC14" s="61">
        <f>W14/2</f>
        <v>13.5</v>
      </c>
      <c r="AD14" s="78">
        <f>(X14*3)+(Y14*5)+(Z14*5)+(AA14*20)</f>
        <v>8</v>
      </c>
      <c r="AE14" s="48">
        <f>AB14+AC14+AD14</f>
        <v>56.89</v>
      </c>
      <c r="AF14" s="76"/>
      <c r="AG14" s="69"/>
      <c r="AH14" s="69"/>
      <c r="AI14" s="69"/>
      <c r="AJ14" s="70"/>
      <c r="AK14" s="70"/>
      <c r="AL14" s="70"/>
      <c r="AM14" s="70"/>
      <c r="AN14" s="72"/>
      <c r="AO14" s="62">
        <f>AF14+AG14+AH14+AI14</f>
        <v>0</v>
      </c>
      <c r="AP14" s="61">
        <f>AJ14/2</f>
        <v>0</v>
      </c>
      <c r="AQ14" s="78">
        <f>(AK14*3)+(AL14*5)+(AM14*5)+(AN14*20)</f>
        <v>0</v>
      </c>
      <c r="AR14" s="48">
        <f>AO14+AP14+AQ14</f>
        <v>0</v>
      </c>
      <c r="AS14" s="76"/>
      <c r="AT14" s="69"/>
      <c r="AU14" s="69"/>
      <c r="AV14" s="70"/>
      <c r="AW14" s="70"/>
      <c r="AX14" s="70"/>
      <c r="AY14" s="70"/>
      <c r="AZ14" s="72"/>
      <c r="BA14" s="62">
        <f>AS14+AT14+AU14</f>
        <v>0</v>
      </c>
      <c r="BB14" s="61">
        <f>AV14/2</f>
        <v>0</v>
      </c>
      <c r="BC14" s="78">
        <f>(AW14*3)+(AX14*5)+(AY14*5)+(AZ14*20)</f>
        <v>0</v>
      </c>
      <c r="BD14" s="48">
        <f>BA14+BB14+BC14</f>
        <v>0</v>
      </c>
      <c r="BE14" s="76"/>
      <c r="BF14" s="69"/>
      <c r="BG14" s="69"/>
      <c r="BH14" s="70"/>
      <c r="BI14" s="70"/>
      <c r="BJ14" s="70"/>
      <c r="BK14" s="70"/>
      <c r="BL14" s="72"/>
      <c r="BM14" s="62">
        <f>BE14+BF14+BG14</f>
        <v>0</v>
      </c>
      <c r="BN14" s="61">
        <f>BH14/2</f>
        <v>0</v>
      </c>
      <c r="BO14" s="78">
        <f>(BI14*3)+(BJ14*5)+(BK14*5)+(BL14*20)</f>
        <v>0</v>
      </c>
      <c r="BP14" s="48">
        <f>BM14+BN14+BO14</f>
        <v>0</v>
      </c>
      <c r="BQ14" s="1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4">
        <f>BT14/2</f>
        <v>0</v>
      </c>
      <c r="CA14" s="6">
        <f>(BU14*3)+(BV14*5)+(BW14*5)+(BX14*20)</f>
        <v>0</v>
      </c>
      <c r="CB14" s="15">
        <f>BY14+BZ14+CA14</f>
        <v>0</v>
      </c>
      <c r="CC14" s="16"/>
      <c r="CD14" s="1"/>
      <c r="CE14" s="2"/>
      <c r="CF14" s="2"/>
      <c r="CG14" s="2"/>
      <c r="CH14" s="2"/>
      <c r="CI14" s="2"/>
      <c r="CJ14" s="7">
        <f>CC14+CD14</f>
        <v>0</v>
      </c>
      <c r="CK14" s="14">
        <f>CE14/2</f>
        <v>0</v>
      </c>
      <c r="CL14" s="6">
        <f>(CF14*3)+(CG14*5)+(CH14*5)+(CI14*20)</f>
        <v>0</v>
      </c>
      <c r="CM14" s="15">
        <f>CJ14+CK14+CL14</f>
        <v>0</v>
      </c>
      <c r="CN14" s="16"/>
      <c r="CO14" s="1"/>
      <c r="CP14" s="2"/>
      <c r="CQ14" s="2"/>
      <c r="CR14" s="2"/>
      <c r="CS14" s="2"/>
      <c r="CT14" s="2"/>
      <c r="CU14" s="7">
        <f>CN14+CO14</f>
        <v>0</v>
      </c>
      <c r="CV14" s="14">
        <f>CP14/2</f>
        <v>0</v>
      </c>
      <c r="CW14" s="6">
        <f>(CQ14*3)+(CR14*5)+(CS14*5)+(CT14*20)</f>
        <v>0</v>
      </c>
      <c r="CX14" s="15">
        <f>CU14+CV14+CW14</f>
        <v>0</v>
      </c>
      <c r="CY14" s="16"/>
      <c r="CZ14" s="1"/>
      <c r="DA14" s="2"/>
      <c r="DB14" s="2"/>
      <c r="DC14" s="2"/>
      <c r="DD14" s="2"/>
      <c r="DE14" s="2"/>
      <c r="DF14" s="7">
        <f>CY14+CZ14</f>
        <v>0</v>
      </c>
      <c r="DG14" s="14">
        <f>DA14/2</f>
        <v>0</v>
      </c>
      <c r="DH14" s="6">
        <f>(DB14*3)+(DC14*5)+(DD14*5)+(DE14*20)</f>
        <v>0</v>
      </c>
      <c r="DI14" s="15">
        <f>DF14+DG14+DH14</f>
        <v>0</v>
      </c>
      <c r="DJ14" s="16"/>
      <c r="DK14" s="1"/>
      <c r="DL14" s="2"/>
      <c r="DM14" s="2"/>
      <c r="DN14" s="2"/>
      <c r="DO14" s="2"/>
      <c r="DP14" s="2"/>
      <c r="DQ14" s="7">
        <f>DJ14+DK14</f>
        <v>0</v>
      </c>
      <c r="DR14" s="14">
        <f>DL14/2</f>
        <v>0</v>
      </c>
      <c r="DS14" s="6">
        <f>(DM14*3)+(DN14*5)+(DO14*5)+(DP14*20)</f>
        <v>0</v>
      </c>
      <c r="DT14" s="15">
        <f>DQ14+DR14+DS14</f>
        <v>0</v>
      </c>
      <c r="DU14" s="16"/>
      <c r="DV14" s="1"/>
      <c r="DW14" s="2"/>
      <c r="DX14" s="2"/>
      <c r="DY14" s="2"/>
      <c r="DZ14" s="2"/>
      <c r="EA14" s="2"/>
      <c r="EB14" s="7">
        <f>DU14+DV14</f>
        <v>0</v>
      </c>
      <c r="EC14" s="14">
        <f>DW14/2</f>
        <v>0</v>
      </c>
      <c r="ED14" s="6">
        <f>(DX14*3)+(DY14*5)+(DZ14*5)+(EA14*20)</f>
        <v>0</v>
      </c>
      <c r="EE14" s="15">
        <f>EB14+EC14+ED14</f>
        <v>0</v>
      </c>
      <c r="EF14" s="16"/>
      <c r="EG14" s="1"/>
      <c r="EH14" s="2"/>
      <c r="EI14" s="2"/>
      <c r="EJ14" s="2"/>
      <c r="EK14" s="2"/>
      <c r="EL14" s="2"/>
      <c r="EM14" s="7">
        <f>EF14+EG14</f>
        <v>0</v>
      </c>
      <c r="EN14" s="14">
        <f>EH14/2</f>
        <v>0</v>
      </c>
      <c r="EO14" s="6">
        <f>(EI14*3)+(EJ14*5)+(EK14*5)+(EL14*20)</f>
        <v>0</v>
      </c>
      <c r="EP14" s="15">
        <f>EM14+EN14+EO14</f>
        <v>0</v>
      </c>
      <c r="EQ14" s="16"/>
      <c r="ER14" s="1"/>
      <c r="ES14" s="2"/>
      <c r="ET14" s="2"/>
      <c r="EU14" s="2"/>
      <c r="EV14" s="2"/>
      <c r="EW14" s="2"/>
      <c r="EX14" s="7">
        <f>EQ14+ER14</f>
        <v>0</v>
      </c>
      <c r="EY14" s="14">
        <f>ES14/2</f>
        <v>0</v>
      </c>
      <c r="EZ14" s="6">
        <f>(ET14*3)+(EU14*5)+(EV14*5)+(EW14*20)</f>
        <v>0</v>
      </c>
      <c r="FA14" s="15">
        <f>EX14+EY14+EZ14</f>
        <v>0</v>
      </c>
      <c r="FB14" s="16"/>
      <c r="FC14" s="1"/>
      <c r="FD14" s="2"/>
      <c r="FE14" s="2"/>
      <c r="FF14" s="2"/>
      <c r="FG14" s="2"/>
      <c r="FH14" s="2"/>
      <c r="FI14" s="7">
        <f>FB14+FC14</f>
        <v>0</v>
      </c>
      <c r="FJ14" s="14">
        <f>FD14/2</f>
        <v>0</v>
      </c>
      <c r="FK14" s="6">
        <f>(FE14*3)+(FF14*5)+(FG14*5)+(FH14*20)</f>
        <v>0</v>
      </c>
      <c r="FL14" s="15">
        <f>FI14+FJ14+FK14</f>
        <v>0</v>
      </c>
      <c r="FM14" s="16"/>
      <c r="FN14" s="1"/>
      <c r="FO14" s="2"/>
      <c r="FP14" s="2"/>
      <c r="FQ14" s="2"/>
      <c r="FR14" s="2"/>
      <c r="FS14" s="2"/>
      <c r="FT14" s="7">
        <f>FM14+FN14</f>
        <v>0</v>
      </c>
      <c r="FU14" s="14">
        <f>FO14/2</f>
        <v>0</v>
      </c>
      <c r="FV14" s="6">
        <f>(FP14*3)+(FQ14*5)+(FR14*5)+(FS14*20)</f>
        <v>0</v>
      </c>
      <c r="FW14" s="15">
        <f>FT14+FU14+FV14</f>
        <v>0</v>
      </c>
      <c r="FX14" s="16"/>
      <c r="FY14" s="1"/>
      <c r="FZ14" s="2"/>
      <c r="GA14" s="2"/>
      <c r="GB14" s="2"/>
      <c r="GC14" s="2"/>
      <c r="GD14" s="2"/>
      <c r="GE14" s="7">
        <f>FX14+FY14</f>
        <v>0</v>
      </c>
      <c r="GF14" s="14">
        <f>FZ14/2</f>
        <v>0</v>
      </c>
      <c r="GG14" s="6">
        <f>(GA14*3)+(GB14*5)+(GC14*5)+(GD14*20)</f>
        <v>0</v>
      </c>
      <c r="GH14" s="15">
        <f>GE14+GF14+GG14</f>
        <v>0</v>
      </c>
      <c r="GI14" s="16"/>
      <c r="GJ14" s="1"/>
      <c r="GK14" s="2"/>
      <c r="GL14" s="2"/>
      <c r="GM14" s="2"/>
      <c r="GN14" s="2"/>
      <c r="GO14" s="2"/>
      <c r="GP14" s="7">
        <f>GI14+GJ14</f>
        <v>0</v>
      </c>
      <c r="GQ14" s="14">
        <f>GK14/2</f>
        <v>0</v>
      </c>
      <c r="GR14" s="6">
        <f>(GL14*3)+(GM14*5)+(GN14*5)+(GO14*20)</f>
        <v>0</v>
      </c>
      <c r="GS14" s="15">
        <f>GP14+GQ14+GR14</f>
        <v>0</v>
      </c>
      <c r="GT14" s="16"/>
      <c r="GU14" s="1"/>
      <c r="GV14" s="2"/>
      <c r="GW14" s="2"/>
      <c r="GX14" s="2"/>
      <c r="GY14" s="2"/>
      <c r="GZ14" s="2"/>
      <c r="HA14" s="7">
        <f>GT14+GU14</f>
        <v>0</v>
      </c>
      <c r="HB14" s="14">
        <f>GV14/2</f>
        <v>0</v>
      </c>
      <c r="HC14" s="6">
        <f>(GW14*3)+(GX14*5)+(GY14*5)+(GZ14*20)</f>
        <v>0</v>
      </c>
      <c r="HD14" s="15">
        <f>HA14+HB14+HC14</f>
        <v>0</v>
      </c>
      <c r="HE14" s="16"/>
      <c r="HF14" s="1"/>
      <c r="HG14" s="2"/>
      <c r="HH14" s="2"/>
      <c r="HI14" s="2"/>
      <c r="HJ14" s="2"/>
      <c r="HK14" s="2"/>
      <c r="HL14" s="7">
        <f>HE14+HF14</f>
        <v>0</v>
      </c>
      <c r="HM14" s="14">
        <f>HG14/2</f>
        <v>0</v>
      </c>
      <c r="HN14" s="6">
        <f>(HH14*3)+(HI14*5)+(HJ14*5)+(HK14*20)</f>
        <v>0</v>
      </c>
      <c r="HO14" s="15">
        <f>HL14+HM14+HN14</f>
        <v>0</v>
      </c>
      <c r="HP14" s="16"/>
      <c r="HQ14" s="1"/>
      <c r="HR14" s="2"/>
      <c r="HS14" s="2"/>
      <c r="HT14" s="2"/>
      <c r="HU14" s="2"/>
      <c r="HV14" s="2"/>
      <c r="HW14" s="7">
        <f>HP14+HQ14</f>
        <v>0</v>
      </c>
      <c r="HX14" s="14">
        <f>HR14/2</f>
        <v>0</v>
      </c>
      <c r="HY14" s="6">
        <f>(HS14*3)+(HT14*5)+(HU14*5)+(HV14*20)</f>
        <v>0</v>
      </c>
      <c r="HZ14" s="15">
        <f>HW14+HX14+HY14</f>
        <v>0</v>
      </c>
      <c r="IA14" s="16"/>
      <c r="IB14" s="1"/>
      <c r="IC14" s="2"/>
      <c r="ID14" s="2"/>
      <c r="IE14" s="2"/>
      <c r="IF14" s="2"/>
      <c r="IG14" s="2"/>
      <c r="IH14" s="7">
        <f>IA14+IB14</f>
        <v>0</v>
      </c>
      <c r="II14" s="14">
        <f>IC14/2</f>
        <v>0</v>
      </c>
      <c r="IJ14" s="6">
        <f>(ID14*3)+(IE14*5)+(IF14*5)+(IG14*20)</f>
        <v>0</v>
      </c>
      <c r="IK14" s="111">
        <f>IH14+II14+IJ14</f>
        <v>0</v>
      </c>
      <c r="IL14" s="112"/>
    </row>
    <row r="15" spans="1:246" ht="12.75">
      <c r="A15" s="52">
        <v>3</v>
      </c>
      <c r="B15" s="50" t="s">
        <v>102</v>
      </c>
      <c r="C15" s="50"/>
      <c r="D15" s="51"/>
      <c r="E15" s="50" t="s">
        <v>123</v>
      </c>
      <c r="F15" s="51" t="s">
        <v>122</v>
      </c>
      <c r="G15" s="49">
        <f>IF(AND(OR($G$2="Y",$H$2="Y"),I15&lt;5,J15&lt;5),IF(AND(I15=I14,J15=J14),G14+1,1),"")</f>
      </c>
      <c r="H15" s="42" t="e">
        <f>IF(AND($H$2="Y",J15&gt;0,OR(AND(G15=1,#REF!=10),AND(G15=2,#REF!=20),AND(G15=3,G33=30),AND(G15=4,G42=40),AND(G15=5,G51=50),AND(G15=6,G60=60),AND(G15=7,G69=70),AND(G15=8,G78=80),AND(G15=9,G87=90),AND(G15=10,G96=100))),VLOOKUP(J15-1,SortLookup!$A$13:$B$16,2,FALSE),"")</f>
        <v>#REF!</v>
      </c>
      <c r="I15" s="43" t="str">
        <f>IF(ISNA(VLOOKUP(E15,SortLookup!$A$1:$B$5,2,FALSE))," ",VLOOKUP(E15,SortLookup!$A$1:$B$5,2,FALSE))</f>
        <v> </v>
      </c>
      <c r="J15" s="59" t="str">
        <f>IF(ISNA(VLOOKUP(F15,SortLookup!$A$7:$B$11,2,FALSE))," ",VLOOKUP(F15,SortLookup!$A$7:$B$11,2,FALSE))</f>
        <v> </v>
      </c>
      <c r="K15" s="44">
        <f>L15+M15+N15</f>
        <v>58.64</v>
      </c>
      <c r="L15" s="62">
        <f>AB15+AO15+BA15+BM15+BY29+CJ29+CU29+DF29+DQ29+EB29+EM29+EX29+FI29+FT29+GE29+GP29+HA29+HL29+HW29+IH29</f>
        <v>30.14</v>
      </c>
      <c r="M15" s="45">
        <f>AD15+AQ15+BC15+BO15+CA29+CL29+CW29+DH29+DS29+ED29+EO29+EZ29+FK29+FV29+GG29+GR29+HC29+HN29+HY29+IJ29</f>
        <v>10</v>
      </c>
      <c r="N15" s="46">
        <f>O15/2</f>
        <v>18.5</v>
      </c>
      <c r="O15" s="47">
        <f>W15+AJ15+AV15+BH15+BT29+CE29+CP29+DA29+DL29+DW29+EH29+ES29+FD29+FO29+FZ29+GK29+GV29+HG29+HR29+IC29</f>
        <v>37</v>
      </c>
      <c r="P15" s="76">
        <v>30.14</v>
      </c>
      <c r="Q15" s="69"/>
      <c r="R15" s="69"/>
      <c r="S15" s="69"/>
      <c r="T15" s="69"/>
      <c r="U15" s="69"/>
      <c r="V15" s="69"/>
      <c r="W15" s="70">
        <v>37</v>
      </c>
      <c r="X15" s="70">
        <v>0</v>
      </c>
      <c r="Y15" s="70">
        <v>2</v>
      </c>
      <c r="Z15" s="70">
        <v>0</v>
      </c>
      <c r="AA15" s="72">
        <v>0</v>
      </c>
      <c r="AB15" s="62">
        <f>P15+Q15+R15+S15+T15+U15+V15</f>
        <v>30.14</v>
      </c>
      <c r="AC15" s="61">
        <f>W15/2</f>
        <v>18.5</v>
      </c>
      <c r="AD15" s="78">
        <f>(X15*3)+(Y15*5)+(Z15*5)+(AA15*20)</f>
        <v>10</v>
      </c>
      <c r="AE15" s="48">
        <f>AB15+AC15+AD15</f>
        <v>58.64</v>
      </c>
      <c r="AF15" s="76"/>
      <c r="AG15" s="69"/>
      <c r="AH15" s="69"/>
      <c r="AI15" s="69"/>
      <c r="AJ15" s="70"/>
      <c r="AK15" s="70"/>
      <c r="AL15" s="70"/>
      <c r="AM15" s="70"/>
      <c r="AN15" s="72"/>
      <c r="AO15" s="62">
        <f>AF15+AG15+AH15+AI15</f>
        <v>0</v>
      </c>
      <c r="AP15" s="61">
        <f>AJ15/2</f>
        <v>0</v>
      </c>
      <c r="AQ15" s="78">
        <f>(AK15*3)+(AL15*5)+(AM15*5)+(AN15*20)</f>
        <v>0</v>
      </c>
      <c r="AR15" s="48">
        <f>AO15+AP15+AQ15</f>
        <v>0</v>
      </c>
      <c r="AS15" s="76"/>
      <c r="AT15" s="69"/>
      <c r="AU15" s="69"/>
      <c r="AV15" s="70"/>
      <c r="AW15" s="70"/>
      <c r="AX15" s="70"/>
      <c r="AY15" s="70"/>
      <c r="AZ15" s="72"/>
      <c r="BA15" s="62">
        <f>AS15+AT15+AU15</f>
        <v>0</v>
      </c>
      <c r="BB15" s="61">
        <f>AV15/2</f>
        <v>0</v>
      </c>
      <c r="BC15" s="78">
        <f>(AW15*3)+(AX15*5)+(AY15*5)+(AZ15*20)</f>
        <v>0</v>
      </c>
      <c r="BD15" s="48">
        <f>BA15+BB15+BC15</f>
        <v>0</v>
      </c>
      <c r="BE15" s="76"/>
      <c r="BF15" s="69"/>
      <c r="BG15" s="69"/>
      <c r="BH15" s="70"/>
      <c r="BI15" s="70"/>
      <c r="BJ15" s="70"/>
      <c r="BK15" s="70"/>
      <c r="BL15" s="72"/>
      <c r="BM15" s="62">
        <f>BE15+BF15+BG15</f>
        <v>0</v>
      </c>
      <c r="BN15" s="61">
        <f>BH15/2</f>
        <v>0</v>
      </c>
      <c r="BO15" s="78">
        <f>(BI15*3)+(BJ15*5)+(BK15*5)+(BL15*20)</f>
        <v>0</v>
      </c>
      <c r="BP15" s="48">
        <f>BM15+BN15+BO15</f>
        <v>0</v>
      </c>
      <c r="BQ15" s="1"/>
      <c r="BR15" s="1"/>
      <c r="BS15" s="1"/>
      <c r="BT15" s="2"/>
      <c r="BU15" s="2"/>
      <c r="BV15" s="2"/>
      <c r="BW15" s="2"/>
      <c r="BX15" s="2"/>
      <c r="BY15" s="7"/>
      <c r="BZ15" s="14"/>
      <c r="CA15" s="6"/>
      <c r="CB15" s="15"/>
      <c r="CC15" s="16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111"/>
      <c r="IL15" s="112"/>
    </row>
    <row r="16" spans="1:246" ht="12.75">
      <c r="A16" s="52">
        <v>4</v>
      </c>
      <c r="B16" s="50" t="s">
        <v>105</v>
      </c>
      <c r="C16" s="50"/>
      <c r="D16" s="51"/>
      <c r="E16" s="50" t="s">
        <v>123</v>
      </c>
      <c r="F16" s="51" t="s">
        <v>122</v>
      </c>
      <c r="G16" s="49">
        <f>IF(AND(OR($G$2="Y",$H$2="Y"),I16&lt;5,J16&lt;5),IF(AND(I16=I15,J16=J15),G15+1,1),"")</f>
      </c>
      <c r="H16" s="42" t="e">
        <f>IF(AND($H$2="Y",J16&gt;0,OR(AND(G16=1,#REF!=10),AND(G16=2,#REF!=20),AND(G16=3,#REF!=30),AND(G16=4,G41=40),AND(G16=5,G50=50),AND(G16=6,G59=60),AND(G16=7,G68=70),AND(G16=8,G77=80),AND(G16=9,G86=90),AND(G16=10,G95=100))),VLOOKUP(J16-1,SortLookup!$A$13:$B$16,2,FALSE),"")</f>
        <v>#REF!</v>
      </c>
      <c r="I16" s="43" t="str">
        <f>IF(ISNA(VLOOKUP(E16,SortLookup!$A$1:$B$5,2,FALSE))," ",VLOOKUP(E16,SortLookup!$A$1:$B$5,2,FALSE))</f>
        <v> </v>
      </c>
      <c r="J16" s="59" t="str">
        <f>IF(ISNA(VLOOKUP(F16,SortLookup!$A$7:$B$11,2,FALSE))," ",VLOOKUP(F16,SortLookup!$A$7:$B$11,2,FALSE))</f>
        <v> </v>
      </c>
      <c r="K16" s="44">
        <f>L16+M16+N16</f>
        <v>62.11</v>
      </c>
      <c r="L16" s="62">
        <f>AB16+AO16+BA16+BM16+BY16+CJ16+CU16+DF16+DQ16+EB16+EM16+EX16+FI16+FT16+GE16+GP16+HA16+HL16+HW16+IH16</f>
        <v>28.11</v>
      </c>
      <c r="M16" s="45">
        <f>AD16+AQ16+BC16+BO16+CA16+CL16+CW16+DH16+DS16+ED16+EO16+EZ16+FK16+FV16+GG16+GR16+HC16+HN16+HY16+IJ16</f>
        <v>10</v>
      </c>
      <c r="N16" s="46">
        <f>O16/2</f>
        <v>24</v>
      </c>
      <c r="O16" s="47">
        <f>W16+AJ16+AV16+BH16+BT16+CE16+CP16+DA16+DL16+DW16+EH16+ES16+FD16+FO16+FZ16+GK16+GV16+HG16+HR16+IC16</f>
        <v>48</v>
      </c>
      <c r="P16" s="76">
        <v>28.11</v>
      </c>
      <c r="Q16" s="69"/>
      <c r="R16" s="69"/>
      <c r="S16" s="69"/>
      <c r="T16" s="69"/>
      <c r="U16" s="69"/>
      <c r="V16" s="69"/>
      <c r="W16" s="70">
        <v>48</v>
      </c>
      <c r="X16" s="70">
        <v>0</v>
      </c>
      <c r="Y16" s="70">
        <v>2</v>
      </c>
      <c r="Z16" s="70">
        <v>0</v>
      </c>
      <c r="AA16" s="72">
        <v>0</v>
      </c>
      <c r="AB16" s="62">
        <f>P16+Q16+R16+S16+T16+U16+V16</f>
        <v>28.11</v>
      </c>
      <c r="AC16" s="61">
        <f>W16/2</f>
        <v>24</v>
      </c>
      <c r="AD16" s="78">
        <f>(X16*3)+(Y16*5)+(Z16*5)+(AA16*20)</f>
        <v>10</v>
      </c>
      <c r="AE16" s="48">
        <f>AB16+AC16+AD16</f>
        <v>62.11</v>
      </c>
      <c r="AF16" s="76"/>
      <c r="AG16" s="69"/>
      <c r="AH16" s="69"/>
      <c r="AI16" s="69"/>
      <c r="AJ16" s="70"/>
      <c r="AK16" s="70"/>
      <c r="AL16" s="70"/>
      <c r="AM16" s="70"/>
      <c r="AN16" s="72"/>
      <c r="AO16" s="62">
        <f>AF16+AG16+AH16+AI16</f>
        <v>0</v>
      </c>
      <c r="AP16" s="61">
        <f>AJ16/2</f>
        <v>0</v>
      </c>
      <c r="AQ16" s="78">
        <f>(AK16*3)+(AL16*5)+(AM16*5)+(AN16*20)</f>
        <v>0</v>
      </c>
      <c r="AR16" s="48">
        <f>AO16+AP16+AQ16</f>
        <v>0</v>
      </c>
      <c r="AS16" s="76"/>
      <c r="AT16" s="69"/>
      <c r="AU16" s="69"/>
      <c r="AV16" s="70"/>
      <c r="AW16" s="70"/>
      <c r="AX16" s="70"/>
      <c r="AY16" s="70"/>
      <c r="AZ16" s="72"/>
      <c r="BA16" s="62">
        <f>AS16+AT16+AU16</f>
        <v>0</v>
      </c>
      <c r="BB16" s="61">
        <f>AV16/2</f>
        <v>0</v>
      </c>
      <c r="BC16" s="78">
        <f>(AW16*3)+(AX16*5)+(AY16*5)+(AZ16*20)</f>
        <v>0</v>
      </c>
      <c r="BD16" s="48">
        <f>BA16+BB16+BC16</f>
        <v>0</v>
      </c>
      <c r="BE16" s="76"/>
      <c r="BF16" s="69"/>
      <c r="BG16" s="69"/>
      <c r="BH16" s="70"/>
      <c r="BI16" s="70"/>
      <c r="BJ16" s="70"/>
      <c r="BK16" s="70"/>
      <c r="BL16" s="72"/>
      <c r="BM16" s="62">
        <f>BE16+BF16+BG16</f>
        <v>0</v>
      </c>
      <c r="BN16" s="61">
        <f>BH16/2</f>
        <v>0</v>
      </c>
      <c r="BO16" s="78">
        <f>(BI16*3)+(BJ16*5)+(BK16*5)+(BL16*20)</f>
        <v>0</v>
      </c>
      <c r="BP16" s="48">
        <f>BM16+BN16+BO16</f>
        <v>0</v>
      </c>
      <c r="BQ16" s="1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4">
        <f>BT16/2</f>
        <v>0</v>
      </c>
      <c r="CA16" s="6">
        <f>(BU16*3)+(BV16*5)+(BW16*5)+(BX16*20)</f>
        <v>0</v>
      </c>
      <c r="CB16" s="15">
        <f>BY16+BZ16+CA16</f>
        <v>0</v>
      </c>
      <c r="CC16" s="16"/>
      <c r="CD16" s="1"/>
      <c r="CE16" s="2"/>
      <c r="CF16" s="2"/>
      <c r="CG16" s="2"/>
      <c r="CH16" s="2"/>
      <c r="CI16" s="2"/>
      <c r="CJ16" s="7">
        <f>CC16+CD16</f>
        <v>0</v>
      </c>
      <c r="CK16" s="14">
        <f>CE16/2</f>
        <v>0</v>
      </c>
      <c r="CL16" s="6">
        <f>(CF16*3)+(CG16*5)+(CH16*5)+(CI16*20)</f>
        <v>0</v>
      </c>
      <c r="CM16" s="15">
        <f>CJ16+CK16+CL16</f>
        <v>0</v>
      </c>
      <c r="CN16" s="16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111">
        <f>IH16+II16+IJ16</f>
        <v>0</v>
      </c>
      <c r="IL16" s="112"/>
    </row>
    <row r="17" spans="1:246" ht="13.5">
      <c r="A17" s="52">
        <v>5</v>
      </c>
      <c r="B17" s="50" t="s">
        <v>97</v>
      </c>
      <c r="C17" s="50"/>
      <c r="D17" s="51"/>
      <c r="E17" s="50" t="s">
        <v>123</v>
      </c>
      <c r="F17" s="51" t="s">
        <v>122</v>
      </c>
      <c r="G17" s="49">
        <f>IF(AND(OR($G$2="Y",$H$2="Y"),I17&lt;5,J17&lt;5),IF(AND(I17=I16,J17=J16),G16+1,1),"")</f>
      </c>
      <c r="H17" s="42" t="e">
        <f>IF(AND($H$2="Y",J17&gt;0,OR(AND(G17=1,#REF!=10),AND(G17=2,G27=20),AND(G17=3,G36=30),AND(G17=4,G45=40),AND(G17=5,G54=50),AND(G17=6,G63=60),AND(G17=7,G72=70),AND(G17=8,G81=80),AND(G17=9,G90=90),AND(G17=10,G99=100))),VLOOKUP(J17-1,SortLookup!$A$13:$B$16,2,FALSE),"")</f>
        <v>#REF!</v>
      </c>
      <c r="I17" s="43" t="str">
        <f>IF(ISNA(VLOOKUP(E17,SortLookup!$A$1:$B$5,2,FALSE))," ",VLOOKUP(E17,SortLookup!$A$1:$B$5,2,FALSE))</f>
        <v> </v>
      </c>
      <c r="J17" s="59" t="str">
        <f>IF(ISNA(VLOOKUP(F17,SortLookup!$A$7:$B$11,2,FALSE))," ",VLOOKUP(F17,SortLookup!$A$7:$B$11,2,FALSE))</f>
        <v> </v>
      </c>
      <c r="K17" s="44">
        <f>L17+M17+N17</f>
        <v>72.09</v>
      </c>
      <c r="L17" s="62">
        <f>AB17+AO17+BA17+BM17+BY17+CJ17+CU17+DF17+DQ17+EB17+EM17+EX17+FI17+FT17+GE17+GP17+HA17+HL17+HW17+IH17</f>
        <v>56.09</v>
      </c>
      <c r="M17" s="45">
        <f>AD17+AQ17+BC17+BO17+CA17+CL17+CW17+DH17+DS17+ED17+EO17+EZ17+FK17+FV17+GG17+GR17+HC17+HN17+HY17+IJ17</f>
        <v>3</v>
      </c>
      <c r="N17" s="46">
        <f>O17/2</f>
        <v>13</v>
      </c>
      <c r="O17" s="47">
        <f>W17+AJ17+AV17+BH17+BT17+CE17+CP17+DA17+DL17+DW17+EH17+ES17+FD17+FO17+FZ17+GK17+GV17+HG17+HR17+IC17</f>
        <v>26</v>
      </c>
      <c r="P17" s="76">
        <v>56.09</v>
      </c>
      <c r="Q17" s="69"/>
      <c r="R17" s="69"/>
      <c r="S17" s="69"/>
      <c r="T17" s="69"/>
      <c r="U17" s="69"/>
      <c r="V17" s="69"/>
      <c r="W17" s="70">
        <v>26</v>
      </c>
      <c r="X17" s="70">
        <v>1</v>
      </c>
      <c r="Y17" s="70">
        <v>0</v>
      </c>
      <c r="Z17" s="70">
        <v>0</v>
      </c>
      <c r="AA17" s="72">
        <v>0</v>
      </c>
      <c r="AB17" s="62">
        <f>P17+Q17+R17+S17+T17+U17+V17</f>
        <v>56.09</v>
      </c>
      <c r="AC17" s="61">
        <f>W17/2</f>
        <v>13</v>
      </c>
      <c r="AD17" s="78">
        <f>(X17*3)+(Y17*5)+(Z17*5)+(AA17*20)</f>
        <v>3</v>
      </c>
      <c r="AE17" s="48">
        <f>AB17+AC17+AD17</f>
        <v>72.09</v>
      </c>
      <c r="AF17" s="76"/>
      <c r="AG17" s="69"/>
      <c r="AH17" s="69"/>
      <c r="AI17" s="69"/>
      <c r="AJ17" s="70"/>
      <c r="AK17" s="70"/>
      <c r="AL17" s="70"/>
      <c r="AM17" s="70"/>
      <c r="AN17" s="72"/>
      <c r="AO17" s="62">
        <f>AF17+AG17+AH17+AI17</f>
        <v>0</v>
      </c>
      <c r="AP17" s="61">
        <f>AJ17/2</f>
        <v>0</v>
      </c>
      <c r="AQ17" s="78">
        <f>(AK17*3)+(AL17*5)+(AM17*5)+(AN17*20)</f>
        <v>0</v>
      </c>
      <c r="AR17" s="48">
        <f>AO17+AP17+AQ17</f>
        <v>0</v>
      </c>
      <c r="AS17" s="76"/>
      <c r="AT17" s="69"/>
      <c r="AU17" s="69"/>
      <c r="AV17" s="70"/>
      <c r="AW17" s="70"/>
      <c r="AX17" s="70"/>
      <c r="AY17" s="70"/>
      <c r="AZ17" s="72"/>
      <c r="BA17" s="62">
        <f>AS17+AT17+AU17</f>
        <v>0</v>
      </c>
      <c r="BB17" s="61">
        <f>AV17/2</f>
        <v>0</v>
      </c>
      <c r="BC17" s="78">
        <f>(AW17*3)+(AX17*5)+(AY17*5)+(AZ17*20)</f>
        <v>0</v>
      </c>
      <c r="BD17" s="48">
        <f>BA17+BB17+BC17</f>
        <v>0</v>
      </c>
      <c r="BE17" s="76"/>
      <c r="BF17" s="69"/>
      <c r="BG17" s="69"/>
      <c r="BH17" s="70"/>
      <c r="BI17" s="70"/>
      <c r="BJ17" s="70"/>
      <c r="BK17" s="70"/>
      <c r="BL17" s="72"/>
      <c r="BM17" s="62">
        <f>BE17+BF17+BG17</f>
        <v>0</v>
      </c>
      <c r="BN17" s="61">
        <f>BH17/2</f>
        <v>0</v>
      </c>
      <c r="BO17" s="78">
        <f>(BI17*3)+(BJ17*5)+(BK17*5)+(BL17*20)</f>
        <v>0</v>
      </c>
      <c r="BP17" s="48">
        <f>BM17+BN17+BO17</f>
        <v>0</v>
      </c>
      <c r="BQ17" s="1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4">
        <f>BT17/2</f>
        <v>0</v>
      </c>
      <c r="CA17" s="6">
        <f>(BU17*3)+(BV17*5)+(BW17*5)+(BX17*20)</f>
        <v>0</v>
      </c>
      <c r="CB17" s="15">
        <f>BY17+BZ17+CA17</f>
        <v>0</v>
      </c>
      <c r="CC17" s="16"/>
      <c r="CD17" s="1"/>
      <c r="CE17" s="2"/>
      <c r="CF17" s="2"/>
      <c r="CG17" s="2"/>
      <c r="CH17" s="2"/>
      <c r="CI17" s="2"/>
      <c r="CJ17" s="7">
        <f>CC17+CD17</f>
        <v>0</v>
      </c>
      <c r="CK17" s="14">
        <f>CE17/2</f>
        <v>0</v>
      </c>
      <c r="CL17" s="6">
        <f>(CF17*3)+(CG17*5)+(CH17*5)+(CI17*20)</f>
        <v>0</v>
      </c>
      <c r="CM17" s="15">
        <f>CJ17+CK17+CL17</f>
        <v>0</v>
      </c>
      <c r="CN17" s="16"/>
      <c r="CO17" s="1"/>
      <c r="CP17" s="2"/>
      <c r="CQ17" s="2"/>
      <c r="CR17" s="2"/>
      <c r="CS17" s="2"/>
      <c r="CT17" s="2"/>
      <c r="CU17" s="7">
        <f>CN17+CO17</f>
        <v>0</v>
      </c>
      <c r="CV17" s="14">
        <f>CP17/2</f>
        <v>0</v>
      </c>
      <c r="CW17" s="6">
        <f>(CQ17*3)+(CR17*5)+(CS17*5)+(CT17*20)</f>
        <v>0</v>
      </c>
      <c r="CX17" s="15">
        <f>CU17+CV17+CW17</f>
        <v>0</v>
      </c>
      <c r="CY17" s="16"/>
      <c r="CZ17" s="1"/>
      <c r="DA17" s="2"/>
      <c r="DB17" s="2"/>
      <c r="DC17" s="2"/>
      <c r="DD17" s="2"/>
      <c r="DE17" s="2"/>
      <c r="DF17" s="7">
        <f>CY17+CZ17</f>
        <v>0</v>
      </c>
      <c r="DG17" s="14">
        <f>DA17/2</f>
        <v>0</v>
      </c>
      <c r="DH17" s="6">
        <f>(DB17*3)+(DC17*5)+(DD17*5)+(DE17*20)</f>
        <v>0</v>
      </c>
      <c r="DI17" s="15">
        <f>DF17+DG17+DH17</f>
        <v>0</v>
      </c>
      <c r="DJ17" s="16"/>
      <c r="DK17" s="1"/>
      <c r="DL17" s="2"/>
      <c r="DM17" s="2"/>
      <c r="DN17" s="2"/>
      <c r="DO17" s="2"/>
      <c r="DP17" s="2"/>
      <c r="DQ17" s="7">
        <f>DJ17+DK17</f>
        <v>0</v>
      </c>
      <c r="DR17" s="14">
        <f>DL17/2</f>
        <v>0</v>
      </c>
      <c r="DS17" s="6">
        <f>(DM17*3)+(DN17*5)+(DO17*5)+(DP17*20)</f>
        <v>0</v>
      </c>
      <c r="DT17" s="15">
        <f>DQ17+DR17+DS17</f>
        <v>0</v>
      </c>
      <c r="DU17" s="16"/>
      <c r="DV17" s="1"/>
      <c r="DW17" s="2"/>
      <c r="DX17" s="2"/>
      <c r="DY17" s="2"/>
      <c r="DZ17" s="2"/>
      <c r="EA17" s="2"/>
      <c r="EB17" s="7">
        <f>DU17+DV17</f>
        <v>0</v>
      </c>
      <c r="EC17" s="14">
        <f>DW17/2</f>
        <v>0</v>
      </c>
      <c r="ED17" s="6">
        <f>(DX17*3)+(DY17*5)+(DZ17*5)+(EA17*20)</f>
        <v>0</v>
      </c>
      <c r="EE17" s="15">
        <f>EB17+EC17+ED17</f>
        <v>0</v>
      </c>
      <c r="EF17" s="16"/>
      <c r="EG17" s="1"/>
      <c r="EH17" s="2"/>
      <c r="EI17" s="2"/>
      <c r="EJ17" s="2"/>
      <c r="EK17" s="2"/>
      <c r="EL17" s="2"/>
      <c r="EM17" s="7">
        <f>EF17+EG17</f>
        <v>0</v>
      </c>
      <c r="EN17" s="14">
        <f>EH17/2</f>
        <v>0</v>
      </c>
      <c r="EO17" s="6">
        <f>(EI17*3)+(EJ17*5)+(EK17*5)+(EL17*20)</f>
        <v>0</v>
      </c>
      <c r="EP17" s="15">
        <f>EM17+EN17+EO17</f>
        <v>0</v>
      </c>
      <c r="EQ17" s="16"/>
      <c r="ER17" s="1"/>
      <c r="ES17" s="2"/>
      <c r="ET17" s="2"/>
      <c r="EU17" s="2"/>
      <c r="EV17" s="2"/>
      <c r="EW17" s="2"/>
      <c r="EX17" s="7">
        <f>EQ17+ER17</f>
        <v>0</v>
      </c>
      <c r="EY17" s="14">
        <f>ES17/2</f>
        <v>0</v>
      </c>
      <c r="EZ17" s="6">
        <f>(ET17*3)+(EU17*5)+(EV17*5)+(EW17*20)</f>
        <v>0</v>
      </c>
      <c r="FA17" s="15">
        <f>EX17+EY17+EZ17</f>
        <v>0</v>
      </c>
      <c r="FB17" s="16"/>
      <c r="FC17" s="1"/>
      <c r="FD17" s="2"/>
      <c r="FE17" s="2"/>
      <c r="FF17" s="2"/>
      <c r="FG17" s="2"/>
      <c r="FH17" s="2"/>
      <c r="FI17" s="7">
        <f>FB17+FC17</f>
        <v>0</v>
      </c>
      <c r="FJ17" s="14">
        <f>FD17/2</f>
        <v>0</v>
      </c>
      <c r="FK17" s="6">
        <f>(FE17*3)+(FF17*5)+(FG17*5)+(FH17*20)</f>
        <v>0</v>
      </c>
      <c r="FL17" s="15">
        <f>FI17+FJ17+FK17</f>
        <v>0</v>
      </c>
      <c r="FM17" s="16"/>
      <c r="FN17" s="1"/>
      <c r="FO17" s="2"/>
      <c r="FP17" s="2"/>
      <c r="FQ17" s="2"/>
      <c r="FR17" s="2"/>
      <c r="FS17" s="2"/>
      <c r="FT17" s="7">
        <f>FM17+FN17</f>
        <v>0</v>
      </c>
      <c r="FU17" s="14">
        <f>FO17/2</f>
        <v>0</v>
      </c>
      <c r="FV17" s="6">
        <f>(FP17*3)+(FQ17*5)+(FR17*5)+(FS17*20)</f>
        <v>0</v>
      </c>
      <c r="FW17" s="15">
        <f>FT17+FU17+FV17</f>
        <v>0</v>
      </c>
      <c r="FX17" s="16"/>
      <c r="FY17" s="1"/>
      <c r="FZ17" s="2"/>
      <c r="GA17" s="2"/>
      <c r="GB17" s="2"/>
      <c r="GC17" s="2"/>
      <c r="GD17" s="2"/>
      <c r="GE17" s="7">
        <f>FX17+FY17</f>
        <v>0</v>
      </c>
      <c r="GF17" s="14">
        <f>FZ17/2</f>
        <v>0</v>
      </c>
      <c r="GG17" s="6">
        <f>(GA17*3)+(GB17*5)+(GC17*5)+(GD17*20)</f>
        <v>0</v>
      </c>
      <c r="GH17" s="15">
        <f>GE17+GF17+GG17</f>
        <v>0</v>
      </c>
      <c r="GI17" s="16"/>
      <c r="GJ17" s="1"/>
      <c r="GK17" s="2"/>
      <c r="GL17" s="2"/>
      <c r="GM17" s="2"/>
      <c r="GN17" s="2"/>
      <c r="GO17" s="2"/>
      <c r="GP17" s="7">
        <f>GI17+GJ17</f>
        <v>0</v>
      </c>
      <c r="GQ17" s="14">
        <f>GK17/2</f>
        <v>0</v>
      </c>
      <c r="GR17" s="6">
        <f>(GL17*3)+(GM17*5)+(GN17*5)+(GO17*20)</f>
        <v>0</v>
      </c>
      <c r="GS17" s="15">
        <f>GP17+GQ17+GR17</f>
        <v>0</v>
      </c>
      <c r="GT17" s="16"/>
      <c r="GU17" s="1"/>
      <c r="GV17" s="2"/>
      <c r="GW17" s="2"/>
      <c r="GX17" s="2"/>
      <c r="GY17" s="2"/>
      <c r="GZ17" s="2"/>
      <c r="HA17" s="7">
        <f>GT17+GU17</f>
        <v>0</v>
      </c>
      <c r="HB17" s="14">
        <f>GV17/2</f>
        <v>0</v>
      </c>
      <c r="HC17" s="6">
        <f>(GW17*3)+(GX17*5)+(GY17*5)+(GZ17*20)</f>
        <v>0</v>
      </c>
      <c r="HD17" s="15">
        <f>HA17+HB17+HC17</f>
        <v>0</v>
      </c>
      <c r="HE17" s="16"/>
      <c r="HF17" s="1"/>
      <c r="HG17" s="2"/>
      <c r="HH17" s="2"/>
      <c r="HI17" s="2"/>
      <c r="HJ17" s="2"/>
      <c r="HK17" s="2"/>
      <c r="HL17" s="7">
        <f>HE17+HF17</f>
        <v>0</v>
      </c>
      <c r="HM17" s="14">
        <f>HG17/2</f>
        <v>0</v>
      </c>
      <c r="HN17" s="6">
        <f>(HH17*3)+(HI17*5)+(HJ17*5)+(HK17*20)</f>
        <v>0</v>
      </c>
      <c r="HO17" s="15">
        <f>HL17+HM17+HN17</f>
        <v>0</v>
      </c>
      <c r="HP17" s="16"/>
      <c r="HQ17" s="1"/>
      <c r="HR17" s="2"/>
      <c r="HS17" s="2"/>
      <c r="HT17" s="2"/>
      <c r="HU17" s="2"/>
      <c r="HV17" s="2"/>
      <c r="HW17" s="7">
        <f>HP17+HQ17</f>
        <v>0</v>
      </c>
      <c r="HX17" s="14">
        <f>HR17/2</f>
        <v>0</v>
      </c>
      <c r="HY17" s="6">
        <f>(HS17*3)+(HT17*5)+(HU17*5)+(HV17*20)</f>
        <v>0</v>
      </c>
      <c r="HZ17" s="15">
        <f>HW17+HX17+HY17</f>
        <v>0</v>
      </c>
      <c r="IA17" s="16"/>
      <c r="IB17" s="1"/>
      <c r="IC17" s="2"/>
      <c r="ID17" s="2"/>
      <c r="IE17" s="2"/>
      <c r="IF17" s="2"/>
      <c r="IG17" s="2"/>
      <c r="IH17" s="7">
        <f>IA17+IB17</f>
        <v>0</v>
      </c>
      <c r="II17" s="14">
        <f>IC17/2</f>
        <v>0</v>
      </c>
      <c r="IJ17" s="6">
        <f>(ID17*3)+(IE17*5)+(IF17*5)+(IG17*20)</f>
        <v>0</v>
      </c>
      <c r="IK17" s="111">
        <f>IH17+II17+IJ17</f>
        <v>0</v>
      </c>
      <c r="IL17" s="112"/>
    </row>
    <row r="18" spans="1:246" ht="12.75">
      <c r="A18" s="52">
        <v>6</v>
      </c>
      <c r="B18" s="50" t="s">
        <v>103</v>
      </c>
      <c r="C18" s="50"/>
      <c r="D18" s="51"/>
      <c r="E18" s="50" t="s">
        <v>123</v>
      </c>
      <c r="F18" s="51" t="s">
        <v>122</v>
      </c>
      <c r="G18" s="49">
        <f>IF(AND(OR($G$2="Y",$H$2="Y"),I18&lt;5,J18&lt;5),IF(AND(I18=I17,J18=J17),G17+1,1),"")</f>
      </c>
      <c r="H18" s="42" t="e">
        <f>IF(AND($H$2="Y",J18&gt;0,OR(AND(G18=1,G27=10),AND(G18=2,G36=20),AND(G18=3,#REF!=30),AND(G18=4,G42=40),AND(G18=5,G51=50),AND(G18=6,G60=60),AND(G18=7,G69=70),AND(G18=8,G78=80),AND(G18=9,G87=90),AND(G18=10,G96=100))),VLOOKUP(J18-1,SortLookup!$A$13:$B$16,2,FALSE),"")</f>
        <v>#REF!</v>
      </c>
      <c r="I18" s="43" t="str">
        <f>IF(ISNA(VLOOKUP(E18,SortLookup!$A$1:$B$5,2,FALSE))," ",VLOOKUP(E18,SortLookup!$A$1:$B$5,2,FALSE))</f>
        <v> </v>
      </c>
      <c r="J18" s="59" t="str">
        <f>IF(ISNA(VLOOKUP(F18,SortLookup!$A$7:$B$11,2,FALSE))," ",VLOOKUP(F18,SortLookup!$A$7:$B$11,2,FALSE))</f>
        <v> </v>
      </c>
      <c r="K18" s="44">
        <f>L18+M18+N18</f>
        <v>73.27</v>
      </c>
      <c r="L18" s="62">
        <f>AB18+AO18+BA18+BM18+BY18+CJ18+CU18+DF18+DQ18+EB18+EM18+EX18+FI18+FT18+GE18+GP18+HA18+HL18+HW18+IH18</f>
        <v>69.27</v>
      </c>
      <c r="M18" s="45">
        <f>AD18+AQ18+BC18+BO18+CA18+CL18+CW18+DH18+DS18+ED18+EO18+EZ18+FK18+FV18+GG18+GR18+HC18+HN18+HY18+IJ18</f>
        <v>3</v>
      </c>
      <c r="N18" s="46">
        <f>O18/2</f>
        <v>1</v>
      </c>
      <c r="O18" s="47">
        <f>W18+AJ18+AV18+BH18+BT18+CE18+CP18+DA18+DL18+DW18+EH18+ES18+FD18+FO18+FZ18+GK18+GV18+HG18+HR18+IC18</f>
        <v>2</v>
      </c>
      <c r="P18" s="76">
        <v>69.27</v>
      </c>
      <c r="Q18" s="69"/>
      <c r="R18" s="69"/>
      <c r="S18" s="69"/>
      <c r="T18" s="69"/>
      <c r="U18" s="69"/>
      <c r="V18" s="69"/>
      <c r="W18" s="70">
        <v>2</v>
      </c>
      <c r="X18" s="70">
        <v>1</v>
      </c>
      <c r="Y18" s="70">
        <v>0</v>
      </c>
      <c r="Z18" s="70">
        <v>0</v>
      </c>
      <c r="AA18" s="72">
        <v>0</v>
      </c>
      <c r="AB18" s="62">
        <f>P18+Q18+R18+S18+T18+U18+V18</f>
        <v>69.27</v>
      </c>
      <c r="AC18" s="61">
        <f>W18/2</f>
        <v>1</v>
      </c>
      <c r="AD18" s="78">
        <f>(X18*3)+(Y18*5)+(Z18*5)+(AA18*20)</f>
        <v>3</v>
      </c>
      <c r="AE18" s="48">
        <f>AB18+AC18+AD18</f>
        <v>73.27</v>
      </c>
      <c r="AF18" s="76"/>
      <c r="AG18" s="69"/>
      <c r="AH18" s="69"/>
      <c r="AI18" s="69"/>
      <c r="AJ18" s="70"/>
      <c r="AK18" s="70"/>
      <c r="AL18" s="70"/>
      <c r="AM18" s="70"/>
      <c r="AN18" s="72"/>
      <c r="AO18" s="62">
        <f>AF18+AG18+AH18+AI18</f>
        <v>0</v>
      </c>
      <c r="AP18" s="61">
        <f>AJ18/2</f>
        <v>0</v>
      </c>
      <c r="AQ18" s="78">
        <f>(AK18*3)+(AL18*5)+(AM18*5)+(AN18*20)</f>
        <v>0</v>
      </c>
      <c r="AR18" s="48">
        <f>AO18+AP18+AQ18</f>
        <v>0</v>
      </c>
      <c r="AS18" s="76"/>
      <c r="AT18" s="69"/>
      <c r="AU18" s="69"/>
      <c r="AV18" s="70"/>
      <c r="AW18" s="70"/>
      <c r="AX18" s="70"/>
      <c r="AY18" s="70"/>
      <c r="AZ18" s="72"/>
      <c r="BA18" s="62">
        <f>AS18+AT18+AU18</f>
        <v>0</v>
      </c>
      <c r="BB18" s="61">
        <f>AV18/2</f>
        <v>0</v>
      </c>
      <c r="BC18" s="78">
        <f>(AW18*3)+(AX18*5)+(AY18*5)+(AZ18*20)</f>
        <v>0</v>
      </c>
      <c r="BD18" s="48">
        <f>BA18+BB18+BC18</f>
        <v>0</v>
      </c>
      <c r="BE18" s="76"/>
      <c r="BF18" s="69"/>
      <c r="BG18" s="69"/>
      <c r="BH18" s="70"/>
      <c r="BI18" s="70"/>
      <c r="BJ18" s="70"/>
      <c r="BK18" s="70"/>
      <c r="BL18" s="72"/>
      <c r="BM18" s="62">
        <f>BE18+BF18+BG18</f>
        <v>0</v>
      </c>
      <c r="BN18" s="61">
        <f>BH18/2</f>
        <v>0</v>
      </c>
      <c r="BO18" s="78">
        <f>(BI18*3)+(BJ18*5)+(BK18*5)+(BL18*20)</f>
        <v>0</v>
      </c>
      <c r="BP18" s="48">
        <f>BM18+BN18+BO18</f>
        <v>0</v>
      </c>
      <c r="BQ18" s="1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4">
        <f>BT18/2</f>
        <v>0</v>
      </c>
      <c r="CA18" s="6">
        <f>(BU18*3)+(BV18*5)+(BW18*5)+(BX18*20)</f>
        <v>0</v>
      </c>
      <c r="CB18" s="15">
        <f>BY18+BZ18+CA18</f>
        <v>0</v>
      </c>
      <c r="CC18" s="16"/>
      <c r="CD18" s="1"/>
      <c r="CE18" s="2"/>
      <c r="CF18" s="2"/>
      <c r="CG18" s="2"/>
      <c r="CH18" s="2"/>
      <c r="CI18" s="2"/>
      <c r="CJ18" s="7">
        <f>CC18+CD18</f>
        <v>0</v>
      </c>
      <c r="CK18" s="14">
        <f>CE18/2</f>
        <v>0</v>
      </c>
      <c r="CL18" s="6">
        <f>(CF18*3)+(CG18*5)+(CH18*5)+(CI18*20)</f>
        <v>0</v>
      </c>
      <c r="CM18" s="15">
        <f>CJ18+CK18+CL18</f>
        <v>0</v>
      </c>
      <c r="CN18" s="16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111">
        <f>IH18+II18+IJ18</f>
        <v>0</v>
      </c>
      <c r="IL18" s="112"/>
    </row>
    <row r="19" spans="1:246" ht="12.75">
      <c r="A19" s="52">
        <v>7</v>
      </c>
      <c r="B19" s="50" t="s">
        <v>101</v>
      </c>
      <c r="C19" s="50"/>
      <c r="D19" s="51"/>
      <c r="E19" s="50" t="s">
        <v>123</v>
      </c>
      <c r="F19" s="51" t="s">
        <v>122</v>
      </c>
      <c r="G19" s="49">
        <f>IF(AND(OR($G$2="Y",$H$2="Y"),I19&lt;5,J19&lt;5),IF(AND(I19=I18,J19=J18),G18+1,1),"")</f>
      </c>
      <c r="H19" s="42" t="e">
        <f>IF(AND($H$2="Y",J19&gt;0,OR(AND(G19=1,#REF!=10),AND(G19=2,#REF!=20),AND(G19=3,#REF!=30),AND(G19=4,#REF!=40),AND(G19=5,G52=50),AND(G19=6,G61=60),AND(G19=7,G70=70),AND(G19=8,G79=80),AND(G19=9,G88=90),AND(G19=10,G97=100))),VLOOKUP(J19-1,SortLookup!$A$13:$B$16,2,FALSE),"")</f>
        <v>#REF!</v>
      </c>
      <c r="I19" s="43" t="str">
        <f>IF(ISNA(VLOOKUP(E19,SortLookup!$A$1:$B$5,2,FALSE))," ",VLOOKUP(E19,SortLookup!$A$1:$B$5,2,FALSE))</f>
        <v> </v>
      </c>
      <c r="J19" s="59" t="str">
        <f>IF(ISNA(VLOOKUP(F19,SortLookup!$A$7:$B$11,2,FALSE))," ",VLOOKUP(F19,SortLookup!$A$7:$B$11,2,FALSE))</f>
        <v> </v>
      </c>
      <c r="K19" s="44">
        <f>L19+M19+N19</f>
        <v>76.17</v>
      </c>
      <c r="L19" s="62">
        <f>AB19+AO19+BA19+BM19+BY19+CJ19+CU19+DF19+DQ19+EB19+EM19+EX19+FI19+FT19+GE19+GP19+HA19+HL19+HW19+IH19</f>
        <v>38.17</v>
      </c>
      <c r="M19" s="45">
        <f>AD19+AQ19+BC19+BO19+CA19+CL19+CW19+DH19+DS19+ED19+EO19+EZ19+FK19+FV19+GG19+GR19+HC19+HN19+HY19+IJ19</f>
        <v>20</v>
      </c>
      <c r="N19" s="46">
        <f>O19/2</f>
        <v>18</v>
      </c>
      <c r="O19" s="47">
        <f>W19+AJ19+AV19+BH19+BT19+CE19+CP19+DA19+DL19+DW19+EH19+ES19+FD19+FO19+FZ19+GK19+GV19+HG19+HR19+IC19</f>
        <v>36</v>
      </c>
      <c r="P19" s="76">
        <v>38.17</v>
      </c>
      <c r="Q19" s="69"/>
      <c r="R19" s="69"/>
      <c r="S19" s="69"/>
      <c r="T19" s="69"/>
      <c r="U19" s="69"/>
      <c r="V19" s="69"/>
      <c r="W19" s="70">
        <v>36</v>
      </c>
      <c r="X19" s="70">
        <v>0</v>
      </c>
      <c r="Y19" s="70">
        <v>3</v>
      </c>
      <c r="Z19" s="70">
        <v>1</v>
      </c>
      <c r="AA19" s="72">
        <v>0</v>
      </c>
      <c r="AB19" s="62">
        <f>P19+Q19+R19+S19+T19+U19+V19</f>
        <v>38.17</v>
      </c>
      <c r="AC19" s="61">
        <f>W19/2</f>
        <v>18</v>
      </c>
      <c r="AD19" s="78">
        <f>(X19*3)+(Y19*5)+(Z19*5)+(AA19*20)</f>
        <v>20</v>
      </c>
      <c r="AE19" s="48">
        <f>AB19+AC19+AD19</f>
        <v>76.17</v>
      </c>
      <c r="AF19" s="76"/>
      <c r="AG19" s="69"/>
      <c r="AH19" s="69"/>
      <c r="AI19" s="69"/>
      <c r="AJ19" s="70"/>
      <c r="AK19" s="70"/>
      <c r="AL19" s="70"/>
      <c r="AM19" s="70"/>
      <c r="AN19" s="72"/>
      <c r="AO19" s="62">
        <f>AF19+AG19+AH19+AI19</f>
        <v>0</v>
      </c>
      <c r="AP19" s="61">
        <f>AJ19/2</f>
        <v>0</v>
      </c>
      <c r="AQ19" s="78">
        <f>(AK19*3)+(AL19*5)+(AM19*5)+(AN19*20)</f>
        <v>0</v>
      </c>
      <c r="AR19" s="48">
        <f>AO19+AP19+AQ19</f>
        <v>0</v>
      </c>
      <c r="AS19" s="76"/>
      <c r="AT19" s="69"/>
      <c r="AU19" s="69"/>
      <c r="AV19" s="70"/>
      <c r="AW19" s="70"/>
      <c r="AX19" s="70"/>
      <c r="AY19" s="70"/>
      <c r="AZ19" s="72"/>
      <c r="BA19" s="62">
        <f>AS19+AT19+AU19</f>
        <v>0</v>
      </c>
      <c r="BB19" s="61">
        <f>AV19/2</f>
        <v>0</v>
      </c>
      <c r="BC19" s="78">
        <f>(AW19*3)+(AX19*5)+(AY19*5)+(AZ19*20)</f>
        <v>0</v>
      </c>
      <c r="BD19" s="48">
        <f>BA19+BB19+BC19</f>
        <v>0</v>
      </c>
      <c r="BE19" s="76"/>
      <c r="BF19" s="69"/>
      <c r="BG19" s="69"/>
      <c r="BH19" s="70"/>
      <c r="BI19" s="70"/>
      <c r="BJ19" s="70"/>
      <c r="BK19" s="70"/>
      <c r="BL19" s="72"/>
      <c r="BM19" s="62">
        <f>BE19+BF19+BG19</f>
        <v>0</v>
      </c>
      <c r="BN19" s="61">
        <f>BH19/2</f>
        <v>0</v>
      </c>
      <c r="BO19" s="78">
        <f>(BI19*3)+(BJ19*5)+(BK19*5)+(BL19*20)</f>
        <v>0</v>
      </c>
      <c r="BP19" s="48">
        <f>BM19+BN19+BO19</f>
        <v>0</v>
      </c>
      <c r="BQ19" s="1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4">
        <f>BT19/2</f>
        <v>0</v>
      </c>
      <c r="CA19" s="6">
        <f>(BU19*3)+(BV19*5)+(BW19*5)+(BX19*20)</f>
        <v>0</v>
      </c>
      <c r="CB19" s="15">
        <f>BY19+BZ19+CA19</f>
        <v>0</v>
      </c>
      <c r="CC19" s="16"/>
      <c r="CD19" s="1"/>
      <c r="CE19" s="2"/>
      <c r="CF19" s="2"/>
      <c r="CG19" s="2"/>
      <c r="CH19" s="2"/>
      <c r="CI19" s="2"/>
      <c r="CJ19" s="7">
        <f>CC19+CD19</f>
        <v>0</v>
      </c>
      <c r="CK19" s="14">
        <f>CE19/2</f>
        <v>0</v>
      </c>
      <c r="CL19" s="6">
        <f>(CF19*3)+(CG19*5)+(CH19*5)+(CI19*20)</f>
        <v>0</v>
      </c>
      <c r="CM19" s="15">
        <f>CJ19+CK19+CL19</f>
        <v>0</v>
      </c>
      <c r="CN19" s="16"/>
      <c r="CO19" s="1"/>
      <c r="CP19" s="2"/>
      <c r="CQ19" s="2"/>
      <c r="CR19" s="2"/>
      <c r="CS19" s="2"/>
      <c r="CT19" s="2"/>
      <c r="CU19" s="7">
        <f>CN19+CO19</f>
        <v>0</v>
      </c>
      <c r="CV19" s="14">
        <f>CP19/2</f>
        <v>0</v>
      </c>
      <c r="CW19" s="6">
        <f>(CQ19*3)+(CR19*5)+(CS19*5)+(CT19*20)</f>
        <v>0</v>
      </c>
      <c r="CX19" s="15">
        <f>CU19+CV19+CW19</f>
        <v>0</v>
      </c>
      <c r="CY19" s="16"/>
      <c r="CZ19" s="1"/>
      <c r="DA19" s="2"/>
      <c r="DB19" s="2"/>
      <c r="DC19" s="2"/>
      <c r="DD19" s="2"/>
      <c r="DE19" s="2"/>
      <c r="DF19" s="7">
        <f>CY19+CZ19</f>
        <v>0</v>
      </c>
      <c r="DG19" s="14">
        <f>DA19/2</f>
        <v>0</v>
      </c>
      <c r="DH19" s="6">
        <f>(DB19*3)+(DC19*5)+(DD19*5)+(DE19*20)</f>
        <v>0</v>
      </c>
      <c r="DI19" s="15">
        <f>DF19+DG19+DH19</f>
        <v>0</v>
      </c>
      <c r="DJ19" s="16"/>
      <c r="DK19" s="1"/>
      <c r="DL19" s="2"/>
      <c r="DM19" s="2"/>
      <c r="DN19" s="2"/>
      <c r="DO19" s="2"/>
      <c r="DP19" s="2"/>
      <c r="DQ19" s="7">
        <f>DJ19+DK19</f>
        <v>0</v>
      </c>
      <c r="DR19" s="14">
        <f>DL19/2</f>
        <v>0</v>
      </c>
      <c r="DS19" s="6">
        <f>(DM19*3)+(DN19*5)+(DO19*5)+(DP19*20)</f>
        <v>0</v>
      </c>
      <c r="DT19" s="15">
        <f>DQ19+DR19+DS19</f>
        <v>0</v>
      </c>
      <c r="DU19" s="16"/>
      <c r="DV19" s="1"/>
      <c r="DW19" s="2"/>
      <c r="DX19" s="2"/>
      <c r="DY19" s="2"/>
      <c r="DZ19" s="2"/>
      <c r="EA19" s="2"/>
      <c r="EB19" s="7">
        <f>DU19+DV19</f>
        <v>0</v>
      </c>
      <c r="EC19" s="14">
        <f>DW19/2</f>
        <v>0</v>
      </c>
      <c r="ED19" s="6">
        <f>(DX19*3)+(DY19*5)+(DZ19*5)+(EA19*20)</f>
        <v>0</v>
      </c>
      <c r="EE19" s="15">
        <f>EB19+EC19+ED19</f>
        <v>0</v>
      </c>
      <c r="EF19" s="16"/>
      <c r="EG19" s="1"/>
      <c r="EH19" s="2"/>
      <c r="EI19" s="2"/>
      <c r="EJ19" s="2"/>
      <c r="EK19" s="2"/>
      <c r="EL19" s="2"/>
      <c r="EM19" s="7">
        <f>EF19+EG19</f>
        <v>0</v>
      </c>
      <c r="EN19" s="14">
        <f>EH19/2</f>
        <v>0</v>
      </c>
      <c r="EO19" s="6">
        <f>(EI19*3)+(EJ19*5)+(EK19*5)+(EL19*20)</f>
        <v>0</v>
      </c>
      <c r="EP19" s="15">
        <f>EM19+EN19+EO19</f>
        <v>0</v>
      </c>
      <c r="EQ19" s="16"/>
      <c r="ER19" s="1"/>
      <c r="ES19" s="2"/>
      <c r="ET19" s="2"/>
      <c r="EU19" s="2"/>
      <c r="EV19" s="2"/>
      <c r="EW19" s="2"/>
      <c r="EX19" s="7">
        <f>EQ19+ER19</f>
        <v>0</v>
      </c>
      <c r="EY19" s="14">
        <f>ES19/2</f>
        <v>0</v>
      </c>
      <c r="EZ19" s="6">
        <f>(ET19*3)+(EU19*5)+(EV19*5)+(EW19*20)</f>
        <v>0</v>
      </c>
      <c r="FA19" s="15">
        <f>EX19+EY19+EZ19</f>
        <v>0</v>
      </c>
      <c r="FB19" s="16"/>
      <c r="FC19" s="1"/>
      <c r="FD19" s="2"/>
      <c r="FE19" s="2"/>
      <c r="FF19" s="2"/>
      <c r="FG19" s="2"/>
      <c r="FH19" s="2"/>
      <c r="FI19" s="7">
        <f>FB19+FC19</f>
        <v>0</v>
      </c>
      <c r="FJ19" s="14">
        <f>FD19/2</f>
        <v>0</v>
      </c>
      <c r="FK19" s="6">
        <f>(FE19*3)+(FF19*5)+(FG19*5)+(FH19*20)</f>
        <v>0</v>
      </c>
      <c r="FL19" s="15">
        <f>FI19+FJ19+FK19</f>
        <v>0</v>
      </c>
      <c r="FM19" s="16"/>
      <c r="FN19" s="1"/>
      <c r="FO19" s="2"/>
      <c r="FP19" s="2"/>
      <c r="FQ19" s="2"/>
      <c r="FR19" s="2"/>
      <c r="FS19" s="2"/>
      <c r="FT19" s="7">
        <f>FM19+FN19</f>
        <v>0</v>
      </c>
      <c r="FU19" s="14">
        <f>FO19/2</f>
        <v>0</v>
      </c>
      <c r="FV19" s="6">
        <f>(FP19*3)+(FQ19*5)+(FR19*5)+(FS19*20)</f>
        <v>0</v>
      </c>
      <c r="FW19" s="15">
        <f>FT19+FU19+FV19</f>
        <v>0</v>
      </c>
      <c r="FX19" s="16"/>
      <c r="FY19" s="1"/>
      <c r="FZ19" s="2"/>
      <c r="GA19" s="2"/>
      <c r="GB19" s="2"/>
      <c r="GC19" s="2"/>
      <c r="GD19" s="2"/>
      <c r="GE19" s="7">
        <f>FX19+FY19</f>
        <v>0</v>
      </c>
      <c r="GF19" s="14">
        <f>FZ19/2</f>
        <v>0</v>
      </c>
      <c r="GG19" s="6">
        <f>(GA19*3)+(GB19*5)+(GC19*5)+(GD19*20)</f>
        <v>0</v>
      </c>
      <c r="GH19" s="15">
        <f>GE19+GF19+GG19</f>
        <v>0</v>
      </c>
      <c r="GI19" s="16"/>
      <c r="GJ19" s="1"/>
      <c r="GK19" s="2"/>
      <c r="GL19" s="2"/>
      <c r="GM19" s="2"/>
      <c r="GN19" s="2"/>
      <c r="GO19" s="2"/>
      <c r="GP19" s="7">
        <f>GI19+GJ19</f>
        <v>0</v>
      </c>
      <c r="GQ19" s="14">
        <f>GK19/2</f>
        <v>0</v>
      </c>
      <c r="GR19" s="6">
        <f>(GL19*3)+(GM19*5)+(GN19*5)+(GO19*20)</f>
        <v>0</v>
      </c>
      <c r="GS19" s="15">
        <f>GP19+GQ19+GR19</f>
        <v>0</v>
      </c>
      <c r="GT19" s="16"/>
      <c r="GU19" s="1"/>
      <c r="GV19" s="2"/>
      <c r="GW19" s="2"/>
      <c r="GX19" s="2"/>
      <c r="GY19" s="2"/>
      <c r="GZ19" s="2"/>
      <c r="HA19" s="7">
        <f>GT19+GU19</f>
        <v>0</v>
      </c>
      <c r="HB19" s="14">
        <f>GV19/2</f>
        <v>0</v>
      </c>
      <c r="HC19" s="6">
        <f>(GW19*3)+(GX19*5)+(GY19*5)+(GZ19*20)</f>
        <v>0</v>
      </c>
      <c r="HD19" s="15">
        <f>HA19+HB19+HC19</f>
        <v>0</v>
      </c>
      <c r="HE19" s="16"/>
      <c r="HF19" s="1"/>
      <c r="HG19" s="2"/>
      <c r="HH19" s="2"/>
      <c r="HI19" s="2"/>
      <c r="HJ19" s="2"/>
      <c r="HK19" s="2"/>
      <c r="HL19" s="7">
        <f>HE19+HF19</f>
        <v>0</v>
      </c>
      <c r="HM19" s="14">
        <f>HG19/2</f>
        <v>0</v>
      </c>
      <c r="HN19" s="6">
        <f>(HH19*3)+(HI19*5)+(HJ19*5)+(HK19*20)</f>
        <v>0</v>
      </c>
      <c r="HO19" s="15">
        <f>HL19+HM19+HN19</f>
        <v>0</v>
      </c>
      <c r="HP19" s="16"/>
      <c r="HQ19" s="1"/>
      <c r="HR19" s="2"/>
      <c r="HS19" s="2"/>
      <c r="HT19" s="2"/>
      <c r="HU19" s="2"/>
      <c r="HV19" s="2"/>
      <c r="HW19" s="7">
        <f>HP19+HQ19</f>
        <v>0</v>
      </c>
      <c r="HX19" s="14">
        <f>HR19/2</f>
        <v>0</v>
      </c>
      <c r="HY19" s="6">
        <f>(HS19*3)+(HT19*5)+(HU19*5)+(HV19*20)</f>
        <v>0</v>
      </c>
      <c r="HZ19" s="15">
        <f>HW19+HX19+HY19</f>
        <v>0</v>
      </c>
      <c r="IA19" s="16"/>
      <c r="IB19" s="1"/>
      <c r="IC19" s="2"/>
      <c r="ID19" s="2"/>
      <c r="IE19" s="2"/>
      <c r="IF19" s="2"/>
      <c r="IG19" s="2"/>
      <c r="IH19" s="7">
        <f>IA19+IB19</f>
        <v>0</v>
      </c>
      <c r="II19" s="14">
        <f>IC19/2</f>
        <v>0</v>
      </c>
      <c r="IJ19" s="6">
        <f>(ID19*3)+(IE19*5)+(IF19*5)+(IG19*20)</f>
        <v>0</v>
      </c>
      <c r="IK19" s="111">
        <f>IH19+II19+IJ19</f>
        <v>0</v>
      </c>
      <c r="IL19" s="112"/>
    </row>
    <row r="20" spans="1:246" ht="12.75">
      <c r="A20" s="52">
        <v>8</v>
      </c>
      <c r="B20" s="50" t="s">
        <v>117</v>
      </c>
      <c r="C20" s="50"/>
      <c r="D20" s="51"/>
      <c r="E20" s="50" t="s">
        <v>123</v>
      </c>
      <c r="F20" s="51" t="s">
        <v>122</v>
      </c>
      <c r="G20" s="49">
        <f>IF(AND(OR($G$2="Y",$H$2="Y"),I20&lt;5,J20&lt;5),IF(AND(I20=I19,J20=J19),G19+1,1),"")</f>
      </c>
      <c r="H20" s="42" t="e">
        <f>IF(AND($H$2="Y",J20&gt;0,OR(AND(G20=1,#REF!=10),AND(G20=2,#REF!=20),AND(G20=3,#REF!=30),AND(G20=4,G47=40),AND(G20=5,G56=50),AND(G20=6,G65=60),AND(G20=7,G74=70),AND(G20=8,G83=80),AND(G20=9,G92=90),AND(G20=10,G101=100))),VLOOKUP(J20-1,SortLookup!$A$13:$B$16,2,FALSE),"")</f>
        <v>#REF!</v>
      </c>
      <c r="I20" s="43" t="str">
        <f>IF(ISNA(VLOOKUP(E20,SortLookup!$A$1:$B$5,2,FALSE))," ",VLOOKUP(E20,SortLookup!$A$1:$B$5,2,FALSE))</f>
        <v> </v>
      </c>
      <c r="J20" s="59" t="str">
        <f>IF(ISNA(VLOOKUP(F20,SortLookup!$A$7:$B$11,2,FALSE))," ",VLOOKUP(F20,SortLookup!$A$7:$B$11,2,FALSE))</f>
        <v> </v>
      </c>
      <c r="K20" s="44">
        <f>L20+M20+N20</f>
        <v>78.36</v>
      </c>
      <c r="L20" s="62">
        <f>AB20+AO20+BA20+BM20+BY20+CJ20+CU20+DF20+DQ20+EB20+EM20+EX20+FI20+FT20+GE20+GP20+HA20+HL20+HW20+IH20</f>
        <v>68.36</v>
      </c>
      <c r="M20" s="45">
        <f>AD20+AQ20+BC20+BO20+CA20+CL20+CW20+DH20+DS20+ED20+EO20+EZ20+FK20+FV20+GG20+GR20+HC20+HN20+HY20+IJ20</f>
        <v>3</v>
      </c>
      <c r="N20" s="46">
        <f>O20/2</f>
        <v>7</v>
      </c>
      <c r="O20" s="47">
        <f>W20+AJ20+AV20+BH20+BT20+CE20+CP20+DA20+DL20+DW20+EH20+ES20+FD20+FO20+FZ20+GK20+GV20+HG20+HR20+IC20</f>
        <v>14</v>
      </c>
      <c r="P20" s="76">
        <v>68.36</v>
      </c>
      <c r="Q20" s="69"/>
      <c r="R20" s="69"/>
      <c r="S20" s="69"/>
      <c r="T20" s="69"/>
      <c r="U20" s="69"/>
      <c r="V20" s="69"/>
      <c r="W20" s="70">
        <v>14</v>
      </c>
      <c r="X20" s="70">
        <v>1</v>
      </c>
      <c r="Y20" s="70">
        <v>0</v>
      </c>
      <c r="Z20" s="70">
        <v>0</v>
      </c>
      <c r="AA20" s="72">
        <v>0</v>
      </c>
      <c r="AB20" s="62">
        <f>P20+Q20+R20+S20+T20+U20+V20</f>
        <v>68.36</v>
      </c>
      <c r="AC20" s="61">
        <f>W20/2</f>
        <v>7</v>
      </c>
      <c r="AD20" s="78">
        <f>(X20*3)+(Y20*5)+(Z20*5)+(AA20*20)</f>
        <v>3</v>
      </c>
      <c r="AE20" s="48">
        <f>AB20+AC20+AD20</f>
        <v>78.36</v>
      </c>
      <c r="AF20" s="76"/>
      <c r="AG20" s="69"/>
      <c r="AH20" s="69"/>
      <c r="AI20" s="69"/>
      <c r="AJ20" s="70"/>
      <c r="AK20" s="70"/>
      <c r="AL20" s="70"/>
      <c r="AM20" s="70"/>
      <c r="AN20" s="72"/>
      <c r="AO20" s="62">
        <f>AF20+AG20+AH20+AI20</f>
        <v>0</v>
      </c>
      <c r="AP20" s="61">
        <f>AJ20/2</f>
        <v>0</v>
      </c>
      <c r="AQ20" s="78">
        <f>(AK20*3)+(AL20*5)+(AM20*5)+(AN20*20)</f>
        <v>0</v>
      </c>
      <c r="AR20" s="48">
        <f>AO20+AP20+AQ20</f>
        <v>0</v>
      </c>
      <c r="AS20" s="76"/>
      <c r="AT20" s="69"/>
      <c r="AU20" s="69"/>
      <c r="AV20" s="70"/>
      <c r="AW20" s="70"/>
      <c r="AX20" s="70"/>
      <c r="AY20" s="70"/>
      <c r="AZ20" s="72"/>
      <c r="BA20" s="62">
        <f>AS20+AT20+AU20</f>
        <v>0</v>
      </c>
      <c r="BB20" s="61">
        <f>AV20/2</f>
        <v>0</v>
      </c>
      <c r="BC20" s="78">
        <f>(AW20*3)+(AX20*5)+(AY20*5)+(AZ20*20)</f>
        <v>0</v>
      </c>
      <c r="BD20" s="48">
        <f>BA20+BB20+BC20</f>
        <v>0</v>
      </c>
      <c r="BE20" s="76"/>
      <c r="BF20" s="69"/>
      <c r="BG20" s="69"/>
      <c r="BH20" s="70"/>
      <c r="BI20" s="70"/>
      <c r="BJ20" s="70"/>
      <c r="BK20" s="70"/>
      <c r="BL20" s="72"/>
      <c r="BM20" s="62">
        <f>BE20+BF20+BG20</f>
        <v>0</v>
      </c>
      <c r="BN20" s="61">
        <f>BH20/2</f>
        <v>0</v>
      </c>
      <c r="BO20" s="78">
        <f>(BI20*3)+(BJ20*5)+(BK20*5)+(BL20*20)</f>
        <v>0</v>
      </c>
      <c r="BP20" s="48">
        <f>BM20+BN20+BO20</f>
        <v>0</v>
      </c>
      <c r="BQ20" s="1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4">
        <f>BT20/2</f>
        <v>0</v>
      </c>
      <c r="CA20" s="6">
        <f>(BU20*3)+(BV20*5)+(BW20*5)+(BX20*20)</f>
        <v>0</v>
      </c>
      <c r="CB20" s="15">
        <f>BY20+BZ20+CA20</f>
        <v>0</v>
      </c>
      <c r="CC20" s="16"/>
      <c r="CD20" s="1"/>
      <c r="CE20" s="2"/>
      <c r="CF20" s="2"/>
      <c r="CG20" s="2"/>
      <c r="CH20" s="2"/>
      <c r="CI20" s="2"/>
      <c r="CJ20" s="7">
        <f>CC20+CD20</f>
        <v>0</v>
      </c>
      <c r="CK20" s="14">
        <f>CE20/2</f>
        <v>0</v>
      </c>
      <c r="CL20" s="6">
        <f>(CF20*3)+(CG20*5)+(CH20*5)+(CI20*20)</f>
        <v>0</v>
      </c>
      <c r="CM20" s="15">
        <f>CJ20+CK20+CL20</f>
        <v>0</v>
      </c>
      <c r="CN20" s="16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111">
        <f>IH20+II20+IJ20</f>
        <v>0</v>
      </c>
      <c r="IL20" s="112"/>
    </row>
    <row r="21" spans="1:246" ht="12.75">
      <c r="A21" s="52">
        <v>9</v>
      </c>
      <c r="B21" s="50" t="s">
        <v>116</v>
      </c>
      <c r="C21" s="50"/>
      <c r="D21" s="51"/>
      <c r="E21" s="50" t="s">
        <v>123</v>
      </c>
      <c r="F21" s="51" t="s">
        <v>122</v>
      </c>
      <c r="G21" s="49">
        <f>IF(AND(OR($G$2="Y",$H$2="Y"),I21&lt;5,J21&lt;5),IF(AND(I21=I20,J21=J20),G20+1,1),"")</f>
      </c>
      <c r="H21" s="42" t="e">
        <f>IF(AND($H$2="Y",J21&gt;0,OR(AND(G21=1,#REF!=10),AND(G21=2,#REF!=20),AND(G21=3,G39=30),AND(G21=4,G48=40),AND(G21=5,G57=50),AND(G21=6,G66=60),AND(G21=7,G75=70),AND(G21=8,G84=80),AND(G21=9,G93=90),AND(G21=10,G102=100))),VLOOKUP(J21-1,SortLookup!$A$13:$B$16,2,FALSE),"")</f>
        <v>#REF!</v>
      </c>
      <c r="I21" s="43" t="str">
        <f>IF(ISNA(VLOOKUP(E21,SortLookup!$A$1:$B$5,2,FALSE))," ",VLOOKUP(E21,SortLookup!$A$1:$B$5,2,FALSE))</f>
        <v> </v>
      </c>
      <c r="J21" s="59" t="str">
        <f>IF(ISNA(VLOOKUP(F21,SortLookup!$A$7:$B$11,2,FALSE))," ",VLOOKUP(F21,SortLookup!$A$7:$B$11,2,FALSE))</f>
        <v> </v>
      </c>
      <c r="K21" s="44">
        <f>L21+M21+N21</f>
        <v>80.23</v>
      </c>
      <c r="L21" s="62">
        <f>AB21+AO21+BA21+BM21+BY35+CJ35+CU35+DF35+DQ35+EB35+EM35+EX35+FI35+FT35+GE35+GP35+HA35+HL35+HW35+IH35</f>
        <v>66.73</v>
      </c>
      <c r="M21" s="45">
        <f>AD21+AQ21+BC21+BO21+CA35+CL35+CW35+DH35+DS35+ED35+EO35+EZ35+FK35+FV35+GG35+GR35+HC35+HN35+HY35+IJ35</f>
        <v>5</v>
      </c>
      <c r="N21" s="46">
        <f>O21/2</f>
        <v>8.5</v>
      </c>
      <c r="O21" s="47">
        <f>W21+AJ21+AV21+BH21+BT35+CE35+CP35+DA35+DL35+DW35+EH35+ES35+FD35+FO35+FZ35+GK35+GV35+HG35+HR35+IC35</f>
        <v>17</v>
      </c>
      <c r="P21" s="76">
        <v>66.73</v>
      </c>
      <c r="Q21" s="69"/>
      <c r="R21" s="69"/>
      <c r="S21" s="69"/>
      <c r="T21" s="69"/>
      <c r="U21" s="69"/>
      <c r="V21" s="69"/>
      <c r="W21" s="70">
        <v>17</v>
      </c>
      <c r="X21" s="70">
        <v>0</v>
      </c>
      <c r="Y21" s="70">
        <v>1</v>
      </c>
      <c r="Z21" s="70">
        <v>0</v>
      </c>
      <c r="AA21" s="72">
        <v>0</v>
      </c>
      <c r="AB21" s="62">
        <f>P21+Q21+R21+S21+T21+U21+V21</f>
        <v>66.73</v>
      </c>
      <c r="AC21" s="61">
        <f>W21/2</f>
        <v>8.5</v>
      </c>
      <c r="AD21" s="78">
        <f>(X21*3)+(Y21*5)+(Z21*5)+(AA21*20)</f>
        <v>5</v>
      </c>
      <c r="AE21" s="48">
        <f>AB21+AC21+AD21</f>
        <v>80.23</v>
      </c>
      <c r="AF21" s="76"/>
      <c r="AG21" s="69"/>
      <c r="AH21" s="69"/>
      <c r="AI21" s="69"/>
      <c r="AJ21" s="70"/>
      <c r="AK21" s="70"/>
      <c r="AL21" s="70"/>
      <c r="AM21" s="70"/>
      <c r="AN21" s="72"/>
      <c r="AO21" s="62">
        <f>AF21+AG21+AH21+AI21</f>
        <v>0</v>
      </c>
      <c r="AP21" s="61">
        <f>AJ21/2</f>
        <v>0</v>
      </c>
      <c r="AQ21" s="78">
        <f>(AK21*3)+(AL21*5)+(AM21*5)+(AN21*20)</f>
        <v>0</v>
      </c>
      <c r="AR21" s="48">
        <f>AO21+AP21+AQ21</f>
        <v>0</v>
      </c>
      <c r="AS21" s="76"/>
      <c r="AT21" s="69"/>
      <c r="AU21" s="69"/>
      <c r="AV21" s="70"/>
      <c r="AW21" s="70"/>
      <c r="AX21" s="70"/>
      <c r="AY21" s="70"/>
      <c r="AZ21" s="72"/>
      <c r="BA21" s="62">
        <f>AS21+AT21+AU21</f>
        <v>0</v>
      </c>
      <c r="BB21" s="61">
        <f>AV21/2</f>
        <v>0</v>
      </c>
      <c r="BC21" s="78">
        <f>(AW21*3)+(AX21*5)+(AY21*5)+(AZ21*20)</f>
        <v>0</v>
      </c>
      <c r="BD21" s="48">
        <f>BA21+BB21+BC21</f>
        <v>0</v>
      </c>
      <c r="BE21" s="76"/>
      <c r="BF21" s="69"/>
      <c r="BG21" s="69"/>
      <c r="BH21" s="70"/>
      <c r="BI21" s="70"/>
      <c r="BJ21" s="70"/>
      <c r="BK21" s="70"/>
      <c r="BL21" s="72"/>
      <c r="BM21" s="62">
        <f>BE21+BF21+BG21</f>
        <v>0</v>
      </c>
      <c r="BN21" s="61">
        <f>BH21/2</f>
        <v>0</v>
      </c>
      <c r="BO21" s="78">
        <f>(BI21*3)+(BJ21*5)+(BK21*5)+(BL21*20)</f>
        <v>0</v>
      </c>
      <c r="BP21" s="48">
        <f>BM21+BN21+BO21</f>
        <v>0</v>
      </c>
      <c r="BQ21" s="1"/>
      <c r="BR21" s="1"/>
      <c r="BS21" s="1"/>
      <c r="BT21" s="2"/>
      <c r="BU21" s="2"/>
      <c r="BV21" s="2"/>
      <c r="BW21" s="2"/>
      <c r="BX21" s="2"/>
      <c r="BY21" s="7"/>
      <c r="BZ21" s="14"/>
      <c r="CA21" s="6"/>
      <c r="CB21" s="15"/>
      <c r="CC21" s="16"/>
      <c r="CD21" s="1"/>
      <c r="CE21" s="2"/>
      <c r="CF21" s="2"/>
      <c r="CG21" s="2"/>
      <c r="CH21" s="2"/>
      <c r="CI21" s="2"/>
      <c r="CJ21" s="7"/>
      <c r="CK21" s="14"/>
      <c r="CL21" s="6"/>
      <c r="CM21" s="15"/>
      <c r="CN21" s="16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111"/>
      <c r="IL21" s="112"/>
    </row>
    <row r="22" spans="1:246" ht="12.75">
      <c r="A22" s="52">
        <v>10</v>
      </c>
      <c r="B22" s="50" t="s">
        <v>113</v>
      </c>
      <c r="C22" s="50"/>
      <c r="D22" s="51"/>
      <c r="E22" s="50" t="s">
        <v>123</v>
      </c>
      <c r="F22" s="51" t="s">
        <v>122</v>
      </c>
      <c r="G22" s="49">
        <f>IF(AND(OR($G$2="Y",$H$2="Y"),I22&lt;5,J22&lt;5),IF(AND(I22=I21,J22=J21),G21+1,1),"")</f>
      </c>
      <c r="H22" s="42" t="e">
        <f>IF(AND($H$2="Y",J22&gt;0,OR(AND(G22=1,#REF!=10),AND(G22=2,#REF!=20),AND(G22=3,G41=30),AND(G22=4,G50=40),AND(G22=5,G59=50),AND(G22=6,G68=60),AND(G22=7,G77=70),AND(G22=8,G86=80),AND(G22=9,G95=90),AND(G22=10,G104=100))),VLOOKUP(J22-1,SortLookup!$A$13:$B$16,2,FALSE),"")</f>
        <v>#REF!</v>
      </c>
      <c r="I22" s="43" t="str">
        <f>IF(ISNA(VLOOKUP(E22,SortLookup!$A$1:$B$5,2,FALSE))," ",VLOOKUP(E22,SortLookup!$A$1:$B$5,2,FALSE))</f>
        <v> </v>
      </c>
      <c r="J22" s="59" t="str">
        <f>IF(ISNA(VLOOKUP(F22,SortLookup!$A$7:$B$11,2,FALSE))," ",VLOOKUP(F22,SortLookup!$A$7:$B$11,2,FALSE))</f>
        <v> </v>
      </c>
      <c r="K22" s="44">
        <f>L22+M22+N22</f>
        <v>114.39</v>
      </c>
      <c r="L22" s="62">
        <f>AB22+AO22+BA22+BM22+BY22+CJ22+CU22+DF22+DQ22+EB22+EM22+EX22+FI22+FT22+GE22+GP22+HA22+HL22+HW22+IH22</f>
        <v>77.89</v>
      </c>
      <c r="M22" s="45">
        <f>AD22+AQ22+BC22+BO22+CA22+CL22+CW22+DH22+DS22+ED22+EO22+EZ22+FK22+FV22+GG22+GR22+HC22+HN22+HY22+IJ22</f>
        <v>18</v>
      </c>
      <c r="N22" s="46">
        <f>O22/2</f>
        <v>18.5</v>
      </c>
      <c r="O22" s="47">
        <f>W22+AJ22+AV22+BH22+BT22+CE22+CP22+DA22+DL22+DW22+EH22+ES22+FD22+FO22+FZ22+GK22+GV22+HG22+HR22+IC22</f>
        <v>37</v>
      </c>
      <c r="P22" s="76">
        <v>77.89</v>
      </c>
      <c r="Q22" s="69"/>
      <c r="R22" s="69"/>
      <c r="S22" s="69"/>
      <c r="T22" s="69"/>
      <c r="U22" s="69"/>
      <c r="V22" s="69"/>
      <c r="W22" s="70">
        <v>37</v>
      </c>
      <c r="X22" s="70">
        <v>1</v>
      </c>
      <c r="Y22" s="70">
        <v>3</v>
      </c>
      <c r="Z22" s="70">
        <v>0</v>
      </c>
      <c r="AA22" s="72">
        <v>0</v>
      </c>
      <c r="AB22" s="62">
        <f>P22+Q22+R22+S22+T22+U22+V22</f>
        <v>77.89</v>
      </c>
      <c r="AC22" s="61">
        <f>W22/2</f>
        <v>18.5</v>
      </c>
      <c r="AD22" s="78">
        <f>(X22*3)+(Y22*5)+(Z22*5)+(AA22*20)</f>
        <v>18</v>
      </c>
      <c r="AE22" s="48">
        <f>AB22+AC22+AD22</f>
        <v>114.39</v>
      </c>
      <c r="AF22" s="76"/>
      <c r="AG22" s="69"/>
      <c r="AH22" s="69"/>
      <c r="AI22" s="69"/>
      <c r="AJ22" s="70"/>
      <c r="AK22" s="70"/>
      <c r="AL22" s="70"/>
      <c r="AM22" s="70"/>
      <c r="AN22" s="72"/>
      <c r="AO22" s="62">
        <f>AF22+AG22+AH22+AI22</f>
        <v>0</v>
      </c>
      <c r="AP22" s="61">
        <f>AJ22/2</f>
        <v>0</v>
      </c>
      <c r="AQ22" s="78">
        <f>(AK22*3)+(AL22*5)+(AM22*5)+(AN22*20)</f>
        <v>0</v>
      </c>
      <c r="AR22" s="48">
        <f>AO22+AP22+AQ22</f>
        <v>0</v>
      </c>
      <c r="AS22" s="76"/>
      <c r="AT22" s="69"/>
      <c r="AU22" s="69"/>
      <c r="AV22" s="70"/>
      <c r="AW22" s="70"/>
      <c r="AX22" s="70"/>
      <c r="AY22" s="70"/>
      <c r="AZ22" s="72"/>
      <c r="BA22" s="62">
        <f>AS22+AT22+AU22</f>
        <v>0</v>
      </c>
      <c r="BB22" s="61">
        <f>AV22/2</f>
        <v>0</v>
      </c>
      <c r="BC22" s="78">
        <f>(AW22*3)+(AX22*5)+(AY22*5)+(AZ22*20)</f>
        <v>0</v>
      </c>
      <c r="BD22" s="48">
        <f>BA22+BB22+BC22</f>
        <v>0</v>
      </c>
      <c r="BE22" s="76"/>
      <c r="BF22" s="69"/>
      <c r="BG22" s="69"/>
      <c r="BH22" s="70"/>
      <c r="BI22" s="70"/>
      <c r="BJ22" s="70"/>
      <c r="BK22" s="70"/>
      <c r="BL22" s="72"/>
      <c r="BM22" s="62">
        <f>BE22+BF22+BG22</f>
        <v>0</v>
      </c>
      <c r="BN22" s="61">
        <f>BH22/2</f>
        <v>0</v>
      </c>
      <c r="BO22" s="78">
        <f>(BI22*3)+(BJ22*5)+(BK22*5)+(BL22*20)</f>
        <v>0</v>
      </c>
      <c r="BP22" s="48">
        <f>BM22+BN22+BO22</f>
        <v>0</v>
      </c>
      <c r="BQ22" s="1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4">
        <f>BT22/2</f>
        <v>0</v>
      </c>
      <c r="CA22" s="6">
        <f>(BU22*3)+(BV22*5)+(BW22*5)+(BX22*20)</f>
        <v>0</v>
      </c>
      <c r="CB22" s="15">
        <f>BY22+BZ22+CA22</f>
        <v>0</v>
      </c>
      <c r="CC22" s="16"/>
      <c r="CD22" s="1"/>
      <c r="CE22" s="2"/>
      <c r="CF22" s="2"/>
      <c r="CG22" s="2"/>
      <c r="CH22" s="2"/>
      <c r="CI22" s="2"/>
      <c r="CJ22" s="7">
        <f>CC22+CD22</f>
        <v>0</v>
      </c>
      <c r="CK22" s="14">
        <f>CE22/2</f>
        <v>0</v>
      </c>
      <c r="CL22" s="6">
        <f>(CF22*3)+(CG22*5)+(CH22*5)+(CI22*20)</f>
        <v>0</v>
      </c>
      <c r="CM22" s="15">
        <f>CJ22+CK22+CL22</f>
        <v>0</v>
      </c>
      <c r="CN22" s="16"/>
      <c r="CO22" s="1"/>
      <c r="CP22" s="2"/>
      <c r="CQ22" s="2"/>
      <c r="CR22" s="2"/>
      <c r="CS22" s="2"/>
      <c r="CT22" s="2"/>
      <c r="CU22" s="7">
        <f>CN22+CO22</f>
        <v>0</v>
      </c>
      <c r="CV22" s="14">
        <f>CP22/2</f>
        <v>0</v>
      </c>
      <c r="CW22" s="6">
        <f>(CQ22*3)+(CR22*5)+(CS22*5)+(CT22*20)</f>
        <v>0</v>
      </c>
      <c r="CX22" s="15">
        <f>CU22+CV22+CW22</f>
        <v>0</v>
      </c>
      <c r="CY22" s="16"/>
      <c r="CZ22" s="1"/>
      <c r="DA22" s="2"/>
      <c r="DB22" s="2"/>
      <c r="DC22" s="2"/>
      <c r="DD22" s="2"/>
      <c r="DE22" s="2"/>
      <c r="DF22" s="7">
        <f>CY22+CZ22</f>
        <v>0</v>
      </c>
      <c r="DG22" s="14">
        <f>DA22/2</f>
        <v>0</v>
      </c>
      <c r="DH22" s="6">
        <f>(DB22*3)+(DC22*5)+(DD22*5)+(DE22*20)</f>
        <v>0</v>
      </c>
      <c r="DI22" s="15">
        <f>DF22+DG22+DH22</f>
        <v>0</v>
      </c>
      <c r="DJ22" s="16"/>
      <c r="DK22" s="1"/>
      <c r="DL22" s="2"/>
      <c r="DM22" s="2"/>
      <c r="DN22" s="2"/>
      <c r="DO22" s="2"/>
      <c r="DP22" s="2"/>
      <c r="DQ22" s="7">
        <f>DJ22+DK22</f>
        <v>0</v>
      </c>
      <c r="DR22" s="14">
        <f>DL22/2</f>
        <v>0</v>
      </c>
      <c r="DS22" s="6">
        <f>(DM22*3)+(DN22*5)+(DO22*5)+(DP22*20)</f>
        <v>0</v>
      </c>
      <c r="DT22" s="15">
        <f>DQ22+DR22+DS22</f>
        <v>0</v>
      </c>
      <c r="DU22" s="16"/>
      <c r="DV22" s="1"/>
      <c r="DW22" s="2"/>
      <c r="DX22" s="2"/>
      <c r="DY22" s="2"/>
      <c r="DZ22" s="2"/>
      <c r="EA22" s="2"/>
      <c r="EB22" s="7">
        <f>DU22+DV22</f>
        <v>0</v>
      </c>
      <c r="EC22" s="14">
        <f>DW22/2</f>
        <v>0</v>
      </c>
      <c r="ED22" s="6">
        <f>(DX22*3)+(DY22*5)+(DZ22*5)+(EA22*20)</f>
        <v>0</v>
      </c>
      <c r="EE22" s="15">
        <f>EB22+EC22+ED22</f>
        <v>0</v>
      </c>
      <c r="EF22" s="16"/>
      <c r="EG22" s="1"/>
      <c r="EH22" s="2"/>
      <c r="EI22" s="2"/>
      <c r="EJ22" s="2"/>
      <c r="EK22" s="2"/>
      <c r="EL22" s="2"/>
      <c r="EM22" s="7">
        <f>EF22+EG22</f>
        <v>0</v>
      </c>
      <c r="EN22" s="14">
        <f>EH22/2</f>
        <v>0</v>
      </c>
      <c r="EO22" s="6">
        <f>(EI22*3)+(EJ22*5)+(EK22*5)+(EL22*20)</f>
        <v>0</v>
      </c>
      <c r="EP22" s="15">
        <f>EM22+EN22+EO22</f>
        <v>0</v>
      </c>
      <c r="EQ22" s="16"/>
      <c r="ER22" s="1"/>
      <c r="ES22" s="2"/>
      <c r="ET22" s="2"/>
      <c r="EU22" s="2"/>
      <c r="EV22" s="2"/>
      <c r="EW22" s="2"/>
      <c r="EX22" s="7">
        <f>EQ22+ER22</f>
        <v>0</v>
      </c>
      <c r="EY22" s="14">
        <f>ES22/2</f>
        <v>0</v>
      </c>
      <c r="EZ22" s="6">
        <f>(ET22*3)+(EU22*5)+(EV22*5)+(EW22*20)</f>
        <v>0</v>
      </c>
      <c r="FA22" s="15">
        <f>EX22+EY22+EZ22</f>
        <v>0</v>
      </c>
      <c r="FB22" s="16"/>
      <c r="FC22" s="1"/>
      <c r="FD22" s="2"/>
      <c r="FE22" s="2"/>
      <c r="FF22" s="2"/>
      <c r="FG22" s="2"/>
      <c r="FH22" s="2"/>
      <c r="FI22" s="7">
        <f>FB22+FC22</f>
        <v>0</v>
      </c>
      <c r="FJ22" s="14">
        <f>FD22/2</f>
        <v>0</v>
      </c>
      <c r="FK22" s="6">
        <f>(FE22*3)+(FF22*5)+(FG22*5)+(FH22*20)</f>
        <v>0</v>
      </c>
      <c r="FL22" s="15">
        <f>FI22+FJ22+FK22</f>
        <v>0</v>
      </c>
      <c r="FM22" s="16"/>
      <c r="FN22" s="1"/>
      <c r="FO22" s="2"/>
      <c r="FP22" s="2"/>
      <c r="FQ22" s="2"/>
      <c r="FR22" s="2"/>
      <c r="FS22" s="2"/>
      <c r="FT22" s="7">
        <f>FM22+FN22</f>
        <v>0</v>
      </c>
      <c r="FU22" s="14">
        <f>FO22/2</f>
        <v>0</v>
      </c>
      <c r="FV22" s="6">
        <f>(FP22*3)+(FQ22*5)+(FR22*5)+(FS22*20)</f>
        <v>0</v>
      </c>
      <c r="FW22" s="15">
        <f>FT22+FU22+FV22</f>
        <v>0</v>
      </c>
      <c r="FX22" s="16"/>
      <c r="FY22" s="1"/>
      <c r="FZ22" s="2"/>
      <c r="GA22" s="2"/>
      <c r="GB22" s="2"/>
      <c r="GC22" s="2"/>
      <c r="GD22" s="2"/>
      <c r="GE22" s="7">
        <f>FX22+FY22</f>
        <v>0</v>
      </c>
      <c r="GF22" s="14">
        <f>FZ22/2</f>
        <v>0</v>
      </c>
      <c r="GG22" s="6">
        <f>(GA22*3)+(GB22*5)+(GC22*5)+(GD22*20)</f>
        <v>0</v>
      </c>
      <c r="GH22" s="15">
        <f>GE22+GF22+GG22</f>
        <v>0</v>
      </c>
      <c r="GI22" s="16"/>
      <c r="GJ22" s="1"/>
      <c r="GK22" s="2"/>
      <c r="GL22" s="2"/>
      <c r="GM22" s="2"/>
      <c r="GN22" s="2"/>
      <c r="GO22" s="2"/>
      <c r="GP22" s="7">
        <f>GI22+GJ22</f>
        <v>0</v>
      </c>
      <c r="GQ22" s="14">
        <f>GK22/2</f>
        <v>0</v>
      </c>
      <c r="GR22" s="6">
        <f>(GL22*3)+(GM22*5)+(GN22*5)+(GO22*20)</f>
        <v>0</v>
      </c>
      <c r="GS22" s="15">
        <f>GP22+GQ22+GR22</f>
        <v>0</v>
      </c>
      <c r="GT22" s="16"/>
      <c r="GU22" s="1"/>
      <c r="GV22" s="2"/>
      <c r="GW22" s="2"/>
      <c r="GX22" s="2"/>
      <c r="GY22" s="2"/>
      <c r="GZ22" s="2"/>
      <c r="HA22" s="7">
        <f>GT22+GU22</f>
        <v>0</v>
      </c>
      <c r="HB22" s="14">
        <f>GV22/2</f>
        <v>0</v>
      </c>
      <c r="HC22" s="6">
        <f>(GW22*3)+(GX22*5)+(GY22*5)+(GZ22*20)</f>
        <v>0</v>
      </c>
      <c r="HD22" s="15">
        <f>HA22+HB22+HC22</f>
        <v>0</v>
      </c>
      <c r="HE22" s="16"/>
      <c r="HF22" s="1"/>
      <c r="HG22" s="2"/>
      <c r="HH22" s="2"/>
      <c r="HI22" s="2"/>
      <c r="HJ22" s="2"/>
      <c r="HK22" s="2"/>
      <c r="HL22" s="7">
        <f>HE22+HF22</f>
        <v>0</v>
      </c>
      <c r="HM22" s="14">
        <f>HG22/2</f>
        <v>0</v>
      </c>
      <c r="HN22" s="6">
        <f>(HH22*3)+(HI22*5)+(HJ22*5)+(HK22*20)</f>
        <v>0</v>
      </c>
      <c r="HO22" s="15">
        <f>HL22+HM22+HN22</f>
        <v>0</v>
      </c>
      <c r="HP22" s="16"/>
      <c r="HQ22" s="1"/>
      <c r="HR22" s="2"/>
      <c r="HS22" s="2"/>
      <c r="HT22" s="2"/>
      <c r="HU22" s="2"/>
      <c r="HV22" s="2"/>
      <c r="HW22" s="7">
        <f>HP22+HQ22</f>
        <v>0</v>
      </c>
      <c r="HX22" s="14">
        <f>HR22/2</f>
        <v>0</v>
      </c>
      <c r="HY22" s="6">
        <f>(HS22*3)+(HT22*5)+(HU22*5)+(HV22*20)</f>
        <v>0</v>
      </c>
      <c r="HZ22" s="15">
        <f>HW22+HX22+HY22</f>
        <v>0</v>
      </c>
      <c r="IA22" s="16"/>
      <c r="IB22" s="1"/>
      <c r="IC22" s="2"/>
      <c r="ID22" s="2"/>
      <c r="IE22" s="2"/>
      <c r="IF22" s="2"/>
      <c r="IG22" s="2"/>
      <c r="IH22" s="7">
        <f>IA22+IB22</f>
        <v>0</v>
      </c>
      <c r="II22" s="14">
        <f>IC22/2</f>
        <v>0</v>
      </c>
      <c r="IJ22" s="6">
        <f>(ID22*3)+(IE22*5)+(IF22*5)+(IG22*20)</f>
        <v>0</v>
      </c>
      <c r="IK22" s="111">
        <f>IH22+II22+IJ22</f>
        <v>0</v>
      </c>
      <c r="IL22" s="112"/>
    </row>
    <row r="23" spans="1:246" ht="12.75">
      <c r="A23" s="52">
        <v>11</v>
      </c>
      <c r="B23" s="50" t="s">
        <v>100</v>
      </c>
      <c r="C23" s="50"/>
      <c r="D23" s="51"/>
      <c r="E23" s="50" t="s">
        <v>123</v>
      </c>
      <c r="F23" s="51" t="s">
        <v>122</v>
      </c>
      <c r="G23" s="49">
        <f>IF(AND(OR($G$2="Y",$H$2="Y"),I23&lt;5,J23&lt;5),IF(AND(I23=I22,J23=J22),G22+1,1),"")</f>
      </c>
      <c r="H23" s="42" t="e">
        <f>IF(AND($H$2="Y",J23&gt;0,OR(AND(G23=1,#REF!=10),AND(G23=2,G30=20),AND(G23=3,G39=30),AND(G23=4,G48=40),AND(G23=5,G57=50),AND(G23=6,G66=60),AND(G23=7,G75=70),AND(G23=8,G84=80),AND(G23=9,G93=90),AND(G23=10,G102=100))),VLOOKUP(J23-1,SortLookup!$A$13:$B$16,2,FALSE),"")</f>
        <v>#REF!</v>
      </c>
      <c r="I23" s="43" t="str">
        <f>IF(ISNA(VLOOKUP(E23,SortLookup!$A$1:$B$5,2,FALSE))," ",VLOOKUP(E23,SortLookup!$A$1:$B$5,2,FALSE))</f>
        <v> </v>
      </c>
      <c r="J23" s="59" t="str">
        <f>IF(ISNA(VLOOKUP(F23,SortLookup!$A$7:$B$11,2,FALSE))," ",VLOOKUP(F23,SortLookup!$A$7:$B$11,2,FALSE))</f>
        <v> </v>
      </c>
      <c r="K23" s="44">
        <f>L23+M23+N23</f>
        <v>121.23</v>
      </c>
      <c r="L23" s="62">
        <f>AB23+AO23+BA23+BM23+BY23+CJ23+CU23+DF23+DQ23+EB23+EM23+EX23+FI23+FT23+GE23+GP23+HA23+HL23+HW23+IH23</f>
        <v>101.23</v>
      </c>
      <c r="M23" s="45">
        <f>AD23+AQ23+BC23+BO23+CA23+CL23+CW23+DH23+DS23+ED23+EO23+EZ23+FK23+FV23+GG23+GR23+HC23+HN23+HY23+IJ23</f>
        <v>10</v>
      </c>
      <c r="N23" s="46">
        <f>O23/2</f>
        <v>10</v>
      </c>
      <c r="O23" s="47">
        <f>W23+AJ23+AV23+BH23+BT23+CE23+CP23+DA23+DL23+DW23+EH23+ES23+FD23+FO23+FZ23+GK23+GV23+HG23+HR23+IC23</f>
        <v>20</v>
      </c>
      <c r="P23" s="76">
        <v>101.23</v>
      </c>
      <c r="Q23" s="69"/>
      <c r="R23" s="69"/>
      <c r="S23" s="69"/>
      <c r="T23" s="69"/>
      <c r="U23" s="69"/>
      <c r="V23" s="69"/>
      <c r="W23" s="70">
        <v>20</v>
      </c>
      <c r="X23" s="70">
        <v>0</v>
      </c>
      <c r="Y23" s="70">
        <v>2</v>
      </c>
      <c r="Z23" s="70">
        <v>0</v>
      </c>
      <c r="AA23" s="72">
        <v>0</v>
      </c>
      <c r="AB23" s="62">
        <f>P23+Q23+R23+S23+T23+U23+V23</f>
        <v>101.23</v>
      </c>
      <c r="AC23" s="61">
        <f>W23/2</f>
        <v>10</v>
      </c>
      <c r="AD23" s="78">
        <f>(X23*3)+(Y23*5)+(Z23*5)+(AA23*20)</f>
        <v>10</v>
      </c>
      <c r="AE23" s="48">
        <f>AB23+AC23+AD23</f>
        <v>121.23</v>
      </c>
      <c r="AF23" s="76"/>
      <c r="AG23" s="69"/>
      <c r="AH23" s="69"/>
      <c r="AI23" s="69"/>
      <c r="AJ23" s="70"/>
      <c r="AK23" s="70"/>
      <c r="AL23" s="70"/>
      <c r="AM23" s="70"/>
      <c r="AN23" s="72"/>
      <c r="AO23" s="62">
        <f>AF23+AG23+AH23+AI23</f>
        <v>0</v>
      </c>
      <c r="AP23" s="61">
        <f>AJ23/2</f>
        <v>0</v>
      </c>
      <c r="AQ23" s="78">
        <f>(AK23*3)+(AL23*5)+(AM23*5)+(AN23*20)</f>
        <v>0</v>
      </c>
      <c r="AR23" s="48">
        <f>AO23+AP23+AQ23</f>
        <v>0</v>
      </c>
      <c r="AS23" s="76"/>
      <c r="AT23" s="69"/>
      <c r="AU23" s="69"/>
      <c r="AV23" s="70"/>
      <c r="AW23" s="70"/>
      <c r="AX23" s="70"/>
      <c r="AY23" s="70"/>
      <c r="AZ23" s="72"/>
      <c r="BA23" s="62">
        <f>AS23+AT23+AU23</f>
        <v>0</v>
      </c>
      <c r="BB23" s="61">
        <f>AV23/2</f>
        <v>0</v>
      </c>
      <c r="BC23" s="78">
        <f>(AW23*3)+(AX23*5)+(AY23*5)+(AZ23*20)</f>
        <v>0</v>
      </c>
      <c r="BD23" s="48">
        <f>BA23+BB23+BC23</f>
        <v>0</v>
      </c>
      <c r="BE23" s="76"/>
      <c r="BF23" s="69"/>
      <c r="BG23" s="69"/>
      <c r="BH23" s="70"/>
      <c r="BI23" s="70"/>
      <c r="BJ23" s="70"/>
      <c r="BK23" s="70"/>
      <c r="BL23" s="72"/>
      <c r="BM23" s="62">
        <f>BE23+BF23+BG23</f>
        <v>0</v>
      </c>
      <c r="BN23" s="61">
        <f>BH23/2</f>
        <v>0</v>
      </c>
      <c r="BO23" s="78">
        <f>(BI23*3)+(BJ23*5)+(BK23*5)+(BL23*20)</f>
        <v>0</v>
      </c>
      <c r="BP23" s="48">
        <f>BM23+BN23+BO23</f>
        <v>0</v>
      </c>
      <c r="BQ23" s="1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4">
        <f>BT23/2</f>
        <v>0</v>
      </c>
      <c r="CA23" s="6">
        <f>(BU23*3)+(BV23*5)+(BW23*5)+(BX23*20)</f>
        <v>0</v>
      </c>
      <c r="CB23" s="15">
        <f>BY23+BZ23+CA23</f>
        <v>0</v>
      </c>
      <c r="CC23" s="16"/>
      <c r="CD23" s="1"/>
      <c r="CE23" s="2"/>
      <c r="CF23" s="2"/>
      <c r="CG23" s="2"/>
      <c r="CH23" s="2"/>
      <c r="CI23" s="2"/>
      <c r="CJ23" s="7">
        <f>CC23+CD23</f>
        <v>0</v>
      </c>
      <c r="CK23" s="14">
        <f>CE23/2</f>
        <v>0</v>
      </c>
      <c r="CL23" s="6">
        <f>(CF23*3)+(CG23*5)+(CH23*5)+(CI23*20)</f>
        <v>0</v>
      </c>
      <c r="CM23" s="15">
        <f>CJ23+CK23+CL23</f>
        <v>0</v>
      </c>
      <c r="CN23" s="16"/>
      <c r="CO23" s="1"/>
      <c r="CP23" s="2"/>
      <c r="CQ23" s="2"/>
      <c r="CR23" s="2"/>
      <c r="CS23" s="2"/>
      <c r="CT23" s="2"/>
      <c r="CU23" s="7">
        <f>CN23+CO23</f>
        <v>0</v>
      </c>
      <c r="CV23" s="14">
        <f>CP23/2</f>
        <v>0</v>
      </c>
      <c r="CW23" s="6">
        <f>(CQ23*3)+(CR23*5)+(CS23*5)+(CT23*20)</f>
        <v>0</v>
      </c>
      <c r="CX23" s="15">
        <f>CU23+CV23+CW23</f>
        <v>0</v>
      </c>
      <c r="CY23" s="16"/>
      <c r="CZ23" s="1"/>
      <c r="DA23" s="2"/>
      <c r="DB23" s="2"/>
      <c r="DC23" s="2"/>
      <c r="DD23" s="2"/>
      <c r="DE23" s="2"/>
      <c r="DF23" s="7">
        <f>CY23+CZ23</f>
        <v>0</v>
      </c>
      <c r="DG23" s="14">
        <f>DA23/2</f>
        <v>0</v>
      </c>
      <c r="DH23" s="6">
        <f>(DB23*3)+(DC23*5)+(DD23*5)+(DE23*20)</f>
        <v>0</v>
      </c>
      <c r="DI23" s="15">
        <f>DF23+DG23+DH23</f>
        <v>0</v>
      </c>
      <c r="DJ23" s="16"/>
      <c r="DK23" s="1"/>
      <c r="DL23" s="2"/>
      <c r="DM23" s="2"/>
      <c r="DN23" s="2"/>
      <c r="DO23" s="2"/>
      <c r="DP23" s="2"/>
      <c r="DQ23" s="7">
        <f>DJ23+DK23</f>
        <v>0</v>
      </c>
      <c r="DR23" s="14">
        <f>DL23/2</f>
        <v>0</v>
      </c>
      <c r="DS23" s="6">
        <f>(DM23*3)+(DN23*5)+(DO23*5)+(DP23*20)</f>
        <v>0</v>
      </c>
      <c r="DT23" s="15">
        <f>DQ23+DR23+DS23</f>
        <v>0</v>
      </c>
      <c r="DU23" s="16"/>
      <c r="DV23" s="1"/>
      <c r="DW23" s="2"/>
      <c r="DX23" s="2"/>
      <c r="DY23" s="2"/>
      <c r="DZ23" s="2"/>
      <c r="EA23" s="2"/>
      <c r="EB23" s="7">
        <f>DU23+DV23</f>
        <v>0</v>
      </c>
      <c r="EC23" s="14">
        <f>DW23/2</f>
        <v>0</v>
      </c>
      <c r="ED23" s="6">
        <f>(DX23*3)+(DY23*5)+(DZ23*5)+(EA23*20)</f>
        <v>0</v>
      </c>
      <c r="EE23" s="15">
        <f>EB23+EC23+ED23</f>
        <v>0</v>
      </c>
      <c r="EF23" s="16"/>
      <c r="EG23" s="1"/>
      <c r="EH23" s="2"/>
      <c r="EI23" s="2"/>
      <c r="EJ23" s="2"/>
      <c r="EK23" s="2"/>
      <c r="EL23" s="2"/>
      <c r="EM23" s="7">
        <f>EF23+EG23</f>
        <v>0</v>
      </c>
      <c r="EN23" s="14">
        <f>EH23/2</f>
        <v>0</v>
      </c>
      <c r="EO23" s="6">
        <f>(EI23*3)+(EJ23*5)+(EK23*5)+(EL23*20)</f>
        <v>0</v>
      </c>
      <c r="EP23" s="15">
        <f>EM23+EN23+EO23</f>
        <v>0</v>
      </c>
      <c r="EQ23" s="16"/>
      <c r="ER23" s="1"/>
      <c r="ES23" s="2"/>
      <c r="ET23" s="2"/>
      <c r="EU23" s="2"/>
      <c r="EV23" s="2"/>
      <c r="EW23" s="2"/>
      <c r="EX23" s="7">
        <f>EQ23+ER23</f>
        <v>0</v>
      </c>
      <c r="EY23" s="14">
        <f>ES23/2</f>
        <v>0</v>
      </c>
      <c r="EZ23" s="6">
        <f>(ET23*3)+(EU23*5)+(EV23*5)+(EW23*20)</f>
        <v>0</v>
      </c>
      <c r="FA23" s="15">
        <f>EX23+EY23+EZ23</f>
        <v>0</v>
      </c>
      <c r="FB23" s="16"/>
      <c r="FC23" s="1"/>
      <c r="FD23" s="2"/>
      <c r="FE23" s="2"/>
      <c r="FF23" s="2"/>
      <c r="FG23" s="2"/>
      <c r="FH23" s="2"/>
      <c r="FI23" s="7">
        <f>FB23+FC23</f>
        <v>0</v>
      </c>
      <c r="FJ23" s="14">
        <f>FD23/2</f>
        <v>0</v>
      </c>
      <c r="FK23" s="6">
        <f>(FE23*3)+(FF23*5)+(FG23*5)+(FH23*20)</f>
        <v>0</v>
      </c>
      <c r="FL23" s="15">
        <f>FI23+FJ23+FK23</f>
        <v>0</v>
      </c>
      <c r="FM23" s="16"/>
      <c r="FN23" s="1"/>
      <c r="FO23" s="2"/>
      <c r="FP23" s="2"/>
      <c r="FQ23" s="2"/>
      <c r="FR23" s="2"/>
      <c r="FS23" s="2"/>
      <c r="FT23" s="7">
        <f>FM23+FN23</f>
        <v>0</v>
      </c>
      <c r="FU23" s="14">
        <f>FO23/2</f>
        <v>0</v>
      </c>
      <c r="FV23" s="6">
        <f>(FP23*3)+(FQ23*5)+(FR23*5)+(FS23*20)</f>
        <v>0</v>
      </c>
      <c r="FW23" s="15">
        <f>FT23+FU23+FV23</f>
        <v>0</v>
      </c>
      <c r="FX23" s="16"/>
      <c r="FY23" s="1"/>
      <c r="FZ23" s="2"/>
      <c r="GA23" s="2"/>
      <c r="GB23" s="2"/>
      <c r="GC23" s="2"/>
      <c r="GD23" s="2"/>
      <c r="GE23" s="7">
        <f>FX23+FY23</f>
        <v>0</v>
      </c>
      <c r="GF23" s="14">
        <f>FZ23/2</f>
        <v>0</v>
      </c>
      <c r="GG23" s="6">
        <f>(GA23*3)+(GB23*5)+(GC23*5)+(GD23*20)</f>
        <v>0</v>
      </c>
      <c r="GH23" s="15">
        <f>GE23+GF23+GG23</f>
        <v>0</v>
      </c>
      <c r="GI23" s="16"/>
      <c r="GJ23" s="1"/>
      <c r="GK23" s="2"/>
      <c r="GL23" s="2"/>
      <c r="GM23" s="2"/>
      <c r="GN23" s="2"/>
      <c r="GO23" s="2"/>
      <c r="GP23" s="7">
        <f>GI23+GJ23</f>
        <v>0</v>
      </c>
      <c r="GQ23" s="14">
        <f>GK23/2</f>
        <v>0</v>
      </c>
      <c r="GR23" s="6">
        <f>(GL23*3)+(GM23*5)+(GN23*5)+(GO23*20)</f>
        <v>0</v>
      </c>
      <c r="GS23" s="15">
        <f>GP23+GQ23+GR23</f>
        <v>0</v>
      </c>
      <c r="GT23" s="16"/>
      <c r="GU23" s="1"/>
      <c r="GV23" s="2"/>
      <c r="GW23" s="2"/>
      <c r="GX23" s="2"/>
      <c r="GY23" s="2"/>
      <c r="GZ23" s="2"/>
      <c r="HA23" s="7">
        <f>GT23+GU23</f>
        <v>0</v>
      </c>
      <c r="HB23" s="14">
        <f>GV23/2</f>
        <v>0</v>
      </c>
      <c r="HC23" s="6">
        <f>(GW23*3)+(GX23*5)+(GY23*5)+(GZ23*20)</f>
        <v>0</v>
      </c>
      <c r="HD23" s="15">
        <f>HA23+HB23+HC23</f>
        <v>0</v>
      </c>
      <c r="HE23" s="16"/>
      <c r="HF23" s="1"/>
      <c r="HG23" s="2"/>
      <c r="HH23" s="2"/>
      <c r="HI23" s="2"/>
      <c r="HJ23" s="2"/>
      <c r="HK23" s="2"/>
      <c r="HL23" s="7">
        <f>HE23+HF23</f>
        <v>0</v>
      </c>
      <c r="HM23" s="14">
        <f>HG23/2</f>
        <v>0</v>
      </c>
      <c r="HN23" s="6">
        <f>(HH23*3)+(HI23*5)+(HJ23*5)+(HK23*20)</f>
        <v>0</v>
      </c>
      <c r="HO23" s="15">
        <f>HL23+HM23+HN23</f>
        <v>0</v>
      </c>
      <c r="HP23" s="16"/>
      <c r="HQ23" s="1"/>
      <c r="HR23" s="2"/>
      <c r="HS23" s="2"/>
      <c r="HT23" s="2"/>
      <c r="HU23" s="2"/>
      <c r="HV23" s="2"/>
      <c r="HW23" s="7">
        <f>HP23+HQ23</f>
        <v>0</v>
      </c>
      <c r="HX23" s="14">
        <f>HR23/2</f>
        <v>0</v>
      </c>
      <c r="HY23" s="6">
        <f>(HS23*3)+(HT23*5)+(HU23*5)+(HV23*20)</f>
        <v>0</v>
      </c>
      <c r="HZ23" s="15">
        <f>HW23+HX23+HY23</f>
        <v>0</v>
      </c>
      <c r="IA23" s="16"/>
      <c r="IB23" s="1"/>
      <c r="IC23" s="2"/>
      <c r="ID23" s="2"/>
      <c r="IE23" s="2"/>
      <c r="IF23" s="2"/>
      <c r="IG23" s="2"/>
      <c r="IH23" s="7">
        <f>IA23+IB23</f>
        <v>0</v>
      </c>
      <c r="II23" s="14">
        <f>IC23/2</f>
        <v>0</v>
      </c>
      <c r="IJ23" s="6">
        <f>(ID23*3)+(IE23*5)+(IF23*5)+(IG23*20)</f>
        <v>0</v>
      </c>
      <c r="IK23" s="111">
        <f>IH23+II23+IJ23</f>
        <v>0</v>
      </c>
      <c r="IL23" s="112"/>
    </row>
    <row r="24" spans="1:246" ht="3" customHeight="1">
      <c r="A24" s="153"/>
      <c r="B24" s="154"/>
      <c r="C24" s="154"/>
      <c r="D24" s="155"/>
      <c r="E24" s="154"/>
      <c r="F24" s="155"/>
      <c r="G24" s="156"/>
      <c r="H24" s="157"/>
      <c r="I24" s="158"/>
      <c r="J24" s="159"/>
      <c r="K24" s="160"/>
      <c r="L24" s="161"/>
      <c r="M24" s="162"/>
      <c r="N24" s="163"/>
      <c r="O24" s="164"/>
      <c r="P24" s="165"/>
      <c r="Q24" s="166"/>
      <c r="R24" s="166"/>
      <c r="S24" s="166"/>
      <c r="T24" s="166"/>
      <c r="U24" s="166"/>
      <c r="V24" s="166"/>
      <c r="W24" s="167"/>
      <c r="X24" s="167"/>
      <c r="Y24" s="167"/>
      <c r="Z24" s="167"/>
      <c r="AA24" s="168"/>
      <c r="AB24" s="161"/>
      <c r="AC24" s="169"/>
      <c r="AD24" s="170"/>
      <c r="AE24" s="171"/>
      <c r="AF24" s="76"/>
      <c r="AG24" s="69"/>
      <c r="AH24" s="69"/>
      <c r="AI24" s="69"/>
      <c r="AJ24" s="70"/>
      <c r="AK24" s="70"/>
      <c r="AL24" s="70"/>
      <c r="AM24" s="70"/>
      <c r="AN24" s="72"/>
      <c r="AO24" s="62"/>
      <c r="AP24" s="61"/>
      <c r="AQ24" s="78"/>
      <c r="AR24" s="48"/>
      <c r="AS24" s="76"/>
      <c r="AT24" s="69"/>
      <c r="AU24" s="69"/>
      <c r="AV24" s="70"/>
      <c r="AW24" s="70"/>
      <c r="AX24" s="70"/>
      <c r="AY24" s="70"/>
      <c r="AZ24" s="72"/>
      <c r="BA24" s="62"/>
      <c r="BB24" s="61"/>
      <c r="BC24" s="78"/>
      <c r="BD24" s="48"/>
      <c r="BE24" s="76"/>
      <c r="BF24" s="69"/>
      <c r="BG24" s="69"/>
      <c r="BH24" s="70"/>
      <c r="BI24" s="70"/>
      <c r="BJ24" s="70"/>
      <c r="BK24" s="70"/>
      <c r="BL24" s="72"/>
      <c r="BM24" s="62"/>
      <c r="BN24" s="61"/>
      <c r="BO24" s="78"/>
      <c r="BP24" s="48"/>
      <c r="BQ24" s="1"/>
      <c r="BR24" s="1"/>
      <c r="BS24" s="1"/>
      <c r="BT24" s="2"/>
      <c r="BU24" s="2"/>
      <c r="BV24" s="2"/>
      <c r="BW24" s="2"/>
      <c r="BX24" s="2"/>
      <c r="BY24" s="7"/>
      <c r="BZ24" s="14"/>
      <c r="CA24" s="6"/>
      <c r="CB24" s="15"/>
      <c r="CC24" s="16"/>
      <c r="CD24" s="1"/>
      <c r="CE24" s="2"/>
      <c r="CF24" s="2"/>
      <c r="CG24" s="2"/>
      <c r="CH24" s="2"/>
      <c r="CI24" s="2"/>
      <c r="CJ24" s="7"/>
      <c r="CK24" s="14"/>
      <c r="CL24" s="6"/>
      <c r="CM24" s="15"/>
      <c r="CN24" s="16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111"/>
      <c r="IL24" s="112"/>
    </row>
    <row r="25" spans="1:246" ht="13.5" thickBot="1">
      <c r="A25" s="52">
        <v>1</v>
      </c>
      <c r="B25" s="50" t="s">
        <v>124</v>
      </c>
      <c r="C25" s="50"/>
      <c r="D25" s="51"/>
      <c r="E25" s="50" t="s">
        <v>125</v>
      </c>
      <c r="F25" s="51" t="s">
        <v>122</v>
      </c>
      <c r="G25" s="49">
        <f>IF(AND(OR($G$2="Y",$H$2="Y"),I25&lt;5,J25&lt;5),IF(AND(I25=I23,J25=J23),G23+1,1),"")</f>
      </c>
      <c r="H25" s="42" t="e">
        <f>IF(AND($H$2="Y",J25&gt;0,OR(AND(G25=1,G33=10),AND(G25=2,#REF!=20),AND(G25=3,#REF!=30),AND(G25=4,G48=40),AND(G25=5,G57=50),AND(G25=6,G66=60),AND(G25=7,G75=70),AND(G25=8,G84=80),AND(G25=9,G93=90),AND(G25=10,G102=100))),VLOOKUP(J25-1,SortLookup!$A$13:$B$16,2,FALSE),"")</f>
        <v>#REF!</v>
      </c>
      <c r="I25" s="43" t="str">
        <f>IF(ISNA(VLOOKUP(E25,SortLookup!$A$1:$B$5,2,FALSE))," ",VLOOKUP(E25,SortLookup!$A$1:$B$5,2,FALSE))</f>
        <v> </v>
      </c>
      <c r="J25" s="59" t="str">
        <f>IF(ISNA(VLOOKUP(F25,SortLookup!$A$7:$B$11,2,FALSE))," ",VLOOKUP(F25,SortLookup!$A$7:$B$11,2,FALSE))</f>
        <v> </v>
      </c>
      <c r="K25" s="44">
        <f>L25+M25+N25</f>
        <v>79.5</v>
      </c>
      <c r="L25" s="62">
        <f>AB25+AO25+BA25+BM25+BY25+CJ25+CU25+DF25+DQ25+EB25+EM25+EX25+FI25+FT25+GE25+GP25+HA25+HL25+HW25+IH25</f>
        <v>37.5</v>
      </c>
      <c r="M25" s="45">
        <f>AD25+AQ25+BC25+BO25+CA25+CL25+CW25+DH25+DS25+ED25+EO25+EZ25+FK25+FV25+GG25+GR25+HC25+HN25+HY25+IJ25</f>
        <v>18</v>
      </c>
      <c r="N25" s="46">
        <f>O25/2</f>
        <v>24</v>
      </c>
      <c r="O25" s="47">
        <f>W25+AJ25+AV25+BH25+BT25+CE25+CP25+DA25+DL25+DW25+EH25+ES25+FD25+FO25+FZ25+GK25+GV25+HG25+HR25+IC25</f>
        <v>48</v>
      </c>
      <c r="P25" s="76">
        <v>37.5</v>
      </c>
      <c r="Q25" s="69"/>
      <c r="R25" s="69"/>
      <c r="S25" s="69"/>
      <c r="T25" s="69"/>
      <c r="U25" s="69"/>
      <c r="V25" s="69"/>
      <c r="W25" s="70">
        <v>48</v>
      </c>
      <c r="X25" s="70">
        <v>1</v>
      </c>
      <c r="Y25" s="70">
        <v>3</v>
      </c>
      <c r="Z25" s="70">
        <v>0</v>
      </c>
      <c r="AA25" s="72">
        <v>0</v>
      </c>
      <c r="AB25" s="62">
        <f>P25+Q25+R25+S25+T25+U25+V25</f>
        <v>37.5</v>
      </c>
      <c r="AC25" s="61">
        <f>W25/2</f>
        <v>24</v>
      </c>
      <c r="AD25" s="78">
        <f>(X25*3)+(Y25*5)+(Z25*5)+(AA25*20)</f>
        <v>18</v>
      </c>
      <c r="AE25" s="48">
        <f>AB25+AC25+AD25</f>
        <v>79.5</v>
      </c>
      <c r="AF25" s="76"/>
      <c r="AG25" s="69"/>
      <c r="AH25" s="69"/>
      <c r="AI25" s="69"/>
      <c r="AJ25" s="70"/>
      <c r="AK25" s="70"/>
      <c r="AL25" s="70"/>
      <c r="AM25" s="70"/>
      <c r="AN25" s="72"/>
      <c r="AO25" s="62">
        <f>AF25+AG25+AH25+AI25</f>
        <v>0</v>
      </c>
      <c r="AP25" s="61">
        <f>AJ25/2</f>
        <v>0</v>
      </c>
      <c r="AQ25" s="78">
        <f>(AK25*3)+(AL25*5)+(AM25*5)+(AN25*20)</f>
        <v>0</v>
      </c>
      <c r="AR25" s="48">
        <f>AO25+AP25+AQ25</f>
        <v>0</v>
      </c>
      <c r="AS25" s="76"/>
      <c r="AT25" s="69"/>
      <c r="AU25" s="69"/>
      <c r="AV25" s="70"/>
      <c r="AW25" s="70"/>
      <c r="AX25" s="70"/>
      <c r="AY25" s="70"/>
      <c r="AZ25" s="72"/>
      <c r="BA25" s="62">
        <f>AS25+AT25+AU25</f>
        <v>0</v>
      </c>
      <c r="BB25" s="61">
        <f>AV25/2</f>
        <v>0</v>
      </c>
      <c r="BC25" s="78">
        <f>(AW25*3)+(AX25*5)+(AY25*5)+(AZ25*20)</f>
        <v>0</v>
      </c>
      <c r="BD25" s="48">
        <f>BA25+BB25+BC25</f>
        <v>0</v>
      </c>
      <c r="BE25" s="76"/>
      <c r="BF25" s="69"/>
      <c r="BG25" s="69"/>
      <c r="BH25" s="70"/>
      <c r="BI25" s="70"/>
      <c r="BJ25" s="70"/>
      <c r="BK25" s="70"/>
      <c r="BL25" s="72"/>
      <c r="BM25" s="62">
        <f>BE25+BF25+BG25</f>
        <v>0</v>
      </c>
      <c r="BN25" s="61">
        <f>BH25/2</f>
        <v>0</v>
      </c>
      <c r="BO25" s="78">
        <f>(BI25*3)+(BJ25*5)+(BK25*5)+(BL25*20)</f>
        <v>0</v>
      </c>
      <c r="BP25" s="48">
        <f>BM25+BN25+BO25</f>
        <v>0</v>
      </c>
      <c r="BQ25" s="1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4">
        <f>BT25/2</f>
        <v>0</v>
      </c>
      <c r="CA25" s="6">
        <f>(BU25*3)+(BV25*5)+(BW25*5)+(BX25*20)</f>
        <v>0</v>
      </c>
      <c r="CB25" s="15">
        <f>BY25+BZ25+CA25</f>
        <v>0</v>
      </c>
      <c r="CC25" s="16"/>
      <c r="CD25" s="1"/>
      <c r="CE25" s="2"/>
      <c r="CF25" s="2"/>
      <c r="CG25" s="2"/>
      <c r="CH25" s="2"/>
      <c r="CI25" s="2"/>
      <c r="CJ25" s="7">
        <f>CC25+CD25</f>
        <v>0</v>
      </c>
      <c r="CK25" s="14">
        <f>CE25/2</f>
        <v>0</v>
      </c>
      <c r="CL25" s="6">
        <f>(CF25*3)+(CG25*5)+(CH25*5)+(CI25*20)</f>
        <v>0</v>
      </c>
      <c r="CM25" s="15">
        <f>CJ25+CK25+CL25</f>
        <v>0</v>
      </c>
      <c r="CN25" s="16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111">
        <f>IH25+II25+IJ25</f>
        <v>0</v>
      </c>
      <c r="IL25" s="112"/>
    </row>
    <row r="26" spans="1:246" ht="12.75" hidden="1">
      <c r="A26" s="52"/>
      <c r="B26" s="50"/>
      <c r="C26" s="50"/>
      <c r="D26" s="51"/>
      <c r="E26" s="50"/>
      <c r="F26" s="51"/>
      <c r="G26" s="42">
        <f>IF(AND(OR($G$2="Y",$H$2="Y"),I26&lt;5,J26&lt;5),IF(AND(I26=#REF!,J26=#REF!),#REF!+1,1),"")</f>
      </c>
      <c r="H26" s="42">
        <f>IF(AND($H$2="Y",J26&gt;0,OR(AND(G26=1,G50=10),AND(G26=2,G59=20),AND(G26=3,G68=30),AND(G26=4,G77=40),AND(G26=5,G86=50),AND(G26=6,G95=60),AND(G26=7,G104=70),AND(G26=8,G113=80),AND(G26=9,G122=90),AND(G26=10,G131=100))),VLOOKUP(J26-1,SortLookup!$A$13:$B$16,2,FALSE),"")</f>
      </c>
      <c r="I26" s="85" t="str">
        <f>IF(ISNA(VLOOKUP(E26,SortLookup!$A$1:$B$5,2,FALSE))," ",VLOOKUP(E26,SortLookup!$A$1:$B$5,2,FALSE))</f>
        <v> </v>
      </c>
      <c r="J26" s="43" t="str">
        <f>IF(ISNA(VLOOKUP(F26,SortLookup!$A$7:$B$11,2,FALSE))," ",VLOOKUP(F26,SortLookup!$A$7:$B$11,2,FALSE))</f>
        <v> </v>
      </c>
      <c r="K26" s="102">
        <f aca="true" t="shared" si="0" ref="K26:K31">L26+M26+N26</f>
        <v>0</v>
      </c>
      <c r="L26" s="87">
        <f aca="true" t="shared" si="1" ref="L26:L31">AB26+AO26+BA26+BM26+BY26+CJ26+CU26+DF26+DQ26+EB26+EM26+EX26+FI26+FT26+GE26+GP26+HA26+HL26+HW26+IH26</f>
        <v>0</v>
      </c>
      <c r="M26" s="45">
        <f aca="true" t="shared" si="2" ref="M26:M31">AD26+AQ26+BC26+BO26+CA26+CL26+CW26+DH26+DS26+ED26+EO26+EZ26+FK26+FV26+GG26+GR26+HC26+HN26+HY26+IJ26</f>
        <v>0</v>
      </c>
      <c r="N26" s="46">
        <f aca="true" t="shared" si="3" ref="N26:N31">O26/2</f>
        <v>0</v>
      </c>
      <c r="O26" s="104">
        <f aca="true" t="shared" si="4" ref="O26:O31">W26+AJ26+AV26+BH26+BT26+CE26+CP26+DA26+DL26+DW26+EH26+ES26+FD26+FO26+FZ26+GK26+GV26+HG26+HR26+IC26</f>
        <v>0</v>
      </c>
      <c r="P26" s="76"/>
      <c r="Q26" s="69"/>
      <c r="R26" s="69"/>
      <c r="S26" s="69"/>
      <c r="T26" s="69"/>
      <c r="U26" s="69"/>
      <c r="V26" s="69"/>
      <c r="W26" s="70"/>
      <c r="X26" s="70"/>
      <c r="Y26" s="70"/>
      <c r="Z26" s="70"/>
      <c r="AA26" s="72"/>
      <c r="AB26" s="62">
        <f aca="true" t="shared" si="5" ref="AB26:AB31">P26+Q26+R26+S26+T26+U26+V26</f>
        <v>0</v>
      </c>
      <c r="AC26" s="61">
        <f aca="true" t="shared" si="6" ref="AC26:AC31">W26/2</f>
        <v>0</v>
      </c>
      <c r="AD26" s="78">
        <f aca="true" t="shared" si="7" ref="AD26:AD31">(X26*3)+(Y26*5)+(Z26*5)+(AA26*20)</f>
        <v>0</v>
      </c>
      <c r="AE26" s="48">
        <f aca="true" t="shared" si="8" ref="AE26:AE31">AB26+AC26+AD26</f>
        <v>0</v>
      </c>
      <c r="AF26" s="76"/>
      <c r="AG26" s="69"/>
      <c r="AH26" s="69"/>
      <c r="AI26" s="69"/>
      <c r="AJ26" s="70"/>
      <c r="AK26" s="70"/>
      <c r="AL26" s="70"/>
      <c r="AM26" s="70"/>
      <c r="AN26" s="72"/>
      <c r="AO26" s="62">
        <f aca="true" t="shared" si="9" ref="AO26:AO31">AF26+AG26+AH26+AI26</f>
        <v>0</v>
      </c>
      <c r="AP26" s="61">
        <f aca="true" t="shared" si="10" ref="AP26:AP31">AJ26/2</f>
        <v>0</v>
      </c>
      <c r="AQ26" s="78">
        <f aca="true" t="shared" si="11" ref="AQ26:AQ31">(AK26*3)+(AL26*5)+(AM26*5)+(AN26*20)</f>
        <v>0</v>
      </c>
      <c r="AR26" s="48">
        <f aca="true" t="shared" si="12" ref="AR26:AR31">AO26+AP26+AQ26</f>
        <v>0</v>
      </c>
      <c r="AS26" s="76"/>
      <c r="AT26" s="69"/>
      <c r="AU26" s="69"/>
      <c r="AV26" s="70"/>
      <c r="AW26" s="70"/>
      <c r="AX26" s="70"/>
      <c r="AY26" s="70"/>
      <c r="AZ26" s="72"/>
      <c r="BA26" s="62">
        <f aca="true" t="shared" si="13" ref="BA26:BA31">AS26+AT26+AU26</f>
        <v>0</v>
      </c>
      <c r="BB26" s="61">
        <f aca="true" t="shared" si="14" ref="BB26:BB31">AV26/2</f>
        <v>0</v>
      </c>
      <c r="BC26" s="78">
        <f aca="true" t="shared" si="15" ref="BC26:BC31">(AW26*3)+(AX26*5)+(AY26*5)+(AZ26*20)</f>
        <v>0</v>
      </c>
      <c r="BD26" s="48">
        <f aca="true" t="shared" si="16" ref="BD26:BD31">BA26+BB26+BC26</f>
        <v>0</v>
      </c>
      <c r="BE26" s="76"/>
      <c r="BF26" s="69"/>
      <c r="BG26" s="69"/>
      <c r="BH26" s="70"/>
      <c r="BI26" s="70"/>
      <c r="BJ26" s="70"/>
      <c r="BK26" s="70"/>
      <c r="BL26" s="72"/>
      <c r="BM26" s="62">
        <f aca="true" t="shared" si="17" ref="BM26:BM31">BE26+BF26+BG26</f>
        <v>0</v>
      </c>
      <c r="BN26" s="61">
        <f aca="true" t="shared" si="18" ref="BN26:BN31">BH26/2</f>
        <v>0</v>
      </c>
      <c r="BO26" s="78">
        <f aca="true" t="shared" si="19" ref="BO26:BO31">(BI26*3)+(BJ26*5)+(BK26*5)+(BL26*20)</f>
        <v>0</v>
      </c>
      <c r="BP26" s="106">
        <f aca="true" t="shared" si="20" ref="BP26:BP31">BM26+BN26+BO26</f>
        <v>0</v>
      </c>
      <c r="BQ26" s="1"/>
      <c r="BR26" s="1"/>
      <c r="BS26" s="1"/>
      <c r="BT26" s="2"/>
      <c r="BU26" s="2"/>
      <c r="BV26" s="2"/>
      <c r="BW26" s="2"/>
      <c r="BX26" s="2"/>
      <c r="BY26" s="7">
        <f aca="true" t="shared" si="21" ref="BY26:BY31">BQ26+BR26+BS26</f>
        <v>0</v>
      </c>
      <c r="BZ26" s="14">
        <f aca="true" t="shared" si="22" ref="BZ26:BZ31">BT26/2</f>
        <v>0</v>
      </c>
      <c r="CA26" s="6">
        <f aca="true" t="shared" si="23" ref="CA26:CA31">(BU26*3)+(BV26*5)+(BW26*5)+(BX26*20)</f>
        <v>0</v>
      </c>
      <c r="CB26" s="15">
        <f aca="true" t="shared" si="24" ref="CB26:CB31">BY26+BZ26+CA26</f>
        <v>0</v>
      </c>
      <c r="CC26" s="16"/>
      <c r="CD26" s="1"/>
      <c r="CE26" s="2"/>
      <c r="CF26" s="2"/>
      <c r="CG26" s="2"/>
      <c r="CH26" s="2"/>
      <c r="CI26" s="2"/>
      <c r="CJ26" s="7">
        <f aca="true" t="shared" si="25" ref="CJ26:CJ31">CC26+CD26</f>
        <v>0</v>
      </c>
      <c r="CK26" s="14">
        <f aca="true" t="shared" si="26" ref="CK26:CK31">CE26/2</f>
        <v>0</v>
      </c>
      <c r="CL26" s="6">
        <f aca="true" t="shared" si="27" ref="CL26:CL31">(CF26*3)+(CG26*5)+(CH26*5)+(CI26*20)</f>
        <v>0</v>
      </c>
      <c r="CM26" s="15">
        <f aca="true" t="shared" si="28" ref="CM26:CM31">CJ26+CK26+CL26</f>
        <v>0</v>
      </c>
      <c r="CN26" s="16"/>
      <c r="CO26" s="1"/>
      <c r="CP26" s="2"/>
      <c r="CQ26" s="2"/>
      <c r="CR26" s="2"/>
      <c r="CS26" s="2"/>
      <c r="CT26" s="2"/>
      <c r="CU26" s="7">
        <f aca="true" t="shared" si="29" ref="CU26:CU31">CN26+CO26</f>
        <v>0</v>
      </c>
      <c r="CV26" s="14">
        <f aca="true" t="shared" si="30" ref="CV26:CV31">CP26/2</f>
        <v>0</v>
      </c>
      <c r="CW26" s="6">
        <f aca="true" t="shared" si="31" ref="CW26:CW31">(CQ26*3)+(CR26*5)+(CS26*5)+(CT26*20)</f>
        <v>0</v>
      </c>
      <c r="CX26" s="15">
        <f aca="true" t="shared" si="32" ref="CX26:CX31">CU26+CV26+CW26</f>
        <v>0</v>
      </c>
      <c r="CY26" s="16"/>
      <c r="CZ26" s="1"/>
      <c r="DA26" s="2"/>
      <c r="DB26" s="2"/>
      <c r="DC26" s="2"/>
      <c r="DD26" s="2"/>
      <c r="DE26" s="2"/>
      <c r="DF26" s="7">
        <f aca="true" t="shared" si="33" ref="DF26:DF31">CY26+CZ26</f>
        <v>0</v>
      </c>
      <c r="DG26" s="14">
        <f aca="true" t="shared" si="34" ref="DG26:DG31">DA26/2</f>
        <v>0</v>
      </c>
      <c r="DH26" s="6">
        <f aca="true" t="shared" si="35" ref="DH26:DH31">(DB26*3)+(DC26*5)+(DD26*5)+(DE26*20)</f>
        <v>0</v>
      </c>
      <c r="DI26" s="15">
        <f aca="true" t="shared" si="36" ref="DI26:DI31">DF26+DG26+DH26</f>
        <v>0</v>
      </c>
      <c r="DJ26" s="16"/>
      <c r="DK26" s="1"/>
      <c r="DL26" s="2"/>
      <c r="DM26" s="2"/>
      <c r="DN26" s="2"/>
      <c r="DO26" s="2"/>
      <c r="DP26" s="2"/>
      <c r="DQ26" s="7">
        <f aca="true" t="shared" si="37" ref="DQ26:DQ31">DJ26+DK26</f>
        <v>0</v>
      </c>
      <c r="DR26" s="14">
        <f aca="true" t="shared" si="38" ref="DR26:DR31">DL26/2</f>
        <v>0</v>
      </c>
      <c r="DS26" s="6">
        <f aca="true" t="shared" si="39" ref="DS26:DS31">(DM26*3)+(DN26*5)+(DO26*5)+(DP26*20)</f>
        <v>0</v>
      </c>
      <c r="DT26" s="15">
        <f aca="true" t="shared" si="40" ref="DT26:DT31">DQ26+DR26+DS26</f>
        <v>0</v>
      </c>
      <c r="DU26" s="16"/>
      <c r="DV26" s="1"/>
      <c r="DW26" s="2"/>
      <c r="DX26" s="2"/>
      <c r="DY26" s="2"/>
      <c r="DZ26" s="2"/>
      <c r="EA26" s="2"/>
      <c r="EB26" s="7">
        <f aca="true" t="shared" si="41" ref="EB26:EB31">DU26+DV26</f>
        <v>0</v>
      </c>
      <c r="EC26" s="14">
        <f aca="true" t="shared" si="42" ref="EC26:EC31">DW26/2</f>
        <v>0</v>
      </c>
      <c r="ED26" s="6">
        <f aca="true" t="shared" si="43" ref="ED26:ED31">(DX26*3)+(DY26*5)+(DZ26*5)+(EA26*20)</f>
        <v>0</v>
      </c>
      <c r="EE26" s="15">
        <f aca="true" t="shared" si="44" ref="EE26:EE31">EB26+EC26+ED26</f>
        <v>0</v>
      </c>
      <c r="EF26" s="16"/>
      <c r="EG26" s="1"/>
      <c r="EH26" s="2"/>
      <c r="EI26" s="2"/>
      <c r="EJ26" s="2"/>
      <c r="EK26" s="2"/>
      <c r="EL26" s="2"/>
      <c r="EM26" s="7">
        <f aca="true" t="shared" si="45" ref="EM26:EM31">EF26+EG26</f>
        <v>0</v>
      </c>
      <c r="EN26" s="14">
        <f aca="true" t="shared" si="46" ref="EN26:EN31">EH26/2</f>
        <v>0</v>
      </c>
      <c r="EO26" s="6">
        <f aca="true" t="shared" si="47" ref="EO26:EO31">(EI26*3)+(EJ26*5)+(EK26*5)+(EL26*20)</f>
        <v>0</v>
      </c>
      <c r="EP26" s="15">
        <f aca="true" t="shared" si="48" ref="EP26:EP31">EM26+EN26+EO26</f>
        <v>0</v>
      </c>
      <c r="EQ26" s="16"/>
      <c r="ER26" s="1"/>
      <c r="ES26" s="2"/>
      <c r="ET26" s="2"/>
      <c r="EU26" s="2"/>
      <c r="EV26" s="2"/>
      <c r="EW26" s="2"/>
      <c r="EX26" s="7">
        <f aca="true" t="shared" si="49" ref="EX26:EX31">EQ26+ER26</f>
        <v>0</v>
      </c>
      <c r="EY26" s="14">
        <f aca="true" t="shared" si="50" ref="EY26:EY31">ES26/2</f>
        <v>0</v>
      </c>
      <c r="EZ26" s="6">
        <f aca="true" t="shared" si="51" ref="EZ26:EZ31">(ET26*3)+(EU26*5)+(EV26*5)+(EW26*20)</f>
        <v>0</v>
      </c>
      <c r="FA26" s="15">
        <f aca="true" t="shared" si="52" ref="FA26:FA31">EX26+EY26+EZ26</f>
        <v>0</v>
      </c>
      <c r="FB26" s="16"/>
      <c r="FC26" s="1"/>
      <c r="FD26" s="2"/>
      <c r="FE26" s="2"/>
      <c r="FF26" s="2"/>
      <c r="FG26" s="2"/>
      <c r="FH26" s="2"/>
      <c r="FI26" s="7">
        <f aca="true" t="shared" si="53" ref="FI26:FI31">FB26+FC26</f>
        <v>0</v>
      </c>
      <c r="FJ26" s="14">
        <f aca="true" t="shared" si="54" ref="FJ26:FJ31">FD26/2</f>
        <v>0</v>
      </c>
      <c r="FK26" s="6">
        <f aca="true" t="shared" si="55" ref="FK26:FK31">(FE26*3)+(FF26*5)+(FG26*5)+(FH26*20)</f>
        <v>0</v>
      </c>
      <c r="FL26" s="15">
        <f aca="true" t="shared" si="56" ref="FL26:FL31">FI26+FJ26+FK26</f>
        <v>0</v>
      </c>
      <c r="FM26" s="16"/>
      <c r="FN26" s="1"/>
      <c r="FO26" s="2"/>
      <c r="FP26" s="2"/>
      <c r="FQ26" s="2"/>
      <c r="FR26" s="2"/>
      <c r="FS26" s="2"/>
      <c r="FT26" s="7">
        <f aca="true" t="shared" si="57" ref="FT26:FT31">FM26+FN26</f>
        <v>0</v>
      </c>
      <c r="FU26" s="14">
        <f aca="true" t="shared" si="58" ref="FU26:FU31">FO26/2</f>
        <v>0</v>
      </c>
      <c r="FV26" s="6">
        <f aca="true" t="shared" si="59" ref="FV26:FV31">(FP26*3)+(FQ26*5)+(FR26*5)+(FS26*20)</f>
        <v>0</v>
      </c>
      <c r="FW26" s="15">
        <f aca="true" t="shared" si="60" ref="FW26:FW31">FT26+FU26+FV26</f>
        <v>0</v>
      </c>
      <c r="FX26" s="16"/>
      <c r="FY26" s="1"/>
      <c r="FZ26" s="2"/>
      <c r="GA26" s="2"/>
      <c r="GB26" s="2"/>
      <c r="GC26" s="2"/>
      <c r="GD26" s="2"/>
      <c r="GE26" s="7">
        <f aca="true" t="shared" si="61" ref="GE26:GE31">FX26+FY26</f>
        <v>0</v>
      </c>
      <c r="GF26" s="14">
        <f aca="true" t="shared" si="62" ref="GF26:GF31">FZ26/2</f>
        <v>0</v>
      </c>
      <c r="GG26" s="6">
        <f aca="true" t="shared" si="63" ref="GG26:GG31">(GA26*3)+(GB26*5)+(GC26*5)+(GD26*20)</f>
        <v>0</v>
      </c>
      <c r="GH26" s="15">
        <f aca="true" t="shared" si="64" ref="GH26:GH31">GE26+GF26+GG26</f>
        <v>0</v>
      </c>
      <c r="GI26" s="16"/>
      <c r="GJ26" s="1"/>
      <c r="GK26" s="2"/>
      <c r="GL26" s="2"/>
      <c r="GM26" s="2"/>
      <c r="GN26" s="2"/>
      <c r="GO26" s="2"/>
      <c r="GP26" s="7">
        <f aca="true" t="shared" si="65" ref="GP26:GP31">GI26+GJ26</f>
        <v>0</v>
      </c>
      <c r="GQ26" s="14">
        <f aca="true" t="shared" si="66" ref="GQ26:GQ31">GK26/2</f>
        <v>0</v>
      </c>
      <c r="GR26" s="6">
        <f aca="true" t="shared" si="67" ref="GR26:GR31">(GL26*3)+(GM26*5)+(GN26*5)+(GO26*20)</f>
        <v>0</v>
      </c>
      <c r="GS26" s="15">
        <f aca="true" t="shared" si="68" ref="GS26:GS31">GP26+GQ26+GR26</f>
        <v>0</v>
      </c>
      <c r="GT26" s="16"/>
      <c r="GU26" s="1"/>
      <c r="GV26" s="2"/>
      <c r="GW26" s="2"/>
      <c r="GX26" s="2"/>
      <c r="GY26" s="2"/>
      <c r="GZ26" s="2"/>
      <c r="HA26" s="7">
        <f aca="true" t="shared" si="69" ref="HA26:HA31">GT26+GU26</f>
        <v>0</v>
      </c>
      <c r="HB26" s="14">
        <f aca="true" t="shared" si="70" ref="HB26:HB31">GV26/2</f>
        <v>0</v>
      </c>
      <c r="HC26" s="6">
        <f aca="true" t="shared" si="71" ref="HC26:HC31">(GW26*3)+(GX26*5)+(GY26*5)+(GZ26*20)</f>
        <v>0</v>
      </c>
      <c r="HD26" s="15">
        <f aca="true" t="shared" si="72" ref="HD26:HD31">HA26+HB26+HC26</f>
        <v>0</v>
      </c>
      <c r="HE26" s="16"/>
      <c r="HF26" s="1"/>
      <c r="HG26" s="2"/>
      <c r="HH26" s="2"/>
      <c r="HI26" s="2"/>
      <c r="HJ26" s="2"/>
      <c r="HK26" s="2"/>
      <c r="HL26" s="7">
        <f aca="true" t="shared" si="73" ref="HL26:HL31">HE26+HF26</f>
        <v>0</v>
      </c>
      <c r="HM26" s="14">
        <f aca="true" t="shared" si="74" ref="HM26:HM31">HG26/2</f>
        <v>0</v>
      </c>
      <c r="HN26" s="6">
        <f aca="true" t="shared" si="75" ref="HN26:HN31">(HH26*3)+(HI26*5)+(HJ26*5)+(HK26*20)</f>
        <v>0</v>
      </c>
      <c r="HO26" s="15">
        <f aca="true" t="shared" si="76" ref="HO26:HO31">HL26+HM26+HN26</f>
        <v>0</v>
      </c>
      <c r="HP26" s="16"/>
      <c r="HQ26" s="1"/>
      <c r="HR26" s="2"/>
      <c r="HS26" s="2"/>
      <c r="HT26" s="2"/>
      <c r="HU26" s="2"/>
      <c r="HV26" s="2"/>
      <c r="HW26" s="7">
        <f aca="true" t="shared" si="77" ref="HW26:HW31">HP26+HQ26</f>
        <v>0</v>
      </c>
      <c r="HX26" s="14">
        <f aca="true" t="shared" si="78" ref="HX26:HX31">HR26/2</f>
        <v>0</v>
      </c>
      <c r="HY26" s="6">
        <f aca="true" t="shared" si="79" ref="HY26:HY31">(HS26*3)+(HT26*5)+(HU26*5)+(HV26*20)</f>
        <v>0</v>
      </c>
      <c r="HZ26" s="15">
        <f aca="true" t="shared" si="80" ref="HZ26:HZ31">HW26+HX26+HY26</f>
        <v>0</v>
      </c>
      <c r="IA26" s="16"/>
      <c r="IB26" s="1"/>
      <c r="IC26" s="2"/>
      <c r="ID26" s="2"/>
      <c r="IE26" s="2"/>
      <c r="IF26" s="2"/>
      <c r="IG26" s="2"/>
      <c r="IH26" s="7">
        <f aca="true" t="shared" si="81" ref="IH26:IH31">IA26+IB26</f>
        <v>0</v>
      </c>
      <c r="II26" s="14">
        <f aca="true" t="shared" si="82" ref="II26:II31">IC26/2</f>
        <v>0</v>
      </c>
      <c r="IJ26" s="6">
        <f aca="true" t="shared" si="83" ref="IJ26:IJ31">(ID26*3)+(IE26*5)+(IF26*5)+(IG26*20)</f>
        <v>0</v>
      </c>
      <c r="IK26" s="111">
        <f aca="true" t="shared" si="84" ref="IK26:IK31">IH26+II26+IJ26</f>
        <v>0</v>
      </c>
      <c r="IL26" s="112"/>
    </row>
    <row r="27" spans="1:246" ht="12.75" hidden="1">
      <c r="A27" s="52"/>
      <c r="B27" s="50"/>
      <c r="C27" s="50"/>
      <c r="D27" s="51"/>
      <c r="E27" s="50"/>
      <c r="F27" s="51"/>
      <c r="G27" s="42">
        <f>IF(AND(OR($G$2="Y",$H$2="Y"),I27&lt;5,J27&lt;5),IF(AND(I27=I26,J27=J26),G26+1,1),"")</f>
      </c>
      <c r="H27" s="42">
        <f>IF(AND($H$2="Y",J27&gt;0,OR(AND(G27=1,G36=10),AND(G27=2,G44=20),AND(G27=3,G53=30),AND(G27=4,G62=40),AND(G27=5,G86=50),AND(G27=6,G95=60),AND(G27=7,G104=70),AND(G27=8,G113=80),AND(G27=9,G122=90),AND(G27=10,G131=100))),VLOOKUP(J27-1,SortLookup!$A$13:$B$16,2,FALSE),"")</f>
      </c>
      <c r="I27" s="85" t="str">
        <f>IF(ISNA(VLOOKUP(E27,SortLookup!$A$1:$B$5,2,FALSE))," ",VLOOKUP(E27,SortLookup!$A$1:$B$5,2,FALSE))</f>
        <v> </v>
      </c>
      <c r="J27" s="43" t="str">
        <f>IF(ISNA(VLOOKUP(F27,SortLookup!$A$7:$B$11,2,FALSE))," ",VLOOKUP(F27,SortLookup!$A$7:$B$11,2,FALSE))</f>
        <v> </v>
      </c>
      <c r="K27" s="102">
        <f t="shared" si="0"/>
        <v>0</v>
      </c>
      <c r="L27" s="87">
        <f t="shared" si="1"/>
        <v>0</v>
      </c>
      <c r="M27" s="45">
        <f t="shared" si="2"/>
        <v>0</v>
      </c>
      <c r="N27" s="46">
        <f t="shared" si="3"/>
        <v>0</v>
      </c>
      <c r="O27" s="104">
        <f t="shared" si="4"/>
        <v>0</v>
      </c>
      <c r="P27" s="76"/>
      <c r="Q27" s="69"/>
      <c r="R27" s="69"/>
      <c r="S27" s="69"/>
      <c r="T27" s="69"/>
      <c r="U27" s="69"/>
      <c r="V27" s="69"/>
      <c r="W27" s="70"/>
      <c r="X27" s="70"/>
      <c r="Y27" s="70"/>
      <c r="Z27" s="70"/>
      <c r="AA27" s="72"/>
      <c r="AB27" s="62">
        <f t="shared" si="5"/>
        <v>0</v>
      </c>
      <c r="AC27" s="61">
        <f t="shared" si="6"/>
        <v>0</v>
      </c>
      <c r="AD27" s="78">
        <f t="shared" si="7"/>
        <v>0</v>
      </c>
      <c r="AE27" s="48">
        <f t="shared" si="8"/>
        <v>0</v>
      </c>
      <c r="AF27" s="76"/>
      <c r="AG27" s="69"/>
      <c r="AH27" s="69"/>
      <c r="AI27" s="69"/>
      <c r="AJ27" s="70"/>
      <c r="AK27" s="70"/>
      <c r="AL27" s="70"/>
      <c r="AM27" s="70"/>
      <c r="AN27" s="72"/>
      <c r="AO27" s="62">
        <f t="shared" si="9"/>
        <v>0</v>
      </c>
      <c r="AP27" s="61">
        <f t="shared" si="10"/>
        <v>0</v>
      </c>
      <c r="AQ27" s="78">
        <f t="shared" si="11"/>
        <v>0</v>
      </c>
      <c r="AR27" s="48">
        <f t="shared" si="12"/>
        <v>0</v>
      </c>
      <c r="AS27" s="76"/>
      <c r="AT27" s="69"/>
      <c r="AU27" s="69"/>
      <c r="AV27" s="70"/>
      <c r="AW27" s="70"/>
      <c r="AX27" s="70"/>
      <c r="AY27" s="70"/>
      <c r="AZ27" s="72"/>
      <c r="BA27" s="62">
        <f t="shared" si="13"/>
        <v>0</v>
      </c>
      <c r="BB27" s="61">
        <f t="shared" si="14"/>
        <v>0</v>
      </c>
      <c r="BC27" s="78">
        <f t="shared" si="15"/>
        <v>0</v>
      </c>
      <c r="BD27" s="48">
        <f t="shared" si="16"/>
        <v>0</v>
      </c>
      <c r="BE27" s="76"/>
      <c r="BF27" s="69"/>
      <c r="BG27" s="69"/>
      <c r="BH27" s="70"/>
      <c r="BI27" s="70"/>
      <c r="BJ27" s="70"/>
      <c r="BK27" s="70"/>
      <c r="BL27" s="72"/>
      <c r="BM27" s="62">
        <f t="shared" si="17"/>
        <v>0</v>
      </c>
      <c r="BN27" s="61">
        <f t="shared" si="18"/>
        <v>0</v>
      </c>
      <c r="BO27" s="78">
        <f t="shared" si="19"/>
        <v>0</v>
      </c>
      <c r="BP27" s="106">
        <f t="shared" si="20"/>
        <v>0</v>
      </c>
      <c r="BQ27" s="1"/>
      <c r="BR27" s="1"/>
      <c r="BS27" s="1"/>
      <c r="BT27" s="2"/>
      <c r="BU27" s="2"/>
      <c r="BV27" s="2"/>
      <c r="BW27" s="2"/>
      <c r="BX27" s="2"/>
      <c r="BY27" s="7">
        <f t="shared" si="21"/>
        <v>0</v>
      </c>
      <c r="BZ27" s="14">
        <f t="shared" si="22"/>
        <v>0</v>
      </c>
      <c r="CA27" s="6">
        <f t="shared" si="23"/>
        <v>0</v>
      </c>
      <c r="CB27" s="15">
        <f t="shared" si="24"/>
        <v>0</v>
      </c>
      <c r="CC27" s="16"/>
      <c r="CD27" s="1"/>
      <c r="CE27" s="2"/>
      <c r="CF27" s="2"/>
      <c r="CG27" s="2"/>
      <c r="CH27" s="2"/>
      <c r="CI27" s="2"/>
      <c r="CJ27" s="7">
        <f t="shared" si="25"/>
        <v>0</v>
      </c>
      <c r="CK27" s="14">
        <f t="shared" si="26"/>
        <v>0</v>
      </c>
      <c r="CL27" s="6">
        <f t="shared" si="27"/>
        <v>0</v>
      </c>
      <c r="CM27" s="15">
        <f t="shared" si="28"/>
        <v>0</v>
      </c>
      <c r="CN27" s="16"/>
      <c r="CO27" s="1"/>
      <c r="CP27" s="2"/>
      <c r="CQ27" s="2"/>
      <c r="CR27" s="2"/>
      <c r="CS27" s="2"/>
      <c r="CT27" s="2"/>
      <c r="CU27" s="7">
        <f t="shared" si="29"/>
        <v>0</v>
      </c>
      <c r="CV27" s="14">
        <f t="shared" si="30"/>
        <v>0</v>
      </c>
      <c r="CW27" s="6">
        <f t="shared" si="31"/>
        <v>0</v>
      </c>
      <c r="CX27" s="15">
        <f t="shared" si="32"/>
        <v>0</v>
      </c>
      <c r="CY27" s="16"/>
      <c r="CZ27" s="1"/>
      <c r="DA27" s="2"/>
      <c r="DB27" s="2"/>
      <c r="DC27" s="2"/>
      <c r="DD27" s="2"/>
      <c r="DE27" s="2"/>
      <c r="DF27" s="7">
        <f t="shared" si="33"/>
        <v>0</v>
      </c>
      <c r="DG27" s="14">
        <f t="shared" si="34"/>
        <v>0</v>
      </c>
      <c r="DH27" s="6">
        <f t="shared" si="35"/>
        <v>0</v>
      </c>
      <c r="DI27" s="15">
        <f t="shared" si="36"/>
        <v>0</v>
      </c>
      <c r="DJ27" s="16"/>
      <c r="DK27" s="1"/>
      <c r="DL27" s="2"/>
      <c r="DM27" s="2"/>
      <c r="DN27" s="2"/>
      <c r="DO27" s="2"/>
      <c r="DP27" s="2"/>
      <c r="DQ27" s="7">
        <f t="shared" si="37"/>
        <v>0</v>
      </c>
      <c r="DR27" s="14">
        <f t="shared" si="38"/>
        <v>0</v>
      </c>
      <c r="DS27" s="6">
        <f t="shared" si="39"/>
        <v>0</v>
      </c>
      <c r="DT27" s="15">
        <f t="shared" si="40"/>
        <v>0</v>
      </c>
      <c r="DU27" s="16"/>
      <c r="DV27" s="1"/>
      <c r="DW27" s="2"/>
      <c r="DX27" s="2"/>
      <c r="DY27" s="2"/>
      <c r="DZ27" s="2"/>
      <c r="EA27" s="2"/>
      <c r="EB27" s="7">
        <f t="shared" si="41"/>
        <v>0</v>
      </c>
      <c r="EC27" s="14">
        <f t="shared" si="42"/>
        <v>0</v>
      </c>
      <c r="ED27" s="6">
        <f t="shared" si="43"/>
        <v>0</v>
      </c>
      <c r="EE27" s="15">
        <f t="shared" si="44"/>
        <v>0</v>
      </c>
      <c r="EF27" s="16"/>
      <c r="EG27" s="1"/>
      <c r="EH27" s="2"/>
      <c r="EI27" s="2"/>
      <c r="EJ27" s="2"/>
      <c r="EK27" s="2"/>
      <c r="EL27" s="2"/>
      <c r="EM27" s="7">
        <f t="shared" si="45"/>
        <v>0</v>
      </c>
      <c r="EN27" s="14">
        <f t="shared" si="46"/>
        <v>0</v>
      </c>
      <c r="EO27" s="6">
        <f t="shared" si="47"/>
        <v>0</v>
      </c>
      <c r="EP27" s="15">
        <f t="shared" si="48"/>
        <v>0</v>
      </c>
      <c r="EQ27" s="16"/>
      <c r="ER27" s="1"/>
      <c r="ES27" s="2"/>
      <c r="ET27" s="2"/>
      <c r="EU27" s="2"/>
      <c r="EV27" s="2"/>
      <c r="EW27" s="2"/>
      <c r="EX27" s="7">
        <f t="shared" si="49"/>
        <v>0</v>
      </c>
      <c r="EY27" s="14">
        <f t="shared" si="50"/>
        <v>0</v>
      </c>
      <c r="EZ27" s="6">
        <f t="shared" si="51"/>
        <v>0</v>
      </c>
      <c r="FA27" s="15">
        <f t="shared" si="52"/>
        <v>0</v>
      </c>
      <c r="FB27" s="16"/>
      <c r="FC27" s="1"/>
      <c r="FD27" s="2"/>
      <c r="FE27" s="2"/>
      <c r="FF27" s="2"/>
      <c r="FG27" s="2"/>
      <c r="FH27" s="2"/>
      <c r="FI27" s="7">
        <f t="shared" si="53"/>
        <v>0</v>
      </c>
      <c r="FJ27" s="14">
        <f t="shared" si="54"/>
        <v>0</v>
      </c>
      <c r="FK27" s="6">
        <f t="shared" si="55"/>
        <v>0</v>
      </c>
      <c r="FL27" s="15">
        <f t="shared" si="56"/>
        <v>0</v>
      </c>
      <c r="FM27" s="16"/>
      <c r="FN27" s="1"/>
      <c r="FO27" s="2"/>
      <c r="FP27" s="2"/>
      <c r="FQ27" s="2"/>
      <c r="FR27" s="2"/>
      <c r="FS27" s="2"/>
      <c r="FT27" s="7">
        <f t="shared" si="57"/>
        <v>0</v>
      </c>
      <c r="FU27" s="14">
        <f t="shared" si="58"/>
        <v>0</v>
      </c>
      <c r="FV27" s="6">
        <f t="shared" si="59"/>
        <v>0</v>
      </c>
      <c r="FW27" s="15">
        <f t="shared" si="60"/>
        <v>0</v>
      </c>
      <c r="FX27" s="16"/>
      <c r="FY27" s="1"/>
      <c r="FZ27" s="2"/>
      <c r="GA27" s="2"/>
      <c r="GB27" s="2"/>
      <c r="GC27" s="2"/>
      <c r="GD27" s="2"/>
      <c r="GE27" s="7">
        <f t="shared" si="61"/>
        <v>0</v>
      </c>
      <c r="GF27" s="14">
        <f t="shared" si="62"/>
        <v>0</v>
      </c>
      <c r="GG27" s="6">
        <f t="shared" si="63"/>
        <v>0</v>
      </c>
      <c r="GH27" s="15">
        <f t="shared" si="64"/>
        <v>0</v>
      </c>
      <c r="GI27" s="16"/>
      <c r="GJ27" s="1"/>
      <c r="GK27" s="2"/>
      <c r="GL27" s="2"/>
      <c r="GM27" s="2"/>
      <c r="GN27" s="2"/>
      <c r="GO27" s="2"/>
      <c r="GP27" s="7">
        <f t="shared" si="65"/>
        <v>0</v>
      </c>
      <c r="GQ27" s="14">
        <f t="shared" si="66"/>
        <v>0</v>
      </c>
      <c r="GR27" s="6">
        <f t="shared" si="67"/>
        <v>0</v>
      </c>
      <c r="GS27" s="15">
        <f t="shared" si="68"/>
        <v>0</v>
      </c>
      <c r="GT27" s="16"/>
      <c r="GU27" s="1"/>
      <c r="GV27" s="2"/>
      <c r="GW27" s="2"/>
      <c r="GX27" s="2"/>
      <c r="GY27" s="2"/>
      <c r="GZ27" s="2"/>
      <c r="HA27" s="7">
        <f t="shared" si="69"/>
        <v>0</v>
      </c>
      <c r="HB27" s="14">
        <f t="shared" si="70"/>
        <v>0</v>
      </c>
      <c r="HC27" s="6">
        <f t="shared" si="71"/>
        <v>0</v>
      </c>
      <c r="HD27" s="15">
        <f t="shared" si="72"/>
        <v>0</v>
      </c>
      <c r="HE27" s="16"/>
      <c r="HF27" s="1"/>
      <c r="HG27" s="2"/>
      <c r="HH27" s="2"/>
      <c r="HI27" s="2"/>
      <c r="HJ27" s="2"/>
      <c r="HK27" s="2"/>
      <c r="HL27" s="7">
        <f t="shared" si="73"/>
        <v>0</v>
      </c>
      <c r="HM27" s="14">
        <f t="shared" si="74"/>
        <v>0</v>
      </c>
      <c r="HN27" s="6">
        <f t="shared" si="75"/>
        <v>0</v>
      </c>
      <c r="HO27" s="15">
        <f t="shared" si="76"/>
        <v>0</v>
      </c>
      <c r="HP27" s="16"/>
      <c r="HQ27" s="1"/>
      <c r="HR27" s="2"/>
      <c r="HS27" s="2"/>
      <c r="HT27" s="2"/>
      <c r="HU27" s="2"/>
      <c r="HV27" s="2"/>
      <c r="HW27" s="7">
        <f t="shared" si="77"/>
        <v>0</v>
      </c>
      <c r="HX27" s="14">
        <f t="shared" si="78"/>
        <v>0</v>
      </c>
      <c r="HY27" s="6">
        <f t="shared" si="79"/>
        <v>0</v>
      </c>
      <c r="HZ27" s="15">
        <f t="shared" si="80"/>
        <v>0</v>
      </c>
      <c r="IA27" s="16"/>
      <c r="IB27" s="1"/>
      <c r="IC27" s="2"/>
      <c r="ID27" s="2"/>
      <c r="IE27" s="2"/>
      <c r="IF27" s="2"/>
      <c r="IG27" s="2"/>
      <c r="IH27" s="7">
        <f t="shared" si="81"/>
        <v>0</v>
      </c>
      <c r="II27" s="14">
        <f t="shared" si="82"/>
        <v>0</v>
      </c>
      <c r="IJ27" s="6">
        <f t="shared" si="83"/>
        <v>0</v>
      </c>
      <c r="IK27" s="111">
        <f t="shared" si="84"/>
        <v>0</v>
      </c>
      <c r="IL27" s="112"/>
    </row>
    <row r="28" spans="1:246" ht="12.75" hidden="1">
      <c r="A28" s="52"/>
      <c r="B28" s="50"/>
      <c r="C28" s="50"/>
      <c r="D28" s="51"/>
      <c r="E28" s="50"/>
      <c r="F28" s="51"/>
      <c r="G28" s="42">
        <f>IF(AND(OR($G$2="Y",$H$2="Y"),I28&lt;5,J28&lt;5),IF(AND(I28=I27,J28=J27),G27+1,1),"")</f>
      </c>
      <c r="H28" s="42">
        <f>IF(AND($H$2="Y",J28&gt;0,OR(AND(G28=1,G52=10),AND(G28=2,G61=20),AND(G28=3,G70=30),AND(G28=4,G79=40),AND(G28=5,G88=50),AND(G28=6,G97=60),AND(G28=7,G106=70),AND(G28=8,G115=80),AND(G28=9,G124=90),AND(G28=10,G133=100))),VLOOKUP(J28-1,SortLookup!$A$13:$B$16,2,FALSE),"")</f>
      </c>
      <c r="I28" s="85" t="str">
        <f>IF(ISNA(VLOOKUP(E28,SortLookup!$A$1:$B$5,2,FALSE))," ",VLOOKUP(E28,SortLookup!$A$1:$B$5,2,FALSE))</f>
        <v> </v>
      </c>
      <c r="J28" s="43" t="str">
        <f>IF(ISNA(VLOOKUP(F28,SortLookup!$A$7:$B$11,2,FALSE))," ",VLOOKUP(F28,SortLookup!$A$7:$B$11,2,FALSE))</f>
        <v> </v>
      </c>
      <c r="K28" s="102">
        <f t="shared" si="0"/>
        <v>0</v>
      </c>
      <c r="L28" s="87">
        <f t="shared" si="1"/>
        <v>0</v>
      </c>
      <c r="M28" s="45">
        <f t="shared" si="2"/>
        <v>0</v>
      </c>
      <c r="N28" s="46">
        <f t="shared" si="3"/>
        <v>0</v>
      </c>
      <c r="O28" s="104">
        <f t="shared" si="4"/>
        <v>0</v>
      </c>
      <c r="P28" s="76"/>
      <c r="Q28" s="69"/>
      <c r="R28" s="69"/>
      <c r="S28" s="69"/>
      <c r="T28" s="69"/>
      <c r="U28" s="69"/>
      <c r="V28" s="69"/>
      <c r="W28" s="70"/>
      <c r="X28" s="70"/>
      <c r="Y28" s="70"/>
      <c r="Z28" s="70"/>
      <c r="AA28" s="72"/>
      <c r="AB28" s="62">
        <f t="shared" si="5"/>
        <v>0</v>
      </c>
      <c r="AC28" s="61">
        <f t="shared" si="6"/>
        <v>0</v>
      </c>
      <c r="AD28" s="78">
        <f t="shared" si="7"/>
        <v>0</v>
      </c>
      <c r="AE28" s="48">
        <f t="shared" si="8"/>
        <v>0</v>
      </c>
      <c r="AF28" s="76"/>
      <c r="AG28" s="69"/>
      <c r="AH28" s="69"/>
      <c r="AI28" s="69"/>
      <c r="AJ28" s="70"/>
      <c r="AK28" s="70"/>
      <c r="AL28" s="70"/>
      <c r="AM28" s="70"/>
      <c r="AN28" s="72"/>
      <c r="AO28" s="62">
        <f t="shared" si="9"/>
        <v>0</v>
      </c>
      <c r="AP28" s="61">
        <f t="shared" si="10"/>
        <v>0</v>
      </c>
      <c r="AQ28" s="78">
        <f t="shared" si="11"/>
        <v>0</v>
      </c>
      <c r="AR28" s="48">
        <f t="shared" si="12"/>
        <v>0</v>
      </c>
      <c r="AS28" s="76"/>
      <c r="AT28" s="69"/>
      <c r="AU28" s="69"/>
      <c r="AV28" s="70"/>
      <c r="AW28" s="70"/>
      <c r="AX28" s="70"/>
      <c r="AY28" s="70"/>
      <c r="AZ28" s="72"/>
      <c r="BA28" s="62">
        <f t="shared" si="13"/>
        <v>0</v>
      </c>
      <c r="BB28" s="61">
        <f t="shared" si="14"/>
        <v>0</v>
      </c>
      <c r="BC28" s="78">
        <f t="shared" si="15"/>
        <v>0</v>
      </c>
      <c r="BD28" s="48">
        <f t="shared" si="16"/>
        <v>0</v>
      </c>
      <c r="BE28" s="76"/>
      <c r="BF28" s="69"/>
      <c r="BG28" s="69"/>
      <c r="BH28" s="70"/>
      <c r="BI28" s="70"/>
      <c r="BJ28" s="70"/>
      <c r="BK28" s="70"/>
      <c r="BL28" s="72"/>
      <c r="BM28" s="62">
        <f t="shared" si="17"/>
        <v>0</v>
      </c>
      <c r="BN28" s="61">
        <f t="shared" si="18"/>
        <v>0</v>
      </c>
      <c r="BO28" s="78">
        <f t="shared" si="19"/>
        <v>0</v>
      </c>
      <c r="BP28" s="106">
        <f t="shared" si="20"/>
        <v>0</v>
      </c>
      <c r="BQ28" s="1"/>
      <c r="BR28" s="1"/>
      <c r="BS28" s="1"/>
      <c r="BT28" s="2"/>
      <c r="BU28" s="2"/>
      <c r="BV28" s="2"/>
      <c r="BW28" s="2"/>
      <c r="BX28" s="2"/>
      <c r="BY28" s="7">
        <f t="shared" si="21"/>
        <v>0</v>
      </c>
      <c r="BZ28" s="14">
        <f t="shared" si="22"/>
        <v>0</v>
      </c>
      <c r="CA28" s="6">
        <f t="shared" si="23"/>
        <v>0</v>
      </c>
      <c r="CB28" s="15">
        <f t="shared" si="24"/>
        <v>0</v>
      </c>
      <c r="CC28" s="16"/>
      <c r="CD28" s="1"/>
      <c r="CE28" s="2"/>
      <c r="CF28" s="2"/>
      <c r="CG28" s="2"/>
      <c r="CH28" s="2"/>
      <c r="CI28" s="2"/>
      <c r="CJ28" s="7">
        <f t="shared" si="25"/>
        <v>0</v>
      </c>
      <c r="CK28" s="14">
        <f t="shared" si="26"/>
        <v>0</v>
      </c>
      <c r="CL28" s="6">
        <f t="shared" si="27"/>
        <v>0</v>
      </c>
      <c r="CM28" s="15">
        <f t="shared" si="28"/>
        <v>0</v>
      </c>
      <c r="CN28" s="16"/>
      <c r="CO28" s="1"/>
      <c r="CP28" s="2"/>
      <c r="CQ28" s="2"/>
      <c r="CR28" s="2"/>
      <c r="CS28" s="2"/>
      <c r="CT28" s="2"/>
      <c r="CU28" s="7">
        <f t="shared" si="29"/>
        <v>0</v>
      </c>
      <c r="CV28" s="14">
        <f t="shared" si="30"/>
        <v>0</v>
      </c>
      <c r="CW28" s="6">
        <f t="shared" si="31"/>
        <v>0</v>
      </c>
      <c r="CX28" s="15">
        <f t="shared" si="32"/>
        <v>0</v>
      </c>
      <c r="CY28" s="16"/>
      <c r="CZ28" s="1"/>
      <c r="DA28" s="2"/>
      <c r="DB28" s="2"/>
      <c r="DC28" s="2"/>
      <c r="DD28" s="2"/>
      <c r="DE28" s="2"/>
      <c r="DF28" s="7">
        <f t="shared" si="33"/>
        <v>0</v>
      </c>
      <c r="DG28" s="14">
        <f t="shared" si="34"/>
        <v>0</v>
      </c>
      <c r="DH28" s="6">
        <f t="shared" si="35"/>
        <v>0</v>
      </c>
      <c r="DI28" s="15">
        <f t="shared" si="36"/>
        <v>0</v>
      </c>
      <c r="DJ28" s="16"/>
      <c r="DK28" s="1"/>
      <c r="DL28" s="2"/>
      <c r="DM28" s="2"/>
      <c r="DN28" s="2"/>
      <c r="DO28" s="2"/>
      <c r="DP28" s="2"/>
      <c r="DQ28" s="7">
        <f t="shared" si="37"/>
        <v>0</v>
      </c>
      <c r="DR28" s="14">
        <f t="shared" si="38"/>
        <v>0</v>
      </c>
      <c r="DS28" s="6">
        <f t="shared" si="39"/>
        <v>0</v>
      </c>
      <c r="DT28" s="15">
        <f t="shared" si="40"/>
        <v>0</v>
      </c>
      <c r="DU28" s="16"/>
      <c r="DV28" s="1"/>
      <c r="DW28" s="2"/>
      <c r="DX28" s="2"/>
      <c r="DY28" s="2"/>
      <c r="DZ28" s="2"/>
      <c r="EA28" s="2"/>
      <c r="EB28" s="7">
        <f t="shared" si="41"/>
        <v>0</v>
      </c>
      <c r="EC28" s="14">
        <f t="shared" si="42"/>
        <v>0</v>
      </c>
      <c r="ED28" s="6">
        <f t="shared" si="43"/>
        <v>0</v>
      </c>
      <c r="EE28" s="15">
        <f t="shared" si="44"/>
        <v>0</v>
      </c>
      <c r="EF28" s="16"/>
      <c r="EG28" s="1"/>
      <c r="EH28" s="2"/>
      <c r="EI28" s="2"/>
      <c r="EJ28" s="2"/>
      <c r="EK28" s="2"/>
      <c r="EL28" s="2"/>
      <c r="EM28" s="7">
        <f t="shared" si="45"/>
        <v>0</v>
      </c>
      <c r="EN28" s="14">
        <f t="shared" si="46"/>
        <v>0</v>
      </c>
      <c r="EO28" s="6">
        <f t="shared" si="47"/>
        <v>0</v>
      </c>
      <c r="EP28" s="15">
        <f t="shared" si="48"/>
        <v>0</v>
      </c>
      <c r="EQ28" s="16"/>
      <c r="ER28" s="1"/>
      <c r="ES28" s="2"/>
      <c r="ET28" s="2"/>
      <c r="EU28" s="2"/>
      <c r="EV28" s="2"/>
      <c r="EW28" s="2"/>
      <c r="EX28" s="7">
        <f t="shared" si="49"/>
        <v>0</v>
      </c>
      <c r="EY28" s="14">
        <f t="shared" si="50"/>
        <v>0</v>
      </c>
      <c r="EZ28" s="6">
        <f t="shared" si="51"/>
        <v>0</v>
      </c>
      <c r="FA28" s="15">
        <f t="shared" si="52"/>
        <v>0</v>
      </c>
      <c r="FB28" s="16"/>
      <c r="FC28" s="1"/>
      <c r="FD28" s="2"/>
      <c r="FE28" s="2"/>
      <c r="FF28" s="2"/>
      <c r="FG28" s="2"/>
      <c r="FH28" s="2"/>
      <c r="FI28" s="7">
        <f t="shared" si="53"/>
        <v>0</v>
      </c>
      <c r="FJ28" s="14">
        <f t="shared" si="54"/>
        <v>0</v>
      </c>
      <c r="FK28" s="6">
        <f t="shared" si="55"/>
        <v>0</v>
      </c>
      <c r="FL28" s="15">
        <f t="shared" si="56"/>
        <v>0</v>
      </c>
      <c r="FM28" s="16"/>
      <c r="FN28" s="1"/>
      <c r="FO28" s="2"/>
      <c r="FP28" s="2"/>
      <c r="FQ28" s="2"/>
      <c r="FR28" s="2"/>
      <c r="FS28" s="2"/>
      <c r="FT28" s="7">
        <f t="shared" si="57"/>
        <v>0</v>
      </c>
      <c r="FU28" s="14">
        <f t="shared" si="58"/>
        <v>0</v>
      </c>
      <c r="FV28" s="6">
        <f t="shared" si="59"/>
        <v>0</v>
      </c>
      <c r="FW28" s="15">
        <f t="shared" si="60"/>
        <v>0</v>
      </c>
      <c r="FX28" s="16"/>
      <c r="FY28" s="1"/>
      <c r="FZ28" s="2"/>
      <c r="GA28" s="2"/>
      <c r="GB28" s="2"/>
      <c r="GC28" s="2"/>
      <c r="GD28" s="2"/>
      <c r="GE28" s="7">
        <f t="shared" si="61"/>
        <v>0</v>
      </c>
      <c r="GF28" s="14">
        <f t="shared" si="62"/>
        <v>0</v>
      </c>
      <c r="GG28" s="6">
        <f t="shared" si="63"/>
        <v>0</v>
      </c>
      <c r="GH28" s="15">
        <f t="shared" si="64"/>
        <v>0</v>
      </c>
      <c r="GI28" s="16"/>
      <c r="GJ28" s="1"/>
      <c r="GK28" s="2"/>
      <c r="GL28" s="2"/>
      <c r="GM28" s="2"/>
      <c r="GN28" s="2"/>
      <c r="GO28" s="2"/>
      <c r="GP28" s="7">
        <f t="shared" si="65"/>
        <v>0</v>
      </c>
      <c r="GQ28" s="14">
        <f t="shared" si="66"/>
        <v>0</v>
      </c>
      <c r="GR28" s="6">
        <f t="shared" si="67"/>
        <v>0</v>
      </c>
      <c r="GS28" s="15">
        <f t="shared" si="68"/>
        <v>0</v>
      </c>
      <c r="GT28" s="16"/>
      <c r="GU28" s="1"/>
      <c r="GV28" s="2"/>
      <c r="GW28" s="2"/>
      <c r="GX28" s="2"/>
      <c r="GY28" s="2"/>
      <c r="GZ28" s="2"/>
      <c r="HA28" s="7">
        <f t="shared" si="69"/>
        <v>0</v>
      </c>
      <c r="HB28" s="14">
        <f t="shared" si="70"/>
        <v>0</v>
      </c>
      <c r="HC28" s="6">
        <f t="shared" si="71"/>
        <v>0</v>
      </c>
      <c r="HD28" s="15">
        <f t="shared" si="72"/>
        <v>0</v>
      </c>
      <c r="HE28" s="16"/>
      <c r="HF28" s="1"/>
      <c r="HG28" s="2"/>
      <c r="HH28" s="2"/>
      <c r="HI28" s="2"/>
      <c r="HJ28" s="2"/>
      <c r="HK28" s="2"/>
      <c r="HL28" s="7">
        <f t="shared" si="73"/>
        <v>0</v>
      </c>
      <c r="HM28" s="14">
        <f t="shared" si="74"/>
        <v>0</v>
      </c>
      <c r="HN28" s="6">
        <f t="shared" si="75"/>
        <v>0</v>
      </c>
      <c r="HO28" s="15">
        <f t="shared" si="76"/>
        <v>0</v>
      </c>
      <c r="HP28" s="16"/>
      <c r="HQ28" s="1"/>
      <c r="HR28" s="2"/>
      <c r="HS28" s="2"/>
      <c r="HT28" s="2"/>
      <c r="HU28" s="2"/>
      <c r="HV28" s="2"/>
      <c r="HW28" s="7">
        <f t="shared" si="77"/>
        <v>0</v>
      </c>
      <c r="HX28" s="14">
        <f t="shared" si="78"/>
        <v>0</v>
      </c>
      <c r="HY28" s="6">
        <f t="shared" si="79"/>
        <v>0</v>
      </c>
      <c r="HZ28" s="15">
        <f t="shared" si="80"/>
        <v>0</v>
      </c>
      <c r="IA28" s="16"/>
      <c r="IB28" s="1"/>
      <c r="IC28" s="2"/>
      <c r="ID28" s="2"/>
      <c r="IE28" s="2"/>
      <c r="IF28" s="2"/>
      <c r="IG28" s="2"/>
      <c r="IH28" s="7">
        <f t="shared" si="81"/>
        <v>0</v>
      </c>
      <c r="II28" s="14">
        <f t="shared" si="82"/>
        <v>0</v>
      </c>
      <c r="IJ28" s="6">
        <f t="shared" si="83"/>
        <v>0</v>
      </c>
      <c r="IK28" s="111">
        <f t="shared" si="84"/>
        <v>0</v>
      </c>
      <c r="IL28" s="112"/>
    </row>
    <row r="29" spans="1:246" ht="12.75" hidden="1">
      <c r="A29" s="52"/>
      <c r="B29" s="50"/>
      <c r="C29" s="50"/>
      <c r="D29" s="51"/>
      <c r="E29" s="50"/>
      <c r="F29" s="51"/>
      <c r="G29" s="42">
        <f>IF(AND(OR($G$2="Y",$H$2="Y"),I29&lt;5,J29&lt;5),IF(AND(I29=I28,J29=J28),G28+1,1),"")</f>
      </c>
      <c r="H29" s="42">
        <f>IF(AND($H$2="Y",J29&gt;0,OR(AND(G29=1,G53=10),AND(G29=2,G62=20),AND(G29=3,G71=30),AND(G29=4,G80=40),AND(G29=5,G89=50),AND(G29=6,G98=60),AND(G29=7,G107=70),AND(G29=8,G116=80),AND(G29=9,G125=90),AND(G29=10,G134=100))),VLOOKUP(J29-1,SortLookup!$A$13:$B$16,2,FALSE),"")</f>
      </c>
      <c r="I29" s="85" t="str">
        <f>IF(ISNA(VLOOKUP(E29,SortLookup!$A$1:$B$5,2,FALSE))," ",VLOOKUP(E29,SortLookup!$A$1:$B$5,2,FALSE))</f>
        <v> </v>
      </c>
      <c r="J29" s="43" t="str">
        <f>IF(ISNA(VLOOKUP(F29,SortLookup!$A$7:$B$11,2,FALSE))," ",VLOOKUP(F29,SortLookup!$A$7:$B$11,2,FALSE))</f>
        <v> </v>
      </c>
      <c r="K29" s="102">
        <f t="shared" si="0"/>
        <v>0</v>
      </c>
      <c r="L29" s="87">
        <f t="shared" si="1"/>
        <v>0</v>
      </c>
      <c r="M29" s="45">
        <f t="shared" si="2"/>
        <v>0</v>
      </c>
      <c r="N29" s="46">
        <f t="shared" si="3"/>
        <v>0</v>
      </c>
      <c r="O29" s="104">
        <f t="shared" si="4"/>
        <v>0</v>
      </c>
      <c r="P29" s="76"/>
      <c r="Q29" s="69"/>
      <c r="R29" s="69"/>
      <c r="S29" s="69"/>
      <c r="T29" s="69"/>
      <c r="U29" s="69"/>
      <c r="V29" s="69"/>
      <c r="W29" s="70"/>
      <c r="X29" s="70"/>
      <c r="Y29" s="70"/>
      <c r="Z29" s="70"/>
      <c r="AA29" s="72"/>
      <c r="AB29" s="62">
        <f t="shared" si="5"/>
        <v>0</v>
      </c>
      <c r="AC29" s="61">
        <f t="shared" si="6"/>
        <v>0</v>
      </c>
      <c r="AD29" s="78">
        <f t="shared" si="7"/>
        <v>0</v>
      </c>
      <c r="AE29" s="48">
        <f t="shared" si="8"/>
        <v>0</v>
      </c>
      <c r="AF29" s="76"/>
      <c r="AG29" s="69"/>
      <c r="AH29" s="69"/>
      <c r="AI29" s="69"/>
      <c r="AJ29" s="70"/>
      <c r="AK29" s="70"/>
      <c r="AL29" s="70"/>
      <c r="AM29" s="70"/>
      <c r="AN29" s="72"/>
      <c r="AO29" s="62">
        <f t="shared" si="9"/>
        <v>0</v>
      </c>
      <c r="AP29" s="61">
        <f t="shared" si="10"/>
        <v>0</v>
      </c>
      <c r="AQ29" s="78">
        <f t="shared" si="11"/>
        <v>0</v>
      </c>
      <c r="AR29" s="48">
        <f t="shared" si="12"/>
        <v>0</v>
      </c>
      <c r="AS29" s="76"/>
      <c r="AT29" s="69"/>
      <c r="AU29" s="69"/>
      <c r="AV29" s="70"/>
      <c r="AW29" s="70"/>
      <c r="AX29" s="70"/>
      <c r="AY29" s="70"/>
      <c r="AZ29" s="72"/>
      <c r="BA29" s="62">
        <f t="shared" si="13"/>
        <v>0</v>
      </c>
      <c r="BB29" s="61">
        <f t="shared" si="14"/>
        <v>0</v>
      </c>
      <c r="BC29" s="78">
        <f t="shared" si="15"/>
        <v>0</v>
      </c>
      <c r="BD29" s="48">
        <f t="shared" si="16"/>
        <v>0</v>
      </c>
      <c r="BE29" s="76"/>
      <c r="BF29" s="69"/>
      <c r="BG29" s="69"/>
      <c r="BH29" s="70"/>
      <c r="BI29" s="70"/>
      <c r="BJ29" s="70"/>
      <c r="BK29" s="70"/>
      <c r="BL29" s="72"/>
      <c r="BM29" s="62">
        <f t="shared" si="17"/>
        <v>0</v>
      </c>
      <c r="BN29" s="61">
        <f t="shared" si="18"/>
        <v>0</v>
      </c>
      <c r="BO29" s="78">
        <f t="shared" si="19"/>
        <v>0</v>
      </c>
      <c r="BP29" s="106">
        <f t="shared" si="20"/>
        <v>0</v>
      </c>
      <c r="BQ29" s="1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4">
        <f t="shared" si="22"/>
        <v>0</v>
      </c>
      <c r="CA29" s="6">
        <f t="shared" si="23"/>
        <v>0</v>
      </c>
      <c r="CB29" s="15">
        <f t="shared" si="24"/>
        <v>0</v>
      </c>
      <c r="CC29" s="16"/>
      <c r="CD29" s="1"/>
      <c r="CE29" s="2"/>
      <c r="CF29" s="2"/>
      <c r="CG29" s="2"/>
      <c r="CH29" s="2"/>
      <c r="CI29" s="2"/>
      <c r="CJ29" s="7">
        <f t="shared" si="25"/>
        <v>0</v>
      </c>
      <c r="CK29" s="14">
        <f t="shared" si="26"/>
        <v>0</v>
      </c>
      <c r="CL29" s="6">
        <f t="shared" si="27"/>
        <v>0</v>
      </c>
      <c r="CM29" s="15">
        <f t="shared" si="28"/>
        <v>0</v>
      </c>
      <c r="CN29" s="16"/>
      <c r="CO29" s="1"/>
      <c r="CP29" s="2"/>
      <c r="CQ29" s="2"/>
      <c r="CR29" s="2"/>
      <c r="CS29" s="2"/>
      <c r="CT29" s="2"/>
      <c r="CU29" s="7">
        <f t="shared" si="29"/>
        <v>0</v>
      </c>
      <c r="CV29" s="14">
        <f t="shared" si="30"/>
        <v>0</v>
      </c>
      <c r="CW29" s="6">
        <f t="shared" si="31"/>
        <v>0</v>
      </c>
      <c r="CX29" s="15">
        <f t="shared" si="32"/>
        <v>0</v>
      </c>
      <c r="CY29" s="16"/>
      <c r="CZ29" s="1"/>
      <c r="DA29" s="2"/>
      <c r="DB29" s="2"/>
      <c r="DC29" s="2"/>
      <c r="DD29" s="2"/>
      <c r="DE29" s="2"/>
      <c r="DF29" s="7">
        <f t="shared" si="33"/>
        <v>0</v>
      </c>
      <c r="DG29" s="14">
        <f t="shared" si="34"/>
        <v>0</v>
      </c>
      <c r="DH29" s="6">
        <f t="shared" si="35"/>
        <v>0</v>
      </c>
      <c r="DI29" s="15">
        <f t="shared" si="36"/>
        <v>0</v>
      </c>
      <c r="DJ29" s="16"/>
      <c r="DK29" s="1"/>
      <c r="DL29" s="2"/>
      <c r="DM29" s="2"/>
      <c r="DN29" s="2"/>
      <c r="DO29" s="2"/>
      <c r="DP29" s="2"/>
      <c r="DQ29" s="7">
        <f t="shared" si="37"/>
        <v>0</v>
      </c>
      <c r="DR29" s="14">
        <f t="shared" si="38"/>
        <v>0</v>
      </c>
      <c r="DS29" s="6">
        <f t="shared" si="39"/>
        <v>0</v>
      </c>
      <c r="DT29" s="15">
        <f t="shared" si="40"/>
        <v>0</v>
      </c>
      <c r="DU29" s="16"/>
      <c r="DV29" s="1"/>
      <c r="DW29" s="2"/>
      <c r="DX29" s="2"/>
      <c r="DY29" s="2"/>
      <c r="DZ29" s="2"/>
      <c r="EA29" s="2"/>
      <c r="EB29" s="7">
        <f t="shared" si="41"/>
        <v>0</v>
      </c>
      <c r="EC29" s="14">
        <f t="shared" si="42"/>
        <v>0</v>
      </c>
      <c r="ED29" s="6">
        <f t="shared" si="43"/>
        <v>0</v>
      </c>
      <c r="EE29" s="15">
        <f t="shared" si="44"/>
        <v>0</v>
      </c>
      <c r="EF29" s="16"/>
      <c r="EG29" s="1"/>
      <c r="EH29" s="2"/>
      <c r="EI29" s="2"/>
      <c r="EJ29" s="2"/>
      <c r="EK29" s="2"/>
      <c r="EL29" s="2"/>
      <c r="EM29" s="7">
        <f t="shared" si="45"/>
        <v>0</v>
      </c>
      <c r="EN29" s="14">
        <f t="shared" si="46"/>
        <v>0</v>
      </c>
      <c r="EO29" s="6">
        <f t="shared" si="47"/>
        <v>0</v>
      </c>
      <c r="EP29" s="15">
        <f t="shared" si="48"/>
        <v>0</v>
      </c>
      <c r="EQ29" s="16"/>
      <c r="ER29" s="1"/>
      <c r="ES29" s="2"/>
      <c r="ET29" s="2"/>
      <c r="EU29" s="2"/>
      <c r="EV29" s="2"/>
      <c r="EW29" s="2"/>
      <c r="EX29" s="7">
        <f t="shared" si="49"/>
        <v>0</v>
      </c>
      <c r="EY29" s="14">
        <f t="shared" si="50"/>
        <v>0</v>
      </c>
      <c r="EZ29" s="6">
        <f t="shared" si="51"/>
        <v>0</v>
      </c>
      <c r="FA29" s="15">
        <f t="shared" si="52"/>
        <v>0</v>
      </c>
      <c r="FB29" s="16"/>
      <c r="FC29" s="1"/>
      <c r="FD29" s="2"/>
      <c r="FE29" s="2"/>
      <c r="FF29" s="2"/>
      <c r="FG29" s="2"/>
      <c r="FH29" s="2"/>
      <c r="FI29" s="7">
        <f t="shared" si="53"/>
        <v>0</v>
      </c>
      <c r="FJ29" s="14">
        <f t="shared" si="54"/>
        <v>0</v>
      </c>
      <c r="FK29" s="6">
        <f t="shared" si="55"/>
        <v>0</v>
      </c>
      <c r="FL29" s="15">
        <f t="shared" si="56"/>
        <v>0</v>
      </c>
      <c r="FM29" s="16"/>
      <c r="FN29" s="1"/>
      <c r="FO29" s="2"/>
      <c r="FP29" s="2"/>
      <c r="FQ29" s="2"/>
      <c r="FR29" s="2"/>
      <c r="FS29" s="2"/>
      <c r="FT29" s="7">
        <f t="shared" si="57"/>
        <v>0</v>
      </c>
      <c r="FU29" s="14">
        <f t="shared" si="58"/>
        <v>0</v>
      </c>
      <c r="FV29" s="6">
        <f t="shared" si="59"/>
        <v>0</v>
      </c>
      <c r="FW29" s="15">
        <f t="shared" si="60"/>
        <v>0</v>
      </c>
      <c r="FX29" s="16"/>
      <c r="FY29" s="1"/>
      <c r="FZ29" s="2"/>
      <c r="GA29" s="2"/>
      <c r="GB29" s="2"/>
      <c r="GC29" s="2"/>
      <c r="GD29" s="2"/>
      <c r="GE29" s="7">
        <f t="shared" si="61"/>
        <v>0</v>
      </c>
      <c r="GF29" s="14">
        <f t="shared" si="62"/>
        <v>0</v>
      </c>
      <c r="GG29" s="6">
        <f t="shared" si="63"/>
        <v>0</v>
      </c>
      <c r="GH29" s="15">
        <f t="shared" si="64"/>
        <v>0</v>
      </c>
      <c r="GI29" s="16"/>
      <c r="GJ29" s="1"/>
      <c r="GK29" s="2"/>
      <c r="GL29" s="2"/>
      <c r="GM29" s="2"/>
      <c r="GN29" s="2"/>
      <c r="GO29" s="2"/>
      <c r="GP29" s="7">
        <f t="shared" si="65"/>
        <v>0</v>
      </c>
      <c r="GQ29" s="14">
        <f t="shared" si="66"/>
        <v>0</v>
      </c>
      <c r="GR29" s="6">
        <f t="shared" si="67"/>
        <v>0</v>
      </c>
      <c r="GS29" s="15">
        <f t="shared" si="68"/>
        <v>0</v>
      </c>
      <c r="GT29" s="16"/>
      <c r="GU29" s="1"/>
      <c r="GV29" s="2"/>
      <c r="GW29" s="2"/>
      <c r="GX29" s="2"/>
      <c r="GY29" s="2"/>
      <c r="GZ29" s="2"/>
      <c r="HA29" s="7">
        <f t="shared" si="69"/>
        <v>0</v>
      </c>
      <c r="HB29" s="14">
        <f t="shared" si="70"/>
        <v>0</v>
      </c>
      <c r="HC29" s="6">
        <f t="shared" si="71"/>
        <v>0</v>
      </c>
      <c r="HD29" s="15">
        <f t="shared" si="72"/>
        <v>0</v>
      </c>
      <c r="HE29" s="16"/>
      <c r="HF29" s="1"/>
      <c r="HG29" s="2"/>
      <c r="HH29" s="2"/>
      <c r="HI29" s="2"/>
      <c r="HJ29" s="2"/>
      <c r="HK29" s="2"/>
      <c r="HL29" s="7">
        <f t="shared" si="73"/>
        <v>0</v>
      </c>
      <c r="HM29" s="14">
        <f t="shared" si="74"/>
        <v>0</v>
      </c>
      <c r="HN29" s="6">
        <f t="shared" si="75"/>
        <v>0</v>
      </c>
      <c r="HO29" s="15">
        <f t="shared" si="76"/>
        <v>0</v>
      </c>
      <c r="HP29" s="16"/>
      <c r="HQ29" s="1"/>
      <c r="HR29" s="2"/>
      <c r="HS29" s="2"/>
      <c r="HT29" s="2"/>
      <c r="HU29" s="2"/>
      <c r="HV29" s="2"/>
      <c r="HW29" s="7">
        <f t="shared" si="77"/>
        <v>0</v>
      </c>
      <c r="HX29" s="14">
        <f t="shared" si="78"/>
        <v>0</v>
      </c>
      <c r="HY29" s="6">
        <f t="shared" si="79"/>
        <v>0</v>
      </c>
      <c r="HZ29" s="15">
        <f t="shared" si="80"/>
        <v>0</v>
      </c>
      <c r="IA29" s="16"/>
      <c r="IB29" s="1"/>
      <c r="IC29" s="2"/>
      <c r="ID29" s="2"/>
      <c r="IE29" s="2"/>
      <c r="IF29" s="2"/>
      <c r="IG29" s="2"/>
      <c r="IH29" s="7">
        <f t="shared" si="81"/>
        <v>0</v>
      </c>
      <c r="II29" s="14">
        <f t="shared" si="82"/>
        <v>0</v>
      </c>
      <c r="IJ29" s="6">
        <f t="shared" si="83"/>
        <v>0</v>
      </c>
      <c r="IK29" s="111">
        <f t="shared" si="84"/>
        <v>0</v>
      </c>
      <c r="IL29" s="112"/>
    </row>
    <row r="30" spans="1:246" ht="12.75" hidden="1">
      <c r="A30" s="52"/>
      <c r="B30" s="50"/>
      <c r="C30" s="50"/>
      <c r="D30" s="51"/>
      <c r="E30" s="50"/>
      <c r="F30" s="51"/>
      <c r="G30" s="42">
        <f>IF(AND(OR($G$2="Y",$H$2="Y"),I30&lt;5,J30&lt;5),IF(AND(I30=#REF!,J30=#REF!),#REF!+1,1),"")</f>
      </c>
      <c r="H30" s="42" t="e">
        <f>IF(AND($H$2="Y",J30&gt;0,OR(AND(G30=1,#REF!=10),AND(G30=2,G47=20),AND(G30=3,G71=30),AND(G30=4,G80=40),AND(G30=5,G89=50),AND(G30=6,G98=60),AND(G30=7,G107=70),AND(G30=8,G116=80),AND(G30=9,G125=90),AND(G30=10,G134=100))),VLOOKUP(J30-1,SortLookup!$A$13:$B$16,2,FALSE),"")</f>
        <v>#REF!</v>
      </c>
      <c r="I30" s="85" t="str">
        <f>IF(ISNA(VLOOKUP(E30,SortLookup!$A$1:$B$5,2,FALSE))," ",VLOOKUP(E30,SortLookup!$A$1:$B$5,2,FALSE))</f>
        <v> </v>
      </c>
      <c r="J30" s="43" t="str">
        <f>IF(ISNA(VLOOKUP(F30,SortLookup!$A$7:$B$11,2,FALSE))," ",VLOOKUP(F30,SortLookup!$A$7:$B$11,2,FALSE))</f>
        <v> </v>
      </c>
      <c r="K30" s="102">
        <f t="shared" si="0"/>
        <v>0</v>
      </c>
      <c r="L30" s="87">
        <f t="shared" si="1"/>
        <v>0</v>
      </c>
      <c r="M30" s="45">
        <f t="shared" si="2"/>
        <v>0</v>
      </c>
      <c r="N30" s="46">
        <f t="shared" si="3"/>
        <v>0</v>
      </c>
      <c r="O30" s="104">
        <f t="shared" si="4"/>
        <v>0</v>
      </c>
      <c r="P30" s="76"/>
      <c r="Q30" s="69"/>
      <c r="R30" s="69"/>
      <c r="S30" s="69"/>
      <c r="T30" s="69"/>
      <c r="U30" s="69"/>
      <c r="V30" s="69"/>
      <c r="W30" s="70"/>
      <c r="X30" s="70"/>
      <c r="Y30" s="70"/>
      <c r="Z30" s="70"/>
      <c r="AA30" s="72"/>
      <c r="AB30" s="62">
        <f t="shared" si="5"/>
        <v>0</v>
      </c>
      <c r="AC30" s="61">
        <f t="shared" si="6"/>
        <v>0</v>
      </c>
      <c r="AD30" s="78">
        <f t="shared" si="7"/>
        <v>0</v>
      </c>
      <c r="AE30" s="48">
        <f t="shared" si="8"/>
        <v>0</v>
      </c>
      <c r="AF30" s="76"/>
      <c r="AG30" s="69"/>
      <c r="AH30" s="69"/>
      <c r="AI30" s="69"/>
      <c r="AJ30" s="70"/>
      <c r="AK30" s="70"/>
      <c r="AL30" s="70"/>
      <c r="AM30" s="70"/>
      <c r="AN30" s="72"/>
      <c r="AO30" s="62">
        <f t="shared" si="9"/>
        <v>0</v>
      </c>
      <c r="AP30" s="61">
        <f t="shared" si="10"/>
        <v>0</v>
      </c>
      <c r="AQ30" s="78">
        <f t="shared" si="11"/>
        <v>0</v>
      </c>
      <c r="AR30" s="48">
        <f t="shared" si="12"/>
        <v>0</v>
      </c>
      <c r="AS30" s="76"/>
      <c r="AT30" s="69"/>
      <c r="AU30" s="69"/>
      <c r="AV30" s="70"/>
      <c r="AW30" s="70"/>
      <c r="AX30" s="70"/>
      <c r="AY30" s="70"/>
      <c r="AZ30" s="72"/>
      <c r="BA30" s="62">
        <f t="shared" si="13"/>
        <v>0</v>
      </c>
      <c r="BB30" s="61">
        <f t="shared" si="14"/>
        <v>0</v>
      </c>
      <c r="BC30" s="78">
        <f t="shared" si="15"/>
        <v>0</v>
      </c>
      <c r="BD30" s="48">
        <f t="shared" si="16"/>
        <v>0</v>
      </c>
      <c r="BE30" s="76"/>
      <c r="BF30" s="69"/>
      <c r="BG30" s="69"/>
      <c r="BH30" s="70"/>
      <c r="BI30" s="70"/>
      <c r="BJ30" s="70"/>
      <c r="BK30" s="70"/>
      <c r="BL30" s="72"/>
      <c r="BM30" s="62">
        <f t="shared" si="17"/>
        <v>0</v>
      </c>
      <c r="BN30" s="61">
        <f t="shared" si="18"/>
        <v>0</v>
      </c>
      <c r="BO30" s="78">
        <f t="shared" si="19"/>
        <v>0</v>
      </c>
      <c r="BP30" s="106">
        <f t="shared" si="20"/>
        <v>0</v>
      </c>
      <c r="BQ30" s="1"/>
      <c r="BR30" s="1"/>
      <c r="BS30" s="1"/>
      <c r="BT30" s="2"/>
      <c r="BU30" s="2"/>
      <c r="BV30" s="2"/>
      <c r="BW30" s="2"/>
      <c r="BX30" s="2"/>
      <c r="BY30" s="7">
        <f t="shared" si="21"/>
        <v>0</v>
      </c>
      <c r="BZ30" s="14">
        <f t="shared" si="22"/>
        <v>0</v>
      </c>
      <c r="CA30" s="6">
        <f t="shared" si="23"/>
        <v>0</v>
      </c>
      <c r="CB30" s="15">
        <f t="shared" si="24"/>
        <v>0</v>
      </c>
      <c r="CC30" s="16"/>
      <c r="CD30" s="1"/>
      <c r="CE30" s="2"/>
      <c r="CF30" s="2"/>
      <c r="CG30" s="2"/>
      <c r="CH30" s="2"/>
      <c r="CI30" s="2"/>
      <c r="CJ30" s="7">
        <f t="shared" si="25"/>
        <v>0</v>
      </c>
      <c r="CK30" s="14">
        <f t="shared" si="26"/>
        <v>0</v>
      </c>
      <c r="CL30" s="6">
        <f t="shared" si="27"/>
        <v>0</v>
      </c>
      <c r="CM30" s="15">
        <f t="shared" si="28"/>
        <v>0</v>
      </c>
      <c r="CN30" s="16"/>
      <c r="CO30" s="1"/>
      <c r="CP30" s="2"/>
      <c r="CQ30" s="2"/>
      <c r="CR30" s="2"/>
      <c r="CS30" s="2"/>
      <c r="CT30" s="2"/>
      <c r="CU30" s="7">
        <f t="shared" si="29"/>
        <v>0</v>
      </c>
      <c r="CV30" s="14">
        <f t="shared" si="30"/>
        <v>0</v>
      </c>
      <c r="CW30" s="6">
        <f t="shared" si="31"/>
        <v>0</v>
      </c>
      <c r="CX30" s="15">
        <f t="shared" si="32"/>
        <v>0</v>
      </c>
      <c r="CY30" s="16"/>
      <c r="CZ30" s="1"/>
      <c r="DA30" s="2"/>
      <c r="DB30" s="2"/>
      <c r="DC30" s="2"/>
      <c r="DD30" s="2"/>
      <c r="DE30" s="2"/>
      <c r="DF30" s="7">
        <f t="shared" si="33"/>
        <v>0</v>
      </c>
      <c r="DG30" s="14">
        <f t="shared" si="34"/>
        <v>0</v>
      </c>
      <c r="DH30" s="6">
        <f t="shared" si="35"/>
        <v>0</v>
      </c>
      <c r="DI30" s="15">
        <f t="shared" si="36"/>
        <v>0</v>
      </c>
      <c r="DJ30" s="16"/>
      <c r="DK30" s="1"/>
      <c r="DL30" s="2"/>
      <c r="DM30" s="2"/>
      <c r="DN30" s="2"/>
      <c r="DO30" s="2"/>
      <c r="DP30" s="2"/>
      <c r="DQ30" s="7">
        <f t="shared" si="37"/>
        <v>0</v>
      </c>
      <c r="DR30" s="14">
        <f t="shared" si="38"/>
        <v>0</v>
      </c>
      <c r="DS30" s="6">
        <f t="shared" si="39"/>
        <v>0</v>
      </c>
      <c r="DT30" s="15">
        <f t="shared" si="40"/>
        <v>0</v>
      </c>
      <c r="DU30" s="16"/>
      <c r="DV30" s="1"/>
      <c r="DW30" s="2"/>
      <c r="DX30" s="2"/>
      <c r="DY30" s="2"/>
      <c r="DZ30" s="2"/>
      <c r="EA30" s="2"/>
      <c r="EB30" s="7">
        <f t="shared" si="41"/>
        <v>0</v>
      </c>
      <c r="EC30" s="14">
        <f t="shared" si="42"/>
        <v>0</v>
      </c>
      <c r="ED30" s="6">
        <f t="shared" si="43"/>
        <v>0</v>
      </c>
      <c r="EE30" s="15">
        <f t="shared" si="44"/>
        <v>0</v>
      </c>
      <c r="EF30" s="16"/>
      <c r="EG30" s="1"/>
      <c r="EH30" s="2"/>
      <c r="EI30" s="2"/>
      <c r="EJ30" s="2"/>
      <c r="EK30" s="2"/>
      <c r="EL30" s="2"/>
      <c r="EM30" s="7">
        <f t="shared" si="45"/>
        <v>0</v>
      </c>
      <c r="EN30" s="14">
        <f t="shared" si="46"/>
        <v>0</v>
      </c>
      <c r="EO30" s="6">
        <f t="shared" si="47"/>
        <v>0</v>
      </c>
      <c r="EP30" s="15">
        <f t="shared" si="48"/>
        <v>0</v>
      </c>
      <c r="EQ30" s="16"/>
      <c r="ER30" s="1"/>
      <c r="ES30" s="2"/>
      <c r="ET30" s="2"/>
      <c r="EU30" s="2"/>
      <c r="EV30" s="2"/>
      <c r="EW30" s="2"/>
      <c r="EX30" s="7">
        <f t="shared" si="49"/>
        <v>0</v>
      </c>
      <c r="EY30" s="14">
        <f t="shared" si="50"/>
        <v>0</v>
      </c>
      <c r="EZ30" s="6">
        <f t="shared" si="51"/>
        <v>0</v>
      </c>
      <c r="FA30" s="15">
        <f t="shared" si="52"/>
        <v>0</v>
      </c>
      <c r="FB30" s="16"/>
      <c r="FC30" s="1"/>
      <c r="FD30" s="2"/>
      <c r="FE30" s="2"/>
      <c r="FF30" s="2"/>
      <c r="FG30" s="2"/>
      <c r="FH30" s="2"/>
      <c r="FI30" s="7">
        <f t="shared" si="53"/>
        <v>0</v>
      </c>
      <c r="FJ30" s="14">
        <f t="shared" si="54"/>
        <v>0</v>
      </c>
      <c r="FK30" s="6">
        <f t="shared" si="55"/>
        <v>0</v>
      </c>
      <c r="FL30" s="15">
        <f t="shared" si="56"/>
        <v>0</v>
      </c>
      <c r="FM30" s="16"/>
      <c r="FN30" s="1"/>
      <c r="FO30" s="2"/>
      <c r="FP30" s="2"/>
      <c r="FQ30" s="2"/>
      <c r="FR30" s="2"/>
      <c r="FS30" s="2"/>
      <c r="FT30" s="7">
        <f t="shared" si="57"/>
        <v>0</v>
      </c>
      <c r="FU30" s="14">
        <f t="shared" si="58"/>
        <v>0</v>
      </c>
      <c r="FV30" s="6">
        <f t="shared" si="59"/>
        <v>0</v>
      </c>
      <c r="FW30" s="15">
        <f t="shared" si="60"/>
        <v>0</v>
      </c>
      <c r="FX30" s="16"/>
      <c r="FY30" s="1"/>
      <c r="FZ30" s="2"/>
      <c r="GA30" s="2"/>
      <c r="GB30" s="2"/>
      <c r="GC30" s="2"/>
      <c r="GD30" s="2"/>
      <c r="GE30" s="7">
        <f t="shared" si="61"/>
        <v>0</v>
      </c>
      <c r="GF30" s="14">
        <f t="shared" si="62"/>
        <v>0</v>
      </c>
      <c r="GG30" s="6">
        <f t="shared" si="63"/>
        <v>0</v>
      </c>
      <c r="GH30" s="15">
        <f t="shared" si="64"/>
        <v>0</v>
      </c>
      <c r="GI30" s="16"/>
      <c r="GJ30" s="1"/>
      <c r="GK30" s="2"/>
      <c r="GL30" s="2"/>
      <c r="GM30" s="2"/>
      <c r="GN30" s="2"/>
      <c r="GO30" s="2"/>
      <c r="GP30" s="7">
        <f t="shared" si="65"/>
        <v>0</v>
      </c>
      <c r="GQ30" s="14">
        <f t="shared" si="66"/>
        <v>0</v>
      </c>
      <c r="GR30" s="6">
        <f t="shared" si="67"/>
        <v>0</v>
      </c>
      <c r="GS30" s="15">
        <f t="shared" si="68"/>
        <v>0</v>
      </c>
      <c r="GT30" s="16"/>
      <c r="GU30" s="1"/>
      <c r="GV30" s="2"/>
      <c r="GW30" s="2"/>
      <c r="GX30" s="2"/>
      <c r="GY30" s="2"/>
      <c r="GZ30" s="2"/>
      <c r="HA30" s="7">
        <f t="shared" si="69"/>
        <v>0</v>
      </c>
      <c r="HB30" s="14">
        <f t="shared" si="70"/>
        <v>0</v>
      </c>
      <c r="HC30" s="6">
        <f t="shared" si="71"/>
        <v>0</v>
      </c>
      <c r="HD30" s="15">
        <f t="shared" si="72"/>
        <v>0</v>
      </c>
      <c r="HE30" s="16"/>
      <c r="HF30" s="1"/>
      <c r="HG30" s="2"/>
      <c r="HH30" s="2"/>
      <c r="HI30" s="2"/>
      <c r="HJ30" s="2"/>
      <c r="HK30" s="2"/>
      <c r="HL30" s="7">
        <f t="shared" si="73"/>
        <v>0</v>
      </c>
      <c r="HM30" s="14">
        <f t="shared" si="74"/>
        <v>0</v>
      </c>
      <c r="HN30" s="6">
        <f t="shared" si="75"/>
        <v>0</v>
      </c>
      <c r="HO30" s="15">
        <f t="shared" si="76"/>
        <v>0</v>
      </c>
      <c r="HP30" s="16"/>
      <c r="HQ30" s="1"/>
      <c r="HR30" s="2"/>
      <c r="HS30" s="2"/>
      <c r="HT30" s="2"/>
      <c r="HU30" s="2"/>
      <c r="HV30" s="2"/>
      <c r="HW30" s="7">
        <f t="shared" si="77"/>
        <v>0</v>
      </c>
      <c r="HX30" s="14">
        <f t="shared" si="78"/>
        <v>0</v>
      </c>
      <c r="HY30" s="6">
        <f t="shared" si="79"/>
        <v>0</v>
      </c>
      <c r="HZ30" s="15">
        <f t="shared" si="80"/>
        <v>0</v>
      </c>
      <c r="IA30" s="16"/>
      <c r="IB30" s="1"/>
      <c r="IC30" s="2"/>
      <c r="ID30" s="2"/>
      <c r="IE30" s="2"/>
      <c r="IF30" s="2"/>
      <c r="IG30" s="2"/>
      <c r="IH30" s="7">
        <f t="shared" si="81"/>
        <v>0</v>
      </c>
      <c r="II30" s="14">
        <f t="shared" si="82"/>
        <v>0</v>
      </c>
      <c r="IJ30" s="6">
        <f t="shared" si="83"/>
        <v>0</v>
      </c>
      <c r="IK30" s="111">
        <f t="shared" si="84"/>
        <v>0</v>
      </c>
      <c r="IL30" s="112"/>
    </row>
    <row r="31" spans="1:246" ht="13.5" hidden="1" thickBot="1">
      <c r="A31" s="52"/>
      <c r="B31" s="50"/>
      <c r="C31" s="50"/>
      <c r="D31" s="51"/>
      <c r="E31" s="50"/>
      <c r="F31" s="51"/>
      <c r="G31" s="42">
        <f>IF(AND(OR($G$2="Y",$H$2="Y"),I31&lt;5,J31&lt;5),IF(AND(I31=I30,J31=J30),G30+1,1),"")</f>
      </c>
      <c r="H31" s="42">
        <f>IF(AND($H$2="Y",J31&gt;0,OR(AND(G31=1,G40=10),AND(G31=2,G49=20),AND(G31=3,G73=30),AND(G31=4,G82=40),AND(G31=5,G91=50),AND(G31=6,G100=60),AND(G31=7,G109=70),AND(G31=8,G118=80),AND(G31=9,G127=90),AND(G31=10,G136=100))),VLOOKUP(J31-1,SortLookup!$A$13:$B$16,2,FALSE),"")</f>
      </c>
      <c r="I31" s="85" t="str">
        <f>IF(ISNA(VLOOKUP(E31,SortLookup!$A$1:$B$5,2,FALSE))," ",VLOOKUP(E31,SortLookup!$A$1:$B$5,2,FALSE))</f>
        <v> </v>
      </c>
      <c r="J31" s="43" t="str">
        <f>IF(ISNA(VLOOKUP(F31,SortLookup!$A$7:$B$11,2,FALSE))," ",VLOOKUP(F31,SortLookup!$A$7:$B$11,2,FALSE))</f>
        <v> </v>
      </c>
      <c r="K31" s="102">
        <f t="shared" si="0"/>
        <v>0</v>
      </c>
      <c r="L31" s="87">
        <f t="shared" si="1"/>
        <v>0</v>
      </c>
      <c r="M31" s="45">
        <f t="shared" si="2"/>
        <v>0</v>
      </c>
      <c r="N31" s="46">
        <f t="shared" si="3"/>
        <v>0</v>
      </c>
      <c r="O31" s="104">
        <f t="shared" si="4"/>
        <v>0</v>
      </c>
      <c r="P31" s="76"/>
      <c r="Q31" s="69"/>
      <c r="R31" s="69"/>
      <c r="S31" s="69"/>
      <c r="T31" s="69"/>
      <c r="U31" s="69"/>
      <c r="V31" s="69"/>
      <c r="W31" s="70"/>
      <c r="X31" s="70"/>
      <c r="Y31" s="70"/>
      <c r="Z31" s="70"/>
      <c r="AA31" s="72"/>
      <c r="AB31" s="62">
        <f t="shared" si="5"/>
        <v>0</v>
      </c>
      <c r="AC31" s="61">
        <f t="shared" si="6"/>
        <v>0</v>
      </c>
      <c r="AD31" s="78">
        <f t="shared" si="7"/>
        <v>0</v>
      </c>
      <c r="AE31" s="48">
        <f t="shared" si="8"/>
        <v>0</v>
      </c>
      <c r="AF31" s="76"/>
      <c r="AG31" s="69"/>
      <c r="AH31" s="69"/>
      <c r="AI31" s="69"/>
      <c r="AJ31" s="70"/>
      <c r="AK31" s="70"/>
      <c r="AL31" s="70"/>
      <c r="AM31" s="70"/>
      <c r="AN31" s="72"/>
      <c r="AO31" s="62">
        <f t="shared" si="9"/>
        <v>0</v>
      </c>
      <c r="AP31" s="61">
        <f t="shared" si="10"/>
        <v>0</v>
      </c>
      <c r="AQ31" s="78">
        <f t="shared" si="11"/>
        <v>0</v>
      </c>
      <c r="AR31" s="48">
        <f t="shared" si="12"/>
        <v>0</v>
      </c>
      <c r="AS31" s="76"/>
      <c r="AT31" s="69"/>
      <c r="AU31" s="69"/>
      <c r="AV31" s="70"/>
      <c r="AW31" s="70"/>
      <c r="AX31" s="70"/>
      <c r="AY31" s="70"/>
      <c r="AZ31" s="72"/>
      <c r="BA31" s="62">
        <f t="shared" si="13"/>
        <v>0</v>
      </c>
      <c r="BB31" s="61">
        <f t="shared" si="14"/>
        <v>0</v>
      </c>
      <c r="BC31" s="78">
        <f t="shared" si="15"/>
        <v>0</v>
      </c>
      <c r="BD31" s="48">
        <f t="shared" si="16"/>
        <v>0</v>
      </c>
      <c r="BE31" s="76"/>
      <c r="BF31" s="69"/>
      <c r="BG31" s="69"/>
      <c r="BH31" s="70"/>
      <c r="BI31" s="70"/>
      <c r="BJ31" s="70"/>
      <c r="BK31" s="70"/>
      <c r="BL31" s="72"/>
      <c r="BM31" s="62">
        <f t="shared" si="17"/>
        <v>0</v>
      </c>
      <c r="BN31" s="61">
        <f t="shared" si="18"/>
        <v>0</v>
      </c>
      <c r="BO31" s="78">
        <f t="shared" si="19"/>
        <v>0</v>
      </c>
      <c r="BP31" s="106">
        <f t="shared" si="20"/>
        <v>0</v>
      </c>
      <c r="BQ31" s="1"/>
      <c r="BR31" s="1"/>
      <c r="BS31" s="1"/>
      <c r="BT31" s="2"/>
      <c r="BU31" s="2"/>
      <c r="BV31" s="2"/>
      <c r="BW31" s="2"/>
      <c r="BX31" s="2"/>
      <c r="BY31" s="7">
        <f t="shared" si="21"/>
        <v>0</v>
      </c>
      <c r="BZ31" s="14">
        <f t="shared" si="22"/>
        <v>0</v>
      </c>
      <c r="CA31" s="6">
        <f t="shared" si="23"/>
        <v>0</v>
      </c>
      <c r="CB31" s="15">
        <f t="shared" si="24"/>
        <v>0</v>
      </c>
      <c r="CC31" s="16"/>
      <c r="CD31" s="1"/>
      <c r="CE31" s="2"/>
      <c r="CF31" s="2"/>
      <c r="CG31" s="2"/>
      <c r="CH31" s="2"/>
      <c r="CI31" s="2"/>
      <c r="CJ31" s="7">
        <f t="shared" si="25"/>
        <v>0</v>
      </c>
      <c r="CK31" s="14">
        <f t="shared" si="26"/>
        <v>0</v>
      </c>
      <c r="CL31" s="6">
        <f t="shared" si="27"/>
        <v>0</v>
      </c>
      <c r="CM31" s="15">
        <f t="shared" si="28"/>
        <v>0</v>
      </c>
      <c r="CN31" s="16"/>
      <c r="CO31" s="1"/>
      <c r="CP31" s="2"/>
      <c r="CQ31" s="2"/>
      <c r="CR31" s="2"/>
      <c r="CS31" s="2"/>
      <c r="CT31" s="2"/>
      <c r="CU31" s="7">
        <f t="shared" si="29"/>
        <v>0</v>
      </c>
      <c r="CV31" s="14">
        <f t="shared" si="30"/>
        <v>0</v>
      </c>
      <c r="CW31" s="6">
        <f t="shared" si="31"/>
        <v>0</v>
      </c>
      <c r="CX31" s="15">
        <f t="shared" si="32"/>
        <v>0</v>
      </c>
      <c r="CY31" s="16"/>
      <c r="CZ31" s="1"/>
      <c r="DA31" s="2"/>
      <c r="DB31" s="2"/>
      <c r="DC31" s="2"/>
      <c r="DD31" s="2"/>
      <c r="DE31" s="2"/>
      <c r="DF31" s="7">
        <f t="shared" si="33"/>
        <v>0</v>
      </c>
      <c r="DG31" s="14">
        <f t="shared" si="34"/>
        <v>0</v>
      </c>
      <c r="DH31" s="6">
        <f t="shared" si="35"/>
        <v>0</v>
      </c>
      <c r="DI31" s="15">
        <f t="shared" si="36"/>
        <v>0</v>
      </c>
      <c r="DJ31" s="16"/>
      <c r="DK31" s="1"/>
      <c r="DL31" s="2"/>
      <c r="DM31" s="2"/>
      <c r="DN31" s="2"/>
      <c r="DO31" s="2"/>
      <c r="DP31" s="2"/>
      <c r="DQ31" s="7">
        <f t="shared" si="37"/>
        <v>0</v>
      </c>
      <c r="DR31" s="14">
        <f t="shared" si="38"/>
        <v>0</v>
      </c>
      <c r="DS31" s="6">
        <f t="shared" si="39"/>
        <v>0</v>
      </c>
      <c r="DT31" s="15">
        <f t="shared" si="40"/>
        <v>0</v>
      </c>
      <c r="DU31" s="16"/>
      <c r="DV31" s="1"/>
      <c r="DW31" s="2"/>
      <c r="DX31" s="2"/>
      <c r="DY31" s="2"/>
      <c r="DZ31" s="2"/>
      <c r="EA31" s="2"/>
      <c r="EB31" s="7">
        <f t="shared" si="41"/>
        <v>0</v>
      </c>
      <c r="EC31" s="14">
        <f t="shared" si="42"/>
        <v>0</v>
      </c>
      <c r="ED31" s="6">
        <f t="shared" si="43"/>
        <v>0</v>
      </c>
      <c r="EE31" s="15">
        <f t="shared" si="44"/>
        <v>0</v>
      </c>
      <c r="EF31" s="16"/>
      <c r="EG31" s="1"/>
      <c r="EH31" s="2"/>
      <c r="EI31" s="2"/>
      <c r="EJ31" s="2"/>
      <c r="EK31" s="2"/>
      <c r="EL31" s="2"/>
      <c r="EM31" s="7">
        <f t="shared" si="45"/>
        <v>0</v>
      </c>
      <c r="EN31" s="14">
        <f t="shared" si="46"/>
        <v>0</v>
      </c>
      <c r="EO31" s="6">
        <f t="shared" si="47"/>
        <v>0</v>
      </c>
      <c r="EP31" s="15">
        <f t="shared" si="48"/>
        <v>0</v>
      </c>
      <c r="EQ31" s="16"/>
      <c r="ER31" s="1"/>
      <c r="ES31" s="2"/>
      <c r="ET31" s="2"/>
      <c r="EU31" s="2"/>
      <c r="EV31" s="2"/>
      <c r="EW31" s="2"/>
      <c r="EX31" s="7">
        <f t="shared" si="49"/>
        <v>0</v>
      </c>
      <c r="EY31" s="14">
        <f t="shared" si="50"/>
        <v>0</v>
      </c>
      <c r="EZ31" s="6">
        <f t="shared" si="51"/>
        <v>0</v>
      </c>
      <c r="FA31" s="15">
        <f t="shared" si="52"/>
        <v>0</v>
      </c>
      <c r="FB31" s="16"/>
      <c r="FC31" s="1"/>
      <c r="FD31" s="2"/>
      <c r="FE31" s="2"/>
      <c r="FF31" s="2"/>
      <c r="FG31" s="2"/>
      <c r="FH31" s="2"/>
      <c r="FI31" s="7">
        <f t="shared" si="53"/>
        <v>0</v>
      </c>
      <c r="FJ31" s="14">
        <f t="shared" si="54"/>
        <v>0</v>
      </c>
      <c r="FK31" s="6">
        <f t="shared" si="55"/>
        <v>0</v>
      </c>
      <c r="FL31" s="15">
        <f t="shared" si="56"/>
        <v>0</v>
      </c>
      <c r="FM31" s="16"/>
      <c r="FN31" s="1"/>
      <c r="FO31" s="2"/>
      <c r="FP31" s="2"/>
      <c r="FQ31" s="2"/>
      <c r="FR31" s="2"/>
      <c r="FS31" s="2"/>
      <c r="FT31" s="7">
        <f t="shared" si="57"/>
        <v>0</v>
      </c>
      <c r="FU31" s="14">
        <f t="shared" si="58"/>
        <v>0</v>
      </c>
      <c r="FV31" s="6">
        <f t="shared" si="59"/>
        <v>0</v>
      </c>
      <c r="FW31" s="15">
        <f t="shared" si="60"/>
        <v>0</v>
      </c>
      <c r="FX31" s="16"/>
      <c r="FY31" s="1"/>
      <c r="FZ31" s="2"/>
      <c r="GA31" s="2"/>
      <c r="GB31" s="2"/>
      <c r="GC31" s="2"/>
      <c r="GD31" s="2"/>
      <c r="GE31" s="7">
        <f t="shared" si="61"/>
        <v>0</v>
      </c>
      <c r="GF31" s="14">
        <f t="shared" si="62"/>
        <v>0</v>
      </c>
      <c r="GG31" s="6">
        <f t="shared" si="63"/>
        <v>0</v>
      </c>
      <c r="GH31" s="15">
        <f t="shared" si="64"/>
        <v>0</v>
      </c>
      <c r="GI31" s="16"/>
      <c r="GJ31" s="1"/>
      <c r="GK31" s="2"/>
      <c r="GL31" s="2"/>
      <c r="GM31" s="2"/>
      <c r="GN31" s="2"/>
      <c r="GO31" s="2"/>
      <c r="GP31" s="7">
        <f t="shared" si="65"/>
        <v>0</v>
      </c>
      <c r="GQ31" s="14">
        <f t="shared" si="66"/>
        <v>0</v>
      </c>
      <c r="GR31" s="6">
        <f t="shared" si="67"/>
        <v>0</v>
      </c>
      <c r="GS31" s="15">
        <f t="shared" si="68"/>
        <v>0</v>
      </c>
      <c r="GT31" s="16"/>
      <c r="GU31" s="1"/>
      <c r="GV31" s="2"/>
      <c r="GW31" s="2"/>
      <c r="GX31" s="2"/>
      <c r="GY31" s="2"/>
      <c r="GZ31" s="2"/>
      <c r="HA31" s="7">
        <f t="shared" si="69"/>
        <v>0</v>
      </c>
      <c r="HB31" s="14">
        <f t="shared" si="70"/>
        <v>0</v>
      </c>
      <c r="HC31" s="6">
        <f t="shared" si="71"/>
        <v>0</v>
      </c>
      <c r="HD31" s="15">
        <f t="shared" si="72"/>
        <v>0</v>
      </c>
      <c r="HE31" s="16"/>
      <c r="HF31" s="1"/>
      <c r="HG31" s="2"/>
      <c r="HH31" s="2"/>
      <c r="HI31" s="2"/>
      <c r="HJ31" s="2"/>
      <c r="HK31" s="2"/>
      <c r="HL31" s="7">
        <f t="shared" si="73"/>
        <v>0</v>
      </c>
      <c r="HM31" s="14">
        <f t="shared" si="74"/>
        <v>0</v>
      </c>
      <c r="HN31" s="6">
        <f t="shared" si="75"/>
        <v>0</v>
      </c>
      <c r="HO31" s="15">
        <f t="shared" si="76"/>
        <v>0</v>
      </c>
      <c r="HP31" s="16"/>
      <c r="HQ31" s="1"/>
      <c r="HR31" s="2"/>
      <c r="HS31" s="2"/>
      <c r="HT31" s="2"/>
      <c r="HU31" s="2"/>
      <c r="HV31" s="2"/>
      <c r="HW31" s="7">
        <f t="shared" si="77"/>
        <v>0</v>
      </c>
      <c r="HX31" s="14">
        <f t="shared" si="78"/>
        <v>0</v>
      </c>
      <c r="HY31" s="6">
        <f t="shared" si="79"/>
        <v>0</v>
      </c>
      <c r="HZ31" s="15">
        <f t="shared" si="80"/>
        <v>0</v>
      </c>
      <c r="IA31" s="16"/>
      <c r="IB31" s="1"/>
      <c r="IC31" s="2"/>
      <c r="ID31" s="2"/>
      <c r="IE31" s="2"/>
      <c r="IF31" s="2"/>
      <c r="IG31" s="2"/>
      <c r="IH31" s="7">
        <f t="shared" si="81"/>
        <v>0</v>
      </c>
      <c r="II31" s="14">
        <f t="shared" si="82"/>
        <v>0</v>
      </c>
      <c r="IJ31" s="6">
        <f t="shared" si="83"/>
        <v>0</v>
      </c>
      <c r="IK31" s="111">
        <f t="shared" si="84"/>
        <v>0</v>
      </c>
      <c r="IL31" s="112"/>
    </row>
    <row r="32" spans="1:246" ht="3" customHeight="1" hidden="1">
      <c r="A32" s="131"/>
      <c r="B32" s="132"/>
      <c r="C32" s="132"/>
      <c r="D32" s="133"/>
      <c r="E32" s="132"/>
      <c r="F32" s="133"/>
      <c r="G32" s="134"/>
      <c r="H32" s="134"/>
      <c r="I32" s="146"/>
      <c r="J32" s="135"/>
      <c r="K32" s="147"/>
      <c r="L32" s="148"/>
      <c r="M32" s="137"/>
      <c r="N32" s="138"/>
      <c r="O32" s="149"/>
      <c r="P32" s="139"/>
      <c r="Q32" s="140"/>
      <c r="R32" s="140"/>
      <c r="S32" s="140"/>
      <c r="T32" s="140"/>
      <c r="U32" s="140"/>
      <c r="V32" s="140"/>
      <c r="W32" s="141"/>
      <c r="X32" s="141"/>
      <c r="Y32" s="141"/>
      <c r="Z32" s="141"/>
      <c r="AA32" s="142"/>
      <c r="AB32" s="136"/>
      <c r="AC32" s="143"/>
      <c r="AD32" s="144"/>
      <c r="AE32" s="145"/>
      <c r="AF32" s="139"/>
      <c r="AG32" s="140"/>
      <c r="AH32" s="140"/>
      <c r="AI32" s="140"/>
      <c r="AJ32" s="141"/>
      <c r="AK32" s="141"/>
      <c r="AL32" s="141"/>
      <c r="AM32" s="141"/>
      <c r="AN32" s="142"/>
      <c r="AO32" s="136"/>
      <c r="AP32" s="143"/>
      <c r="AQ32" s="144"/>
      <c r="AR32" s="145"/>
      <c r="AS32" s="139"/>
      <c r="AT32" s="140"/>
      <c r="AU32" s="140"/>
      <c r="AV32" s="141"/>
      <c r="AW32" s="141"/>
      <c r="AX32" s="141"/>
      <c r="AY32" s="141"/>
      <c r="AZ32" s="142"/>
      <c r="BA32" s="136"/>
      <c r="BB32" s="143"/>
      <c r="BC32" s="144"/>
      <c r="BD32" s="145"/>
      <c r="BE32" s="139"/>
      <c r="BF32" s="140"/>
      <c r="BG32" s="140"/>
      <c r="BH32" s="141"/>
      <c r="BI32" s="141"/>
      <c r="BJ32" s="141"/>
      <c r="BK32" s="141"/>
      <c r="BL32" s="142"/>
      <c r="BM32" s="136"/>
      <c r="BN32" s="143"/>
      <c r="BO32" s="144"/>
      <c r="BP32" s="150"/>
      <c r="BQ32" s="1"/>
      <c r="BR32" s="1"/>
      <c r="BS32" s="1"/>
      <c r="BT32" s="2"/>
      <c r="BU32" s="2"/>
      <c r="BV32" s="2"/>
      <c r="BW32" s="2"/>
      <c r="BX32" s="2"/>
      <c r="BY32" s="7"/>
      <c r="BZ32" s="14"/>
      <c r="CA32" s="6"/>
      <c r="CB32" s="15"/>
      <c r="CC32" s="16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111"/>
      <c r="IL32" s="112"/>
    </row>
    <row r="33" spans="1:246" ht="3" customHeight="1" hidden="1">
      <c r="A33" s="131"/>
      <c r="B33" s="132"/>
      <c r="C33" s="132"/>
      <c r="D33" s="133"/>
      <c r="E33" s="132"/>
      <c r="F33" s="133"/>
      <c r="G33" s="134"/>
      <c r="H33" s="134"/>
      <c r="I33" s="146"/>
      <c r="J33" s="135"/>
      <c r="K33" s="147"/>
      <c r="L33" s="148"/>
      <c r="M33" s="137"/>
      <c r="N33" s="138"/>
      <c r="O33" s="149"/>
      <c r="P33" s="139"/>
      <c r="Q33" s="140"/>
      <c r="R33" s="140"/>
      <c r="S33" s="140"/>
      <c r="T33" s="140"/>
      <c r="U33" s="140"/>
      <c r="V33" s="140"/>
      <c r="W33" s="141"/>
      <c r="X33" s="141"/>
      <c r="Y33" s="141"/>
      <c r="Z33" s="141"/>
      <c r="AA33" s="142"/>
      <c r="AB33" s="136"/>
      <c r="AC33" s="143"/>
      <c r="AD33" s="144"/>
      <c r="AE33" s="145"/>
      <c r="AF33" s="139"/>
      <c r="AG33" s="140"/>
      <c r="AH33" s="140"/>
      <c r="AI33" s="140"/>
      <c r="AJ33" s="141"/>
      <c r="AK33" s="141"/>
      <c r="AL33" s="141"/>
      <c r="AM33" s="141"/>
      <c r="AN33" s="142"/>
      <c r="AO33" s="136"/>
      <c r="AP33" s="143"/>
      <c r="AQ33" s="144"/>
      <c r="AR33" s="145"/>
      <c r="AS33" s="139"/>
      <c r="AT33" s="140"/>
      <c r="AU33" s="140"/>
      <c r="AV33" s="141"/>
      <c r="AW33" s="141"/>
      <c r="AX33" s="141"/>
      <c r="AY33" s="141"/>
      <c r="AZ33" s="142"/>
      <c r="BA33" s="136"/>
      <c r="BB33" s="143"/>
      <c r="BC33" s="144"/>
      <c r="BD33" s="145"/>
      <c r="BE33" s="139"/>
      <c r="BF33" s="140"/>
      <c r="BG33" s="140"/>
      <c r="BH33" s="141"/>
      <c r="BI33" s="141"/>
      <c r="BJ33" s="141"/>
      <c r="BK33" s="141"/>
      <c r="BL33" s="142"/>
      <c r="BM33" s="136"/>
      <c r="BN33" s="143"/>
      <c r="BO33" s="144"/>
      <c r="BP33" s="150"/>
      <c r="BQ33" s="1"/>
      <c r="BR33" s="1"/>
      <c r="BS33" s="1"/>
      <c r="BT33" s="2"/>
      <c r="BU33" s="2"/>
      <c r="BV33" s="2"/>
      <c r="BW33" s="2"/>
      <c r="BX33" s="2"/>
      <c r="BY33" s="7"/>
      <c r="BZ33" s="14"/>
      <c r="CA33" s="6"/>
      <c r="CB33" s="15"/>
      <c r="CC33" s="16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111"/>
      <c r="IL33" s="112"/>
    </row>
    <row r="34" spans="1:246" ht="3" customHeight="1" hidden="1">
      <c r="A34" s="131"/>
      <c r="B34" s="132"/>
      <c r="C34" s="132"/>
      <c r="D34" s="133"/>
      <c r="E34" s="132"/>
      <c r="F34" s="133"/>
      <c r="G34" s="134"/>
      <c r="H34" s="134"/>
      <c r="I34" s="146"/>
      <c r="J34" s="135"/>
      <c r="K34" s="147"/>
      <c r="L34" s="148"/>
      <c r="M34" s="137"/>
      <c r="N34" s="138"/>
      <c r="O34" s="149"/>
      <c r="P34" s="139"/>
      <c r="Q34" s="140"/>
      <c r="R34" s="140"/>
      <c r="S34" s="140"/>
      <c r="T34" s="140"/>
      <c r="U34" s="140"/>
      <c r="V34" s="140"/>
      <c r="W34" s="141"/>
      <c r="X34" s="141"/>
      <c r="Y34" s="141"/>
      <c r="Z34" s="141"/>
      <c r="AA34" s="142"/>
      <c r="AB34" s="136"/>
      <c r="AC34" s="143"/>
      <c r="AD34" s="144"/>
      <c r="AE34" s="145"/>
      <c r="AF34" s="139"/>
      <c r="AG34" s="140"/>
      <c r="AH34" s="140"/>
      <c r="AI34" s="140"/>
      <c r="AJ34" s="141"/>
      <c r="AK34" s="141"/>
      <c r="AL34" s="141"/>
      <c r="AM34" s="141"/>
      <c r="AN34" s="142"/>
      <c r="AO34" s="136"/>
      <c r="AP34" s="143"/>
      <c r="AQ34" s="144"/>
      <c r="AR34" s="145"/>
      <c r="AS34" s="139"/>
      <c r="AT34" s="140"/>
      <c r="AU34" s="140"/>
      <c r="AV34" s="141"/>
      <c r="AW34" s="141"/>
      <c r="AX34" s="141"/>
      <c r="AY34" s="141"/>
      <c r="AZ34" s="142"/>
      <c r="BA34" s="136"/>
      <c r="BB34" s="143"/>
      <c r="BC34" s="144"/>
      <c r="BD34" s="145"/>
      <c r="BE34" s="139"/>
      <c r="BF34" s="140"/>
      <c r="BG34" s="140"/>
      <c r="BH34" s="141"/>
      <c r="BI34" s="141"/>
      <c r="BJ34" s="141"/>
      <c r="BK34" s="141"/>
      <c r="BL34" s="142"/>
      <c r="BM34" s="136"/>
      <c r="BN34" s="143"/>
      <c r="BO34" s="144"/>
      <c r="BP34" s="150"/>
      <c r="BQ34" s="1"/>
      <c r="BR34" s="1"/>
      <c r="BS34" s="1"/>
      <c r="BT34" s="2"/>
      <c r="BU34" s="2"/>
      <c r="BV34" s="2"/>
      <c r="BW34" s="2"/>
      <c r="BX34" s="2"/>
      <c r="BY34" s="7"/>
      <c r="BZ34" s="14"/>
      <c r="CA34" s="6"/>
      <c r="CB34" s="15"/>
      <c r="CC34" s="16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111"/>
      <c r="IL34" s="112"/>
    </row>
    <row r="35" spans="1:246" ht="3" customHeight="1" hidden="1" thickBot="1">
      <c r="A35" s="131"/>
      <c r="B35" s="132"/>
      <c r="C35" s="132"/>
      <c r="D35" s="133"/>
      <c r="E35" s="132"/>
      <c r="F35" s="133"/>
      <c r="G35" s="134"/>
      <c r="H35" s="134"/>
      <c r="I35" s="146"/>
      <c r="J35" s="135"/>
      <c r="K35" s="147"/>
      <c r="L35" s="148"/>
      <c r="M35" s="137"/>
      <c r="N35" s="138"/>
      <c r="O35" s="149"/>
      <c r="P35" s="139"/>
      <c r="Q35" s="140"/>
      <c r="R35" s="140"/>
      <c r="S35" s="140"/>
      <c r="T35" s="140"/>
      <c r="U35" s="140"/>
      <c r="V35" s="140"/>
      <c r="W35" s="141"/>
      <c r="X35" s="141"/>
      <c r="Y35" s="141"/>
      <c r="Z35" s="141"/>
      <c r="AA35" s="142"/>
      <c r="AB35" s="136"/>
      <c r="AC35" s="143"/>
      <c r="AD35" s="144"/>
      <c r="AE35" s="145"/>
      <c r="AF35" s="139"/>
      <c r="AG35" s="140"/>
      <c r="AH35" s="140"/>
      <c r="AI35" s="140"/>
      <c r="AJ35" s="141"/>
      <c r="AK35" s="141"/>
      <c r="AL35" s="141"/>
      <c r="AM35" s="141"/>
      <c r="AN35" s="142"/>
      <c r="AO35" s="136"/>
      <c r="AP35" s="143"/>
      <c r="AQ35" s="144"/>
      <c r="AR35" s="145"/>
      <c r="AS35" s="139"/>
      <c r="AT35" s="140"/>
      <c r="AU35" s="140"/>
      <c r="AV35" s="141"/>
      <c r="AW35" s="141"/>
      <c r="AX35" s="141"/>
      <c r="AY35" s="141"/>
      <c r="AZ35" s="142"/>
      <c r="BA35" s="136"/>
      <c r="BB35" s="143"/>
      <c r="BC35" s="144"/>
      <c r="BD35" s="145"/>
      <c r="BE35" s="139"/>
      <c r="BF35" s="140"/>
      <c r="BG35" s="140"/>
      <c r="BH35" s="141"/>
      <c r="BI35" s="141"/>
      <c r="BJ35" s="141"/>
      <c r="BK35" s="141"/>
      <c r="BL35" s="142"/>
      <c r="BM35" s="136"/>
      <c r="BN35" s="143"/>
      <c r="BO35" s="144"/>
      <c r="BP35" s="150"/>
      <c r="BQ35" s="1"/>
      <c r="BR35" s="1"/>
      <c r="BS35" s="1"/>
      <c r="BT35" s="2"/>
      <c r="BU35" s="2"/>
      <c r="BV35" s="2"/>
      <c r="BW35" s="2"/>
      <c r="BX35" s="2"/>
      <c r="BY35" s="7"/>
      <c r="BZ35" s="14"/>
      <c r="CA35" s="6"/>
      <c r="CB35" s="15"/>
      <c r="CC35" s="16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111"/>
      <c r="IL35" s="112"/>
    </row>
    <row r="36" spans="1:246" ht="13.5" hidden="1" thickBot="1">
      <c r="A36" s="52"/>
      <c r="B36" s="99"/>
      <c r="C36" s="99"/>
      <c r="D36" s="56"/>
      <c r="E36" s="99"/>
      <c r="F36" s="56"/>
      <c r="G36" s="81">
        <f>IF(AND(OR($G$2="Y",$H$2="Y"),I36&lt;5,J36&lt;5),IF(AND(I36=I35,J36=J35),G35+1,1),"")</f>
      </c>
      <c r="H36" s="81">
        <f>IF(AND($H$2="Y",J36&gt;0,OR(AND(G36=1,G45=10),AND(G36=2,G54=20),AND(G36=3,G78=30),AND(G36=4,G87=40),AND(G36=5,G96=50),AND(G36=6,G105=60),AND(G36=7,G114=70),AND(G36=8,G123=80),AND(G36=9,G132=90),AND(G36=10,G141=100))),VLOOKUP(J36-1,SortLookup!$A$13:$B$16,2,FALSE),"")</f>
      </c>
      <c r="I36" s="100" t="str">
        <f>IF(ISNA(VLOOKUP(E36,SortLookup!$A$1:$B$5,2,FALSE))," ",VLOOKUP(E36,SortLookup!$A$1:$B$5,2,FALSE))</f>
        <v> </v>
      </c>
      <c r="J36" s="82" t="str">
        <f>IF(ISNA(VLOOKUP(F36,SortLookup!$A$7:$B$11,2,FALSE))," ",VLOOKUP(F36,SortLookup!$A$7:$B$11,2,FALSE))</f>
        <v> </v>
      </c>
      <c r="K36" s="103" t="s">
        <v>88</v>
      </c>
      <c r="L36" s="101">
        <f>AB36+AO36+BA36+BM36+BY36+CJ36+CU36+DF36+DQ36+EB36+EM36+EX36+FI36+FT36+GE36+GP36+HA36+HL36+HW36+IH36</f>
        <v>0</v>
      </c>
      <c r="M36" s="63">
        <f>AD36+AQ36+BC36+BO36+CA36+CL36+CW36+DH36+DS36+ED36+EO36+EZ36+FK36+FV36+GG36+GR36+HC36+HN36+HY36+IJ36</f>
        <v>0</v>
      </c>
      <c r="N36" s="68">
        <f>O36/2</f>
        <v>0</v>
      </c>
      <c r="O36" s="105">
        <f>W36+AJ36+AV36+BH36+BT36+CE36+CP36+DA36+DL36+DW36+EH36+ES36+FD36+FO36+FZ36+GK36+GV36+HG36+HR36+IC36</f>
        <v>0</v>
      </c>
      <c r="P36" s="77"/>
      <c r="Q36" s="73"/>
      <c r="R36" s="73"/>
      <c r="S36" s="73"/>
      <c r="T36" s="73"/>
      <c r="U36" s="73"/>
      <c r="V36" s="73"/>
      <c r="W36" s="125"/>
      <c r="X36" s="125"/>
      <c r="Y36" s="125"/>
      <c r="Z36" s="125"/>
      <c r="AA36" s="126"/>
      <c r="AB36" s="127">
        <f>P36+Q36+R36+S36+T36+U36+V36</f>
        <v>0</v>
      </c>
      <c r="AC36" s="128">
        <f>W36/2</f>
        <v>0</v>
      </c>
      <c r="AD36" s="129">
        <f>(X36*3)+(Y36*5)+(Z36*5)+(AA36*20)</f>
        <v>0</v>
      </c>
      <c r="AE36" s="130">
        <f>AB36+AC36+AD36</f>
        <v>0</v>
      </c>
      <c r="AF36" s="123"/>
      <c r="AG36" s="124"/>
      <c r="AH36" s="124"/>
      <c r="AI36" s="124"/>
      <c r="AJ36" s="125"/>
      <c r="AK36" s="125"/>
      <c r="AL36" s="125"/>
      <c r="AM36" s="125"/>
      <c r="AN36" s="126"/>
      <c r="AO36" s="62">
        <f>AF36+AG36+AH36+AI36</f>
        <v>0</v>
      </c>
      <c r="AP36" s="61">
        <f>AJ36/2</f>
        <v>0</v>
      </c>
      <c r="AQ36" s="78">
        <f>(AK36*3)+(AL36*5)+(AM36*5)+(AN36*20)</f>
        <v>0</v>
      </c>
      <c r="AR36" s="48">
        <f>AO36+AP36+AQ36</f>
        <v>0</v>
      </c>
      <c r="AS36" s="76"/>
      <c r="AT36" s="69"/>
      <c r="AU36" s="69"/>
      <c r="AV36" s="70"/>
      <c r="AW36" s="70"/>
      <c r="AX36" s="70"/>
      <c r="AY36" s="70"/>
      <c r="AZ36" s="72"/>
      <c r="BA36" s="62">
        <f>AS36+AT36+AU36</f>
        <v>0</v>
      </c>
      <c r="BB36" s="61">
        <f>AV36/2</f>
        <v>0</v>
      </c>
      <c r="BC36" s="78">
        <f>(AW36*3)+(AX36*5)+(AY36*5)+(AZ36*20)</f>
        <v>0</v>
      </c>
      <c r="BD36" s="48">
        <f>BA36+BB36+BC36</f>
        <v>0</v>
      </c>
      <c r="BE36" s="76"/>
      <c r="BF36" s="69"/>
      <c r="BG36" s="69"/>
      <c r="BH36" s="70"/>
      <c r="BI36" s="70"/>
      <c r="BJ36" s="70"/>
      <c r="BK36" s="70"/>
      <c r="BL36" s="72"/>
      <c r="BM36" s="62">
        <f>BE36+BF36+BG36</f>
        <v>0</v>
      </c>
      <c r="BN36" s="61">
        <f>BH36/2</f>
        <v>0</v>
      </c>
      <c r="BO36" s="78">
        <f>(BI36*3)+(BJ36*5)+(BK36*5)+(BL36*20)</f>
        <v>0</v>
      </c>
      <c r="BP36" s="106">
        <f>BM36+BN36+BO36</f>
        <v>0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4">
        <f>BT36/2</f>
        <v>0</v>
      </c>
      <c r="CA36" s="6">
        <f>(BU36*3)+(BV36*5)+(BW36*5)+(BX36*20)</f>
        <v>0</v>
      </c>
      <c r="CB36" s="15">
        <f>BY36+BZ36+CA36</f>
        <v>0</v>
      </c>
      <c r="CC36" s="16"/>
      <c r="CD36" s="1"/>
      <c r="CE36" s="2"/>
      <c r="CF36" s="2"/>
      <c r="CG36" s="2"/>
      <c r="CH36" s="2"/>
      <c r="CI36" s="2"/>
      <c r="CJ36" s="7">
        <f>CC36+CD36</f>
        <v>0</v>
      </c>
      <c r="CK36" s="14">
        <f>CE36/2</f>
        <v>0</v>
      </c>
      <c r="CL36" s="6">
        <f>(CF36*3)+(CG36*5)+(CH36*5)+(CI36*20)</f>
        <v>0</v>
      </c>
      <c r="CM36" s="15">
        <f>CJ36+CK36+CL36</f>
        <v>0</v>
      </c>
      <c r="CN36" s="16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111">
        <f>IH36+II36+IJ36</f>
        <v>0</v>
      </c>
      <c r="IL36" s="112"/>
    </row>
    <row r="37" spans="1:246" ht="13.5" hidden="1" thickTop="1">
      <c r="A37" s="83"/>
      <c r="B37" s="89"/>
      <c r="C37" s="89"/>
      <c r="D37" s="90"/>
      <c r="E37" s="89"/>
      <c r="F37" s="90"/>
      <c r="G37" s="91">
        <f>IF(AND(OR($G$2="Y",$H$2="Y"),I37&lt;5,J37&lt;5),IF(AND(I37=I36,J37=J36),G36+1,1),"")</f>
      </c>
      <c r="H37" s="91">
        <f>IF(AND($H$2="Y",J37&gt;0,OR(AND(G37=1,G61=10),AND(G37=2,G70=20),AND(G37=3,G79=30),AND(G37=4,G88=40),AND(G37=5,G97=50),AND(G37=6,G106=60),AND(G37=7,G115=70),AND(G37=8,G124=80),AND(G37=9,G133=90),AND(G37=10,G142=100))),VLOOKUP(J37-1,SortLookup!$A$13:$B$16,2,FALSE),"")</f>
      </c>
      <c r="I37" s="92" t="str">
        <f>IF(ISNA(VLOOKUP(E37,SortLookup!$A$1:$B$5,2,FALSE))," ",VLOOKUP(E37,SortLookup!$A$1:$B$5,2,FALSE))</f>
        <v> </v>
      </c>
      <c r="J37" s="113" t="str">
        <f>IF(ISNA(VLOOKUP(F37,SortLookup!$A$7:$B$11,2,FALSE))," ",VLOOKUP(F37,SortLookup!$A$7:$B$11,2,FALSE))</f>
        <v> </v>
      </c>
      <c r="K37" s="114">
        <f>L37+M37+N37</f>
        <v>0</v>
      </c>
      <c r="L37" s="94">
        <f>AB37+AO37+BA37+BM37+BY37+CJ37+CU37+DF37+DQ37+EB37+EM37+EX37+FI37+FT37+GE37+GP37+HA37+HL37+HW37+IH37</f>
        <v>0</v>
      </c>
      <c r="M37" s="95">
        <f>AD37+AQ37+BC37+BO37+CA37+CL37+CW37+DH37+DS37+ED37+EO37+EZ37+FK37+FV37+GG37+GR37+HC37+HN37+HY37+IJ37</f>
        <v>0</v>
      </c>
      <c r="N37" s="115">
        <f>O37/2</f>
        <v>0</v>
      </c>
      <c r="O37" s="116">
        <f>W37+AJ37+AV37+BH37+BT37+CE37+CP37+DA37+DL37+DW37+EH37+ES37+FD37+FO37+FZ37+GK37+GV37+HG37+HR37+IC37</f>
        <v>0</v>
      </c>
      <c r="P37" s="117"/>
      <c r="Q37" s="97"/>
      <c r="R37" s="97"/>
      <c r="S37" s="97"/>
      <c r="T37" s="97"/>
      <c r="U37" s="97"/>
      <c r="V37" s="97"/>
      <c r="W37" s="98"/>
      <c r="X37" s="98"/>
      <c r="Y37" s="98"/>
      <c r="Z37" s="98"/>
      <c r="AA37" s="118"/>
      <c r="AB37" s="119">
        <f>P37+Q37+R37+S37+T37+U37+V37</f>
        <v>0</v>
      </c>
      <c r="AC37" s="96">
        <f>W37/2</f>
        <v>0</v>
      </c>
      <c r="AD37" s="109">
        <f>(X37*3)+(Y37*5)+(Z37*5)+(AA37*20)</f>
        <v>0</v>
      </c>
      <c r="AE37" s="120">
        <f>AB37+AC37+AD37</f>
        <v>0</v>
      </c>
      <c r="AF37" s="117"/>
      <c r="AG37" s="97"/>
      <c r="AH37" s="97"/>
      <c r="AI37" s="97"/>
      <c r="AJ37" s="98"/>
      <c r="AK37" s="98"/>
      <c r="AL37" s="98"/>
      <c r="AM37" s="98"/>
      <c r="AN37" s="118"/>
      <c r="AO37" s="62">
        <f>AF37+AG37+AH37+AI37</f>
        <v>0</v>
      </c>
      <c r="AP37" s="61">
        <f>AJ37/2</f>
        <v>0</v>
      </c>
      <c r="AQ37" s="78">
        <f>(AK37*3)+(AL37*5)+(AM37*5)+(AN37*20)</f>
        <v>0</v>
      </c>
      <c r="AR37" s="48">
        <f>AO37+AP37+AQ37</f>
        <v>0</v>
      </c>
      <c r="AS37" s="76"/>
      <c r="AT37" s="69"/>
      <c r="AU37" s="69"/>
      <c r="AV37" s="70"/>
      <c r="AW37" s="70"/>
      <c r="AX37" s="70"/>
      <c r="AY37" s="70"/>
      <c r="AZ37" s="72"/>
      <c r="BA37" s="62">
        <f>AS37+AT37+AU37</f>
        <v>0</v>
      </c>
      <c r="BB37" s="61">
        <f>AV37/2</f>
        <v>0</v>
      </c>
      <c r="BC37" s="78">
        <f>(AW37*3)+(AX37*5)+(AY37*5)+(AZ37*20)</f>
        <v>0</v>
      </c>
      <c r="BD37" s="48">
        <f>BA37+BB37+BC37</f>
        <v>0</v>
      </c>
      <c r="BE37" s="76"/>
      <c r="BF37" s="69"/>
      <c r="BG37" s="69"/>
      <c r="BH37" s="70"/>
      <c r="BI37" s="70"/>
      <c r="BJ37" s="70"/>
      <c r="BK37" s="70"/>
      <c r="BL37" s="72"/>
      <c r="BM37" s="62">
        <f>BE37+BF37+BG37</f>
        <v>0</v>
      </c>
      <c r="BN37" s="61">
        <f>BH37/2</f>
        <v>0</v>
      </c>
      <c r="BO37" s="78">
        <f>(BI37*3)+(BJ37*5)+(BK37*5)+(BL37*20)</f>
        <v>0</v>
      </c>
      <c r="BP37" s="106">
        <f>BM37+BN37+BO37</f>
        <v>0</v>
      </c>
      <c r="BQ37" s="1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4">
        <f>BT37/2</f>
        <v>0</v>
      </c>
      <c r="CA37" s="6">
        <f>(BU37*3)+(BV37*5)+(BW37*5)+(BX37*20)</f>
        <v>0</v>
      </c>
      <c r="CB37" s="15">
        <f>BY37+BZ37+CA37</f>
        <v>0</v>
      </c>
      <c r="CC37" s="16"/>
      <c r="CD37" s="1"/>
      <c r="CE37" s="2"/>
      <c r="CF37" s="2"/>
      <c r="CG37" s="2"/>
      <c r="CH37" s="2"/>
      <c r="CI37" s="2"/>
      <c r="CJ37" s="7">
        <f>CC37+CD37</f>
        <v>0</v>
      </c>
      <c r="CK37" s="14">
        <f>CE37/2</f>
        <v>0</v>
      </c>
      <c r="CL37" s="6">
        <f>(CF37*3)+(CG37*5)+(CH37*5)+(CI37*20)</f>
        <v>0</v>
      </c>
      <c r="CM37" s="15">
        <f>CJ37+CK37+CL37</f>
        <v>0</v>
      </c>
      <c r="CN37" s="16"/>
      <c r="CO37" s="1"/>
      <c r="CP37" s="2"/>
      <c r="CQ37" s="2"/>
      <c r="CR37" s="2"/>
      <c r="CS37" s="2"/>
      <c r="CT37" s="2"/>
      <c r="CU37" s="7">
        <f>CN37+CO37</f>
        <v>0</v>
      </c>
      <c r="CV37" s="14">
        <f>CP37/2</f>
        <v>0</v>
      </c>
      <c r="CW37" s="6">
        <f>(CQ37*3)+(CR37*5)+(CS37*5)+(CT37*20)</f>
        <v>0</v>
      </c>
      <c r="CX37" s="15">
        <f>CU37+CV37+CW37</f>
        <v>0</v>
      </c>
      <c r="CY37" s="16"/>
      <c r="CZ37" s="1"/>
      <c r="DA37" s="2"/>
      <c r="DB37" s="2"/>
      <c r="DC37" s="2"/>
      <c r="DD37" s="2"/>
      <c r="DE37" s="2"/>
      <c r="DF37" s="7">
        <f>CY37+CZ37</f>
        <v>0</v>
      </c>
      <c r="DG37" s="14">
        <f>DA37/2</f>
        <v>0</v>
      </c>
      <c r="DH37" s="6">
        <f>(DB37*3)+(DC37*5)+(DD37*5)+(DE37*20)</f>
        <v>0</v>
      </c>
      <c r="DI37" s="15">
        <f>DF37+DG37+DH37</f>
        <v>0</v>
      </c>
      <c r="DJ37" s="16"/>
      <c r="DK37" s="1"/>
      <c r="DL37" s="2"/>
      <c r="DM37" s="2"/>
      <c r="DN37" s="2"/>
      <c r="DO37" s="2"/>
      <c r="DP37" s="2"/>
      <c r="DQ37" s="7">
        <f>DJ37+DK37</f>
        <v>0</v>
      </c>
      <c r="DR37" s="14">
        <f>DL37/2</f>
        <v>0</v>
      </c>
      <c r="DS37" s="6">
        <f>(DM37*3)+(DN37*5)+(DO37*5)+(DP37*20)</f>
        <v>0</v>
      </c>
      <c r="DT37" s="15">
        <f>DQ37+DR37+DS37</f>
        <v>0</v>
      </c>
      <c r="DU37" s="16"/>
      <c r="DV37" s="1"/>
      <c r="DW37" s="2"/>
      <c r="DX37" s="2"/>
      <c r="DY37" s="2"/>
      <c r="DZ37" s="2"/>
      <c r="EA37" s="2"/>
      <c r="EB37" s="7">
        <f>DU37+DV37</f>
        <v>0</v>
      </c>
      <c r="EC37" s="14">
        <f>DW37/2</f>
        <v>0</v>
      </c>
      <c r="ED37" s="6">
        <f>(DX37*3)+(DY37*5)+(DZ37*5)+(EA37*20)</f>
        <v>0</v>
      </c>
      <c r="EE37" s="15">
        <f>EB37+EC37+ED37</f>
        <v>0</v>
      </c>
      <c r="EF37" s="16"/>
      <c r="EG37" s="1"/>
      <c r="EH37" s="2"/>
      <c r="EI37" s="2"/>
      <c r="EJ37" s="2"/>
      <c r="EK37" s="2"/>
      <c r="EL37" s="2"/>
      <c r="EM37" s="7">
        <f>EF37+EG37</f>
        <v>0</v>
      </c>
      <c r="EN37" s="14">
        <f>EH37/2</f>
        <v>0</v>
      </c>
      <c r="EO37" s="6">
        <f>(EI37*3)+(EJ37*5)+(EK37*5)+(EL37*20)</f>
        <v>0</v>
      </c>
      <c r="EP37" s="15">
        <f>EM37+EN37+EO37</f>
        <v>0</v>
      </c>
      <c r="EQ37" s="16"/>
      <c r="ER37" s="1"/>
      <c r="ES37" s="2"/>
      <c r="ET37" s="2"/>
      <c r="EU37" s="2"/>
      <c r="EV37" s="2"/>
      <c r="EW37" s="2"/>
      <c r="EX37" s="7">
        <f>EQ37+ER37</f>
        <v>0</v>
      </c>
      <c r="EY37" s="14">
        <f>ES37/2</f>
        <v>0</v>
      </c>
      <c r="EZ37" s="6">
        <f>(ET37*3)+(EU37*5)+(EV37*5)+(EW37*20)</f>
        <v>0</v>
      </c>
      <c r="FA37" s="15">
        <f>EX37+EY37+EZ37</f>
        <v>0</v>
      </c>
      <c r="FB37" s="16"/>
      <c r="FC37" s="1"/>
      <c r="FD37" s="2"/>
      <c r="FE37" s="2"/>
      <c r="FF37" s="2"/>
      <c r="FG37" s="2"/>
      <c r="FH37" s="2"/>
      <c r="FI37" s="7">
        <f>FB37+FC37</f>
        <v>0</v>
      </c>
      <c r="FJ37" s="14">
        <f>FD37/2</f>
        <v>0</v>
      </c>
      <c r="FK37" s="6">
        <f>(FE37*3)+(FF37*5)+(FG37*5)+(FH37*20)</f>
        <v>0</v>
      </c>
      <c r="FL37" s="15">
        <f>FI37+FJ37+FK37</f>
        <v>0</v>
      </c>
      <c r="FM37" s="16"/>
      <c r="FN37" s="1"/>
      <c r="FO37" s="2"/>
      <c r="FP37" s="2"/>
      <c r="FQ37" s="2"/>
      <c r="FR37" s="2"/>
      <c r="FS37" s="2"/>
      <c r="FT37" s="7">
        <f>FM37+FN37</f>
        <v>0</v>
      </c>
      <c r="FU37" s="14">
        <f>FO37/2</f>
        <v>0</v>
      </c>
      <c r="FV37" s="6">
        <f>(FP37*3)+(FQ37*5)+(FR37*5)+(FS37*20)</f>
        <v>0</v>
      </c>
      <c r="FW37" s="15">
        <f>FT37+FU37+FV37</f>
        <v>0</v>
      </c>
      <c r="FX37" s="16"/>
      <c r="FY37" s="1"/>
      <c r="FZ37" s="2"/>
      <c r="GA37" s="2"/>
      <c r="GB37" s="2"/>
      <c r="GC37" s="2"/>
      <c r="GD37" s="2"/>
      <c r="GE37" s="7">
        <f>FX37+FY37</f>
        <v>0</v>
      </c>
      <c r="GF37" s="14">
        <f>FZ37/2</f>
        <v>0</v>
      </c>
      <c r="GG37" s="6">
        <f>(GA37*3)+(GB37*5)+(GC37*5)+(GD37*20)</f>
        <v>0</v>
      </c>
      <c r="GH37" s="15">
        <f>GE37+GF37+GG37</f>
        <v>0</v>
      </c>
      <c r="GI37" s="16"/>
      <c r="GJ37" s="1"/>
      <c r="GK37" s="2"/>
      <c r="GL37" s="2"/>
      <c r="GM37" s="2"/>
      <c r="GN37" s="2"/>
      <c r="GO37" s="2"/>
      <c r="GP37" s="7">
        <f>GI37+GJ37</f>
        <v>0</v>
      </c>
      <c r="GQ37" s="14">
        <f>GK37/2</f>
        <v>0</v>
      </c>
      <c r="GR37" s="6">
        <f>(GL37*3)+(GM37*5)+(GN37*5)+(GO37*20)</f>
        <v>0</v>
      </c>
      <c r="GS37" s="15">
        <f>GP37+GQ37+GR37</f>
        <v>0</v>
      </c>
      <c r="GT37" s="16"/>
      <c r="GU37" s="1"/>
      <c r="GV37" s="2"/>
      <c r="GW37" s="2"/>
      <c r="GX37" s="2"/>
      <c r="GY37" s="2"/>
      <c r="GZ37" s="2"/>
      <c r="HA37" s="7">
        <f>GT37+GU37</f>
        <v>0</v>
      </c>
      <c r="HB37" s="14">
        <f>GV37/2</f>
        <v>0</v>
      </c>
      <c r="HC37" s="6">
        <f>(GW37*3)+(GX37*5)+(GY37*5)+(GZ37*20)</f>
        <v>0</v>
      </c>
      <c r="HD37" s="15">
        <f>HA37+HB37+HC37</f>
        <v>0</v>
      </c>
      <c r="HE37" s="16"/>
      <c r="HF37" s="1"/>
      <c r="HG37" s="2"/>
      <c r="HH37" s="2"/>
      <c r="HI37" s="2"/>
      <c r="HJ37" s="2"/>
      <c r="HK37" s="2"/>
      <c r="HL37" s="7">
        <f>HE37+HF37</f>
        <v>0</v>
      </c>
      <c r="HM37" s="14">
        <f>HG37/2</f>
        <v>0</v>
      </c>
      <c r="HN37" s="6">
        <f>(HH37*3)+(HI37*5)+(HJ37*5)+(HK37*20)</f>
        <v>0</v>
      </c>
      <c r="HO37" s="15">
        <f>HL37+HM37+HN37</f>
        <v>0</v>
      </c>
      <c r="HP37" s="16"/>
      <c r="HQ37" s="1"/>
      <c r="HR37" s="2"/>
      <c r="HS37" s="2"/>
      <c r="HT37" s="2"/>
      <c r="HU37" s="2"/>
      <c r="HV37" s="2"/>
      <c r="HW37" s="7">
        <f>HP37+HQ37</f>
        <v>0</v>
      </c>
      <c r="HX37" s="14">
        <f>HR37/2</f>
        <v>0</v>
      </c>
      <c r="HY37" s="6">
        <f>(HS37*3)+(HT37*5)+(HU37*5)+(HV37*20)</f>
        <v>0</v>
      </c>
      <c r="HZ37" s="15">
        <f>HW37+HX37+HY37</f>
        <v>0</v>
      </c>
      <c r="IA37" s="16"/>
      <c r="IB37" s="1"/>
      <c r="IC37" s="2"/>
      <c r="ID37" s="2"/>
      <c r="IE37" s="2"/>
      <c r="IF37" s="2"/>
      <c r="IG37" s="2"/>
      <c r="IH37" s="7">
        <f>IA37+IB37</f>
        <v>0</v>
      </c>
      <c r="II37" s="14">
        <f>IC37/2</f>
        <v>0</v>
      </c>
      <c r="IJ37" s="6">
        <f>(ID37*3)+(IE37*5)+(IF37*5)+(IG37*20)</f>
        <v>0</v>
      </c>
      <c r="IK37" s="111">
        <f>IH37+II37+IJ37</f>
        <v>0</v>
      </c>
      <c r="IL37" s="112"/>
    </row>
    <row r="38" spans="1:246" ht="12.75" hidden="1">
      <c r="A38" s="83"/>
      <c r="B38" s="89"/>
      <c r="C38" s="89"/>
      <c r="D38" s="90"/>
      <c r="E38" s="89"/>
      <c r="F38" s="90"/>
      <c r="G38" s="91">
        <f aca="true" t="shared" si="85" ref="G38:G43">IF(AND(OR($G$2="Y",$H$2="Y"),I38&lt;5,J38&lt;5),IF(AND(I38=I37,J38=J37),G37+1,1),"")</f>
      </c>
      <c r="H38" s="91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92" t="str">
        <f>IF(ISNA(VLOOKUP(E38,SortLookup!$A$1:$B$5,2,FALSE))," ",VLOOKUP(E38,SortLookup!$A$1:$B$5,2,FALSE))</f>
        <v> </v>
      </c>
      <c r="J38" s="113" t="str">
        <f>IF(ISNA(VLOOKUP(F38,SortLookup!$A$7:$B$11,2,FALSE))," ",VLOOKUP(F38,SortLookup!$A$7:$B$11,2,FALSE))</f>
        <v> </v>
      </c>
      <c r="K38" s="114">
        <f aca="true" t="shared" si="86" ref="K38:K43">L38+M38+N38</f>
        <v>0</v>
      </c>
      <c r="L38" s="94">
        <f aca="true" t="shared" si="87" ref="L38:L43">AB38+AO38+BA38+BM38+BY38+CJ38+CU38+DF38+DQ38+EB38+EM38+EX38+FI38+FT38+GE38+GP38+HA38+HL38+HW38+IH38</f>
        <v>0</v>
      </c>
      <c r="M38" s="95">
        <f aca="true" t="shared" si="88" ref="M38:M43">AD38+AQ38+BC38+BO38+CA38+CL38+CW38+DH38+DS38+ED38+EO38+EZ38+FK38+FV38+GG38+GR38+HC38+HN38+HY38+IJ38</f>
        <v>0</v>
      </c>
      <c r="N38" s="115">
        <f aca="true" t="shared" si="89" ref="N38:N43">O38/2</f>
        <v>0</v>
      </c>
      <c r="O38" s="116">
        <f aca="true" t="shared" si="90" ref="O38:O43">W38+AJ38+AV38+BH38+BT38+CE38+CP38+DA38+DL38+DW38+EH38+ES38+FD38+FO38+FZ38+GK38+GV38+HG38+HR38+IC38</f>
        <v>0</v>
      </c>
      <c r="P38" s="117"/>
      <c r="Q38" s="97"/>
      <c r="R38" s="97"/>
      <c r="S38" s="97"/>
      <c r="T38" s="97"/>
      <c r="U38" s="97"/>
      <c r="V38" s="97"/>
      <c r="W38" s="98"/>
      <c r="X38" s="98"/>
      <c r="Y38" s="98"/>
      <c r="Z38" s="98"/>
      <c r="AA38" s="118"/>
      <c r="AB38" s="119">
        <f aca="true" t="shared" si="91" ref="AB38:AB43">P38+Q38+R38+S38+T38+U38+V38</f>
        <v>0</v>
      </c>
      <c r="AC38" s="96">
        <f aca="true" t="shared" si="92" ref="AC38:AC43">W38/2</f>
        <v>0</v>
      </c>
      <c r="AD38" s="109">
        <f aca="true" t="shared" si="93" ref="AD38:AD43">(X38*3)+(Y38*5)+(Z38*5)+(AA38*20)</f>
        <v>0</v>
      </c>
      <c r="AE38" s="120">
        <f aca="true" t="shared" si="94" ref="AE38:AE43">AB38+AC38+AD38</f>
        <v>0</v>
      </c>
      <c r="AF38" s="117"/>
      <c r="AG38" s="97"/>
      <c r="AH38" s="97"/>
      <c r="AI38" s="97"/>
      <c r="AJ38" s="98"/>
      <c r="AK38" s="98"/>
      <c r="AL38" s="98"/>
      <c r="AM38" s="98"/>
      <c r="AN38" s="118"/>
      <c r="AO38" s="119">
        <f aca="true" t="shared" si="95" ref="AO38:AO43">AF38+AG38+AH38+AI38</f>
        <v>0</v>
      </c>
      <c r="AP38" s="61">
        <f aca="true" t="shared" si="96" ref="AP38:AP43">AJ38/2</f>
        <v>0</v>
      </c>
      <c r="AQ38" s="78">
        <f aca="true" t="shared" si="97" ref="AQ38:AQ43">(AK38*3)+(AL38*5)+(AM38*5)+(AN38*20)</f>
        <v>0</v>
      </c>
      <c r="AR38" s="48">
        <f aca="true" t="shared" si="98" ref="AR38:AR43">AO38+AP38+AQ38</f>
        <v>0</v>
      </c>
      <c r="AS38" s="76"/>
      <c r="AT38" s="69"/>
      <c r="AU38" s="69"/>
      <c r="AV38" s="70"/>
      <c r="AW38" s="70"/>
      <c r="AX38" s="70"/>
      <c r="AY38" s="70"/>
      <c r="AZ38" s="72"/>
      <c r="BA38" s="62">
        <f aca="true" t="shared" si="99" ref="BA38:BA43">AS38+AT38+AU38</f>
        <v>0</v>
      </c>
      <c r="BB38" s="61">
        <f aca="true" t="shared" si="100" ref="BB38:BB43">AV38/2</f>
        <v>0</v>
      </c>
      <c r="BC38" s="78">
        <f aca="true" t="shared" si="101" ref="BC38:BC43">(AW38*3)+(AX38*5)+(AY38*5)+(AZ38*20)</f>
        <v>0</v>
      </c>
      <c r="BD38" s="48">
        <f aca="true" t="shared" si="102" ref="BD38:BD43">BA38+BB38+BC38</f>
        <v>0</v>
      </c>
      <c r="BE38" s="76"/>
      <c r="BF38" s="69"/>
      <c r="BG38" s="69"/>
      <c r="BH38" s="70"/>
      <c r="BI38" s="70"/>
      <c r="BJ38" s="70"/>
      <c r="BK38" s="70"/>
      <c r="BL38" s="72"/>
      <c r="BM38" s="62">
        <f aca="true" t="shared" si="103" ref="BM38:BM43">BE38+BF38+BG38</f>
        <v>0</v>
      </c>
      <c r="BN38" s="61">
        <f aca="true" t="shared" si="104" ref="BN38:BN43">BH38/2</f>
        <v>0</v>
      </c>
      <c r="BO38" s="78">
        <f aca="true" t="shared" si="105" ref="BO38:BO43">(BI38*3)+(BJ38*5)+(BK38*5)+(BL38*20)</f>
        <v>0</v>
      </c>
      <c r="BP38" s="106">
        <f aca="true" t="shared" si="106" ref="BP38:BP43">BM38+BN38+BO38</f>
        <v>0</v>
      </c>
      <c r="BQ38" s="1"/>
      <c r="BR38" s="1"/>
      <c r="BS38" s="1"/>
      <c r="BT38" s="2"/>
      <c r="BU38" s="2"/>
      <c r="BV38" s="2"/>
      <c r="BW38" s="2"/>
      <c r="BX38" s="2"/>
      <c r="BY38" s="7">
        <f aca="true" t="shared" si="107" ref="BY38:BY43">BQ38+BR38+BS38</f>
        <v>0</v>
      </c>
      <c r="BZ38" s="14">
        <f aca="true" t="shared" si="108" ref="BZ38:BZ43">BT38/2</f>
        <v>0</v>
      </c>
      <c r="CA38" s="6">
        <f aca="true" t="shared" si="109" ref="CA38:CA43">(BU38*3)+(BV38*5)+(BW38*5)+(BX38*20)</f>
        <v>0</v>
      </c>
      <c r="CB38" s="15">
        <f aca="true" t="shared" si="110" ref="CB38:CB43">BY38+BZ38+CA38</f>
        <v>0</v>
      </c>
      <c r="CC38" s="16"/>
      <c r="CD38" s="1"/>
      <c r="CE38" s="2"/>
      <c r="CF38" s="2"/>
      <c r="CG38" s="2"/>
      <c r="CH38" s="2"/>
      <c r="CI38" s="2"/>
      <c r="CJ38" s="7">
        <f aca="true" t="shared" si="111" ref="CJ38:CJ43">CC38+CD38</f>
        <v>0</v>
      </c>
      <c r="CK38" s="14">
        <f aca="true" t="shared" si="112" ref="CK38:CK43">CE38/2</f>
        <v>0</v>
      </c>
      <c r="CL38" s="6">
        <f aca="true" t="shared" si="113" ref="CL38:CL43">(CF38*3)+(CG38*5)+(CH38*5)+(CI38*20)</f>
        <v>0</v>
      </c>
      <c r="CM38" s="15">
        <f aca="true" t="shared" si="114" ref="CM38:CM43">CJ38+CK38+CL38</f>
        <v>0</v>
      </c>
      <c r="CN38" s="16"/>
      <c r="CO38" s="1"/>
      <c r="CP38" s="2"/>
      <c r="CQ38" s="2"/>
      <c r="CR38" s="2"/>
      <c r="CS38" s="2"/>
      <c r="CT38" s="2"/>
      <c r="CU38" s="7">
        <f aca="true" t="shared" si="115" ref="CU38:CU43">CN38+CO38</f>
        <v>0</v>
      </c>
      <c r="CV38" s="14">
        <f aca="true" t="shared" si="116" ref="CV38:CV43">CP38/2</f>
        <v>0</v>
      </c>
      <c r="CW38" s="6">
        <f aca="true" t="shared" si="117" ref="CW38:CW43">(CQ38*3)+(CR38*5)+(CS38*5)+(CT38*20)</f>
        <v>0</v>
      </c>
      <c r="CX38" s="15">
        <f aca="true" t="shared" si="118" ref="CX38:CX43">CU38+CV38+CW38</f>
        <v>0</v>
      </c>
      <c r="CY38" s="16"/>
      <c r="CZ38" s="1"/>
      <c r="DA38" s="2"/>
      <c r="DB38" s="2"/>
      <c r="DC38" s="2"/>
      <c r="DD38" s="2"/>
      <c r="DE38" s="2"/>
      <c r="DF38" s="7">
        <f aca="true" t="shared" si="119" ref="DF38:DF43">CY38+CZ38</f>
        <v>0</v>
      </c>
      <c r="DG38" s="14">
        <f aca="true" t="shared" si="120" ref="DG38:DG43">DA38/2</f>
        <v>0</v>
      </c>
      <c r="DH38" s="6">
        <f aca="true" t="shared" si="121" ref="DH38:DH43">(DB38*3)+(DC38*5)+(DD38*5)+(DE38*20)</f>
        <v>0</v>
      </c>
      <c r="DI38" s="15">
        <f aca="true" t="shared" si="122" ref="DI38:DI43">DF38+DG38+DH38</f>
        <v>0</v>
      </c>
      <c r="DJ38" s="16"/>
      <c r="DK38" s="1"/>
      <c r="DL38" s="2"/>
      <c r="DM38" s="2"/>
      <c r="DN38" s="2"/>
      <c r="DO38" s="2"/>
      <c r="DP38" s="2"/>
      <c r="DQ38" s="7">
        <f aca="true" t="shared" si="123" ref="DQ38:DQ43">DJ38+DK38</f>
        <v>0</v>
      </c>
      <c r="DR38" s="14">
        <f aca="true" t="shared" si="124" ref="DR38:DR43">DL38/2</f>
        <v>0</v>
      </c>
      <c r="DS38" s="6">
        <f aca="true" t="shared" si="125" ref="DS38:DS43">(DM38*3)+(DN38*5)+(DO38*5)+(DP38*20)</f>
        <v>0</v>
      </c>
      <c r="DT38" s="15">
        <f aca="true" t="shared" si="126" ref="DT38:DT43">DQ38+DR38+DS38</f>
        <v>0</v>
      </c>
      <c r="DU38" s="16"/>
      <c r="DV38" s="1"/>
      <c r="DW38" s="2"/>
      <c r="DX38" s="2"/>
      <c r="DY38" s="2"/>
      <c r="DZ38" s="2"/>
      <c r="EA38" s="2"/>
      <c r="EB38" s="7">
        <f aca="true" t="shared" si="127" ref="EB38:EB43">DU38+DV38</f>
        <v>0</v>
      </c>
      <c r="EC38" s="14">
        <f aca="true" t="shared" si="128" ref="EC38:EC43">DW38/2</f>
        <v>0</v>
      </c>
      <c r="ED38" s="6">
        <f aca="true" t="shared" si="129" ref="ED38:ED43">(DX38*3)+(DY38*5)+(DZ38*5)+(EA38*20)</f>
        <v>0</v>
      </c>
      <c r="EE38" s="15">
        <f aca="true" t="shared" si="130" ref="EE38:EE43">EB38+EC38+ED38</f>
        <v>0</v>
      </c>
      <c r="EF38" s="16"/>
      <c r="EG38" s="1"/>
      <c r="EH38" s="2"/>
      <c r="EI38" s="2"/>
      <c r="EJ38" s="2"/>
      <c r="EK38" s="2"/>
      <c r="EL38" s="2"/>
      <c r="EM38" s="7">
        <f aca="true" t="shared" si="131" ref="EM38:EM43">EF38+EG38</f>
        <v>0</v>
      </c>
      <c r="EN38" s="14">
        <f aca="true" t="shared" si="132" ref="EN38:EN43">EH38/2</f>
        <v>0</v>
      </c>
      <c r="EO38" s="6">
        <f aca="true" t="shared" si="133" ref="EO38:EO43">(EI38*3)+(EJ38*5)+(EK38*5)+(EL38*20)</f>
        <v>0</v>
      </c>
      <c r="EP38" s="15">
        <f aca="true" t="shared" si="134" ref="EP38:EP43">EM38+EN38+EO38</f>
        <v>0</v>
      </c>
      <c r="EQ38" s="16"/>
      <c r="ER38" s="1"/>
      <c r="ES38" s="2"/>
      <c r="ET38" s="2"/>
      <c r="EU38" s="2"/>
      <c r="EV38" s="2"/>
      <c r="EW38" s="2"/>
      <c r="EX38" s="7">
        <f aca="true" t="shared" si="135" ref="EX38:EX43">EQ38+ER38</f>
        <v>0</v>
      </c>
      <c r="EY38" s="14">
        <f aca="true" t="shared" si="136" ref="EY38:EY43">ES38/2</f>
        <v>0</v>
      </c>
      <c r="EZ38" s="6">
        <f aca="true" t="shared" si="137" ref="EZ38:EZ43">(ET38*3)+(EU38*5)+(EV38*5)+(EW38*20)</f>
        <v>0</v>
      </c>
      <c r="FA38" s="15">
        <f aca="true" t="shared" si="138" ref="FA38:FA43">EX38+EY38+EZ38</f>
        <v>0</v>
      </c>
      <c r="FB38" s="16"/>
      <c r="FC38" s="1"/>
      <c r="FD38" s="2"/>
      <c r="FE38" s="2"/>
      <c r="FF38" s="2"/>
      <c r="FG38" s="2"/>
      <c r="FH38" s="2"/>
      <c r="FI38" s="7">
        <f aca="true" t="shared" si="139" ref="FI38:FI43">FB38+FC38</f>
        <v>0</v>
      </c>
      <c r="FJ38" s="14">
        <f aca="true" t="shared" si="140" ref="FJ38:FJ43">FD38/2</f>
        <v>0</v>
      </c>
      <c r="FK38" s="6">
        <f aca="true" t="shared" si="141" ref="FK38:FK43">(FE38*3)+(FF38*5)+(FG38*5)+(FH38*20)</f>
        <v>0</v>
      </c>
      <c r="FL38" s="15">
        <f aca="true" t="shared" si="142" ref="FL38:FL43">FI38+FJ38+FK38</f>
        <v>0</v>
      </c>
      <c r="FM38" s="16"/>
      <c r="FN38" s="1"/>
      <c r="FO38" s="2"/>
      <c r="FP38" s="2"/>
      <c r="FQ38" s="2"/>
      <c r="FR38" s="2"/>
      <c r="FS38" s="2"/>
      <c r="FT38" s="7">
        <f aca="true" t="shared" si="143" ref="FT38:FT43">FM38+FN38</f>
        <v>0</v>
      </c>
      <c r="FU38" s="14">
        <f aca="true" t="shared" si="144" ref="FU38:FU43">FO38/2</f>
        <v>0</v>
      </c>
      <c r="FV38" s="6">
        <f aca="true" t="shared" si="145" ref="FV38:FV43">(FP38*3)+(FQ38*5)+(FR38*5)+(FS38*20)</f>
        <v>0</v>
      </c>
      <c r="FW38" s="15">
        <f aca="true" t="shared" si="146" ref="FW38:FW43">FT38+FU38+FV38</f>
        <v>0</v>
      </c>
      <c r="FX38" s="16"/>
      <c r="FY38" s="1"/>
      <c r="FZ38" s="2"/>
      <c r="GA38" s="2"/>
      <c r="GB38" s="2"/>
      <c r="GC38" s="2"/>
      <c r="GD38" s="2"/>
      <c r="GE38" s="7">
        <f aca="true" t="shared" si="147" ref="GE38:GE43">FX38+FY38</f>
        <v>0</v>
      </c>
      <c r="GF38" s="14">
        <f aca="true" t="shared" si="148" ref="GF38:GF43">FZ38/2</f>
        <v>0</v>
      </c>
      <c r="GG38" s="6">
        <f aca="true" t="shared" si="149" ref="GG38:GG43">(GA38*3)+(GB38*5)+(GC38*5)+(GD38*20)</f>
        <v>0</v>
      </c>
      <c r="GH38" s="15">
        <f aca="true" t="shared" si="150" ref="GH38:GH43">GE38+GF38+GG38</f>
        <v>0</v>
      </c>
      <c r="GI38" s="16"/>
      <c r="GJ38" s="1"/>
      <c r="GK38" s="2"/>
      <c r="GL38" s="2"/>
      <c r="GM38" s="2"/>
      <c r="GN38" s="2"/>
      <c r="GO38" s="2"/>
      <c r="GP38" s="7">
        <f aca="true" t="shared" si="151" ref="GP38:GP43">GI38+GJ38</f>
        <v>0</v>
      </c>
      <c r="GQ38" s="14">
        <f aca="true" t="shared" si="152" ref="GQ38:GQ43">GK38/2</f>
        <v>0</v>
      </c>
      <c r="GR38" s="6">
        <f aca="true" t="shared" si="153" ref="GR38:GR43">(GL38*3)+(GM38*5)+(GN38*5)+(GO38*20)</f>
        <v>0</v>
      </c>
      <c r="GS38" s="15">
        <f aca="true" t="shared" si="154" ref="GS38:GS43">GP38+GQ38+GR38</f>
        <v>0</v>
      </c>
      <c r="GT38" s="16"/>
      <c r="GU38" s="1"/>
      <c r="GV38" s="2"/>
      <c r="GW38" s="2"/>
      <c r="GX38" s="2"/>
      <c r="GY38" s="2"/>
      <c r="GZ38" s="2"/>
      <c r="HA38" s="7">
        <f aca="true" t="shared" si="155" ref="HA38:HA43">GT38+GU38</f>
        <v>0</v>
      </c>
      <c r="HB38" s="14">
        <f aca="true" t="shared" si="156" ref="HB38:HB43">GV38/2</f>
        <v>0</v>
      </c>
      <c r="HC38" s="6">
        <f aca="true" t="shared" si="157" ref="HC38:HC43">(GW38*3)+(GX38*5)+(GY38*5)+(GZ38*20)</f>
        <v>0</v>
      </c>
      <c r="HD38" s="15">
        <f aca="true" t="shared" si="158" ref="HD38:HD43">HA38+HB38+HC38</f>
        <v>0</v>
      </c>
      <c r="HE38" s="16"/>
      <c r="HF38" s="1"/>
      <c r="HG38" s="2"/>
      <c r="HH38" s="2"/>
      <c r="HI38" s="2"/>
      <c r="HJ38" s="2"/>
      <c r="HK38" s="2"/>
      <c r="HL38" s="7">
        <f aca="true" t="shared" si="159" ref="HL38:HL43">HE38+HF38</f>
        <v>0</v>
      </c>
      <c r="HM38" s="14">
        <f aca="true" t="shared" si="160" ref="HM38:HM43">HG38/2</f>
        <v>0</v>
      </c>
      <c r="HN38" s="6">
        <f aca="true" t="shared" si="161" ref="HN38:HN43">(HH38*3)+(HI38*5)+(HJ38*5)+(HK38*20)</f>
        <v>0</v>
      </c>
      <c r="HO38" s="15">
        <f aca="true" t="shared" si="162" ref="HO38:HO43">HL38+HM38+HN38</f>
        <v>0</v>
      </c>
      <c r="HP38" s="16"/>
      <c r="HQ38" s="1"/>
      <c r="HR38" s="2"/>
      <c r="HS38" s="2"/>
      <c r="HT38" s="2"/>
      <c r="HU38" s="2"/>
      <c r="HV38" s="2"/>
      <c r="HW38" s="7">
        <f aca="true" t="shared" si="163" ref="HW38:HW43">HP38+HQ38</f>
        <v>0</v>
      </c>
      <c r="HX38" s="14">
        <f aca="true" t="shared" si="164" ref="HX38:HX43">HR38/2</f>
        <v>0</v>
      </c>
      <c r="HY38" s="6">
        <f aca="true" t="shared" si="165" ref="HY38:HY43">(HS38*3)+(HT38*5)+(HU38*5)+(HV38*20)</f>
        <v>0</v>
      </c>
      <c r="HZ38" s="15">
        <f aca="true" t="shared" si="166" ref="HZ38:HZ43">HW38+HX38+HY38</f>
        <v>0</v>
      </c>
      <c r="IA38" s="16"/>
      <c r="IB38" s="1"/>
      <c r="IC38" s="2"/>
      <c r="ID38" s="2"/>
      <c r="IE38" s="2"/>
      <c r="IF38" s="2"/>
      <c r="IG38" s="2"/>
      <c r="IH38" s="7">
        <f aca="true" t="shared" si="167" ref="IH38:IH43">IA38+IB38</f>
        <v>0</v>
      </c>
      <c r="II38" s="14">
        <f aca="true" t="shared" si="168" ref="II38:II43">IC38/2</f>
        <v>0</v>
      </c>
      <c r="IJ38" s="6">
        <f aca="true" t="shared" si="169" ref="IJ38:IJ43">(ID38*3)+(IE38*5)+(IF38*5)+(IG38*20)</f>
        <v>0</v>
      </c>
      <c r="IK38" s="111">
        <f aca="true" t="shared" si="170" ref="IK38:IK43">IH38+II38+IJ38</f>
        <v>0</v>
      </c>
      <c r="IL38" s="112"/>
    </row>
    <row r="39" spans="1:246" ht="12.75" hidden="1">
      <c r="A39" s="52"/>
      <c r="B39" s="50"/>
      <c r="C39" s="50"/>
      <c r="D39" s="51"/>
      <c r="E39" s="50"/>
      <c r="F39" s="51"/>
      <c r="G39" s="42">
        <f t="shared" si="85"/>
      </c>
      <c r="H39" s="42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85" t="str">
        <f>IF(ISNA(VLOOKUP(E39,SortLookup!$A$1:$B$5,2,FALSE))," ",VLOOKUP(E39,SortLookup!$A$1:$B$5,2,FALSE))</f>
        <v> </v>
      </c>
      <c r="J39" s="43" t="str">
        <f>IF(ISNA(VLOOKUP(F39,SortLookup!$A$7:$B$11,2,FALSE))," ",VLOOKUP(F39,SortLookup!$A$7:$B$11,2,FALSE))</f>
        <v> </v>
      </c>
      <c r="K39" s="102">
        <f t="shared" si="86"/>
        <v>0</v>
      </c>
      <c r="L39" s="87">
        <f t="shared" si="87"/>
        <v>0</v>
      </c>
      <c r="M39" s="45">
        <f t="shared" si="88"/>
        <v>0</v>
      </c>
      <c r="N39" s="46">
        <f t="shared" si="89"/>
        <v>0</v>
      </c>
      <c r="O39" s="104">
        <f t="shared" si="90"/>
        <v>0</v>
      </c>
      <c r="P39" s="76"/>
      <c r="Q39" s="69"/>
      <c r="R39" s="69"/>
      <c r="S39" s="69"/>
      <c r="T39" s="69"/>
      <c r="U39" s="69"/>
      <c r="V39" s="69"/>
      <c r="W39" s="70"/>
      <c r="X39" s="70"/>
      <c r="Y39" s="70"/>
      <c r="Z39" s="70"/>
      <c r="AA39" s="72"/>
      <c r="AB39" s="62">
        <f t="shared" si="91"/>
        <v>0</v>
      </c>
      <c r="AC39" s="61">
        <f t="shared" si="92"/>
        <v>0</v>
      </c>
      <c r="AD39" s="78">
        <f t="shared" si="93"/>
        <v>0</v>
      </c>
      <c r="AE39" s="48">
        <f t="shared" si="94"/>
        <v>0</v>
      </c>
      <c r="AF39" s="76"/>
      <c r="AG39" s="69"/>
      <c r="AH39" s="69"/>
      <c r="AI39" s="69"/>
      <c r="AJ39" s="70"/>
      <c r="AK39" s="70"/>
      <c r="AL39" s="70"/>
      <c r="AM39" s="70"/>
      <c r="AN39" s="72"/>
      <c r="AO39" s="62">
        <f t="shared" si="95"/>
        <v>0</v>
      </c>
      <c r="AP39" s="61">
        <f t="shared" si="96"/>
        <v>0</v>
      </c>
      <c r="AQ39" s="78">
        <f t="shared" si="97"/>
        <v>0</v>
      </c>
      <c r="AR39" s="48">
        <f t="shared" si="98"/>
        <v>0</v>
      </c>
      <c r="AS39" s="76"/>
      <c r="AT39" s="69"/>
      <c r="AU39" s="69"/>
      <c r="AV39" s="70"/>
      <c r="AW39" s="70"/>
      <c r="AX39" s="70"/>
      <c r="AY39" s="70"/>
      <c r="AZ39" s="72"/>
      <c r="BA39" s="62">
        <f t="shared" si="99"/>
        <v>0</v>
      </c>
      <c r="BB39" s="61">
        <f t="shared" si="100"/>
        <v>0</v>
      </c>
      <c r="BC39" s="78">
        <f t="shared" si="101"/>
        <v>0</v>
      </c>
      <c r="BD39" s="48">
        <f t="shared" si="102"/>
        <v>0</v>
      </c>
      <c r="BE39" s="76"/>
      <c r="BF39" s="69"/>
      <c r="BG39" s="69"/>
      <c r="BH39" s="70"/>
      <c r="BI39" s="70"/>
      <c r="BJ39" s="70"/>
      <c r="BK39" s="70"/>
      <c r="BL39" s="72"/>
      <c r="BM39" s="62">
        <f t="shared" si="103"/>
        <v>0</v>
      </c>
      <c r="BN39" s="61">
        <f t="shared" si="104"/>
        <v>0</v>
      </c>
      <c r="BO39" s="78">
        <f t="shared" si="105"/>
        <v>0</v>
      </c>
      <c r="BP39" s="106">
        <f t="shared" si="106"/>
        <v>0</v>
      </c>
      <c r="BQ39" s="1"/>
      <c r="BR39" s="1"/>
      <c r="BS39" s="1"/>
      <c r="BT39" s="2"/>
      <c r="BU39" s="2"/>
      <c r="BV39" s="2"/>
      <c r="BW39" s="2"/>
      <c r="BX39" s="2"/>
      <c r="BY39" s="7">
        <f t="shared" si="107"/>
        <v>0</v>
      </c>
      <c r="BZ39" s="14">
        <f t="shared" si="108"/>
        <v>0</v>
      </c>
      <c r="CA39" s="6">
        <f t="shared" si="109"/>
        <v>0</v>
      </c>
      <c r="CB39" s="15">
        <f t="shared" si="110"/>
        <v>0</v>
      </c>
      <c r="CC39" s="16"/>
      <c r="CD39" s="1"/>
      <c r="CE39" s="2"/>
      <c r="CF39" s="2"/>
      <c r="CG39" s="2"/>
      <c r="CH39" s="2"/>
      <c r="CI39" s="2"/>
      <c r="CJ39" s="7">
        <f t="shared" si="111"/>
        <v>0</v>
      </c>
      <c r="CK39" s="14">
        <f t="shared" si="112"/>
        <v>0</v>
      </c>
      <c r="CL39" s="6">
        <f t="shared" si="113"/>
        <v>0</v>
      </c>
      <c r="CM39" s="15">
        <f t="shared" si="114"/>
        <v>0</v>
      </c>
      <c r="CN39" s="16"/>
      <c r="CO39" s="1"/>
      <c r="CP39" s="2"/>
      <c r="CQ39" s="2"/>
      <c r="CR39" s="2"/>
      <c r="CS39" s="2"/>
      <c r="CT39" s="2"/>
      <c r="CU39" s="7">
        <f t="shared" si="115"/>
        <v>0</v>
      </c>
      <c r="CV39" s="14">
        <f t="shared" si="116"/>
        <v>0</v>
      </c>
      <c r="CW39" s="6">
        <f t="shared" si="117"/>
        <v>0</v>
      </c>
      <c r="CX39" s="15">
        <f t="shared" si="118"/>
        <v>0</v>
      </c>
      <c r="CY39" s="16"/>
      <c r="CZ39" s="1"/>
      <c r="DA39" s="2"/>
      <c r="DB39" s="2"/>
      <c r="DC39" s="2"/>
      <c r="DD39" s="2"/>
      <c r="DE39" s="2"/>
      <c r="DF39" s="7">
        <f t="shared" si="119"/>
        <v>0</v>
      </c>
      <c r="DG39" s="14">
        <f t="shared" si="120"/>
        <v>0</v>
      </c>
      <c r="DH39" s="6">
        <f t="shared" si="121"/>
        <v>0</v>
      </c>
      <c r="DI39" s="15">
        <f t="shared" si="122"/>
        <v>0</v>
      </c>
      <c r="DJ39" s="16"/>
      <c r="DK39" s="1"/>
      <c r="DL39" s="2"/>
      <c r="DM39" s="2"/>
      <c r="DN39" s="2"/>
      <c r="DO39" s="2"/>
      <c r="DP39" s="2"/>
      <c r="DQ39" s="7">
        <f t="shared" si="123"/>
        <v>0</v>
      </c>
      <c r="DR39" s="14">
        <f t="shared" si="124"/>
        <v>0</v>
      </c>
      <c r="DS39" s="6">
        <f t="shared" si="125"/>
        <v>0</v>
      </c>
      <c r="DT39" s="15">
        <f t="shared" si="126"/>
        <v>0</v>
      </c>
      <c r="DU39" s="16"/>
      <c r="DV39" s="1"/>
      <c r="DW39" s="2"/>
      <c r="DX39" s="2"/>
      <c r="DY39" s="2"/>
      <c r="DZ39" s="2"/>
      <c r="EA39" s="2"/>
      <c r="EB39" s="7">
        <f t="shared" si="127"/>
        <v>0</v>
      </c>
      <c r="EC39" s="14">
        <f t="shared" si="128"/>
        <v>0</v>
      </c>
      <c r="ED39" s="6">
        <f t="shared" si="129"/>
        <v>0</v>
      </c>
      <c r="EE39" s="15">
        <f t="shared" si="130"/>
        <v>0</v>
      </c>
      <c r="EF39" s="16"/>
      <c r="EG39" s="1"/>
      <c r="EH39" s="2"/>
      <c r="EI39" s="2"/>
      <c r="EJ39" s="2"/>
      <c r="EK39" s="2"/>
      <c r="EL39" s="2"/>
      <c r="EM39" s="7">
        <f t="shared" si="131"/>
        <v>0</v>
      </c>
      <c r="EN39" s="14">
        <f t="shared" si="132"/>
        <v>0</v>
      </c>
      <c r="EO39" s="6">
        <f t="shared" si="133"/>
        <v>0</v>
      </c>
      <c r="EP39" s="15">
        <f t="shared" si="134"/>
        <v>0</v>
      </c>
      <c r="EQ39" s="16"/>
      <c r="ER39" s="1"/>
      <c r="ES39" s="2"/>
      <c r="ET39" s="2"/>
      <c r="EU39" s="2"/>
      <c r="EV39" s="2"/>
      <c r="EW39" s="2"/>
      <c r="EX39" s="7">
        <f t="shared" si="135"/>
        <v>0</v>
      </c>
      <c r="EY39" s="14">
        <f t="shared" si="136"/>
        <v>0</v>
      </c>
      <c r="EZ39" s="6">
        <f t="shared" si="137"/>
        <v>0</v>
      </c>
      <c r="FA39" s="15">
        <f t="shared" si="138"/>
        <v>0</v>
      </c>
      <c r="FB39" s="16"/>
      <c r="FC39" s="1"/>
      <c r="FD39" s="2"/>
      <c r="FE39" s="2"/>
      <c r="FF39" s="2"/>
      <c r="FG39" s="2"/>
      <c r="FH39" s="2"/>
      <c r="FI39" s="7">
        <f t="shared" si="139"/>
        <v>0</v>
      </c>
      <c r="FJ39" s="14">
        <f t="shared" si="140"/>
        <v>0</v>
      </c>
      <c r="FK39" s="6">
        <f t="shared" si="141"/>
        <v>0</v>
      </c>
      <c r="FL39" s="15">
        <f t="shared" si="142"/>
        <v>0</v>
      </c>
      <c r="FM39" s="16"/>
      <c r="FN39" s="1"/>
      <c r="FO39" s="2"/>
      <c r="FP39" s="2"/>
      <c r="FQ39" s="2"/>
      <c r="FR39" s="2"/>
      <c r="FS39" s="2"/>
      <c r="FT39" s="7">
        <f t="shared" si="143"/>
        <v>0</v>
      </c>
      <c r="FU39" s="14">
        <f t="shared" si="144"/>
        <v>0</v>
      </c>
      <c r="FV39" s="6">
        <f t="shared" si="145"/>
        <v>0</v>
      </c>
      <c r="FW39" s="15">
        <f t="shared" si="146"/>
        <v>0</v>
      </c>
      <c r="FX39" s="16"/>
      <c r="FY39" s="1"/>
      <c r="FZ39" s="2"/>
      <c r="GA39" s="2"/>
      <c r="GB39" s="2"/>
      <c r="GC39" s="2"/>
      <c r="GD39" s="2"/>
      <c r="GE39" s="7">
        <f t="shared" si="147"/>
        <v>0</v>
      </c>
      <c r="GF39" s="14">
        <f t="shared" si="148"/>
        <v>0</v>
      </c>
      <c r="GG39" s="6">
        <f t="shared" si="149"/>
        <v>0</v>
      </c>
      <c r="GH39" s="15">
        <f t="shared" si="150"/>
        <v>0</v>
      </c>
      <c r="GI39" s="16"/>
      <c r="GJ39" s="1"/>
      <c r="GK39" s="2"/>
      <c r="GL39" s="2"/>
      <c r="GM39" s="2"/>
      <c r="GN39" s="2"/>
      <c r="GO39" s="2"/>
      <c r="GP39" s="7">
        <f t="shared" si="151"/>
        <v>0</v>
      </c>
      <c r="GQ39" s="14">
        <f t="shared" si="152"/>
        <v>0</v>
      </c>
      <c r="GR39" s="6">
        <f t="shared" si="153"/>
        <v>0</v>
      </c>
      <c r="GS39" s="15">
        <f t="shared" si="154"/>
        <v>0</v>
      </c>
      <c r="GT39" s="16"/>
      <c r="GU39" s="1"/>
      <c r="GV39" s="2"/>
      <c r="GW39" s="2"/>
      <c r="GX39" s="2"/>
      <c r="GY39" s="2"/>
      <c r="GZ39" s="2"/>
      <c r="HA39" s="7">
        <f t="shared" si="155"/>
        <v>0</v>
      </c>
      <c r="HB39" s="14">
        <f t="shared" si="156"/>
        <v>0</v>
      </c>
      <c r="HC39" s="6">
        <f t="shared" si="157"/>
        <v>0</v>
      </c>
      <c r="HD39" s="15">
        <f t="shared" si="158"/>
        <v>0</v>
      </c>
      <c r="HE39" s="16"/>
      <c r="HF39" s="1"/>
      <c r="HG39" s="2"/>
      <c r="HH39" s="2"/>
      <c r="HI39" s="2"/>
      <c r="HJ39" s="2"/>
      <c r="HK39" s="2"/>
      <c r="HL39" s="7">
        <f t="shared" si="159"/>
        <v>0</v>
      </c>
      <c r="HM39" s="14">
        <f t="shared" si="160"/>
        <v>0</v>
      </c>
      <c r="HN39" s="6">
        <f t="shared" si="161"/>
        <v>0</v>
      </c>
      <c r="HO39" s="15">
        <f t="shared" si="162"/>
        <v>0</v>
      </c>
      <c r="HP39" s="16"/>
      <c r="HQ39" s="1"/>
      <c r="HR39" s="2"/>
      <c r="HS39" s="2"/>
      <c r="HT39" s="2"/>
      <c r="HU39" s="2"/>
      <c r="HV39" s="2"/>
      <c r="HW39" s="7">
        <f t="shared" si="163"/>
        <v>0</v>
      </c>
      <c r="HX39" s="14">
        <f t="shared" si="164"/>
        <v>0</v>
      </c>
      <c r="HY39" s="6">
        <f t="shared" si="165"/>
        <v>0</v>
      </c>
      <c r="HZ39" s="15">
        <f t="shared" si="166"/>
        <v>0</v>
      </c>
      <c r="IA39" s="16"/>
      <c r="IB39" s="1"/>
      <c r="IC39" s="2"/>
      <c r="ID39" s="2"/>
      <c r="IE39" s="2"/>
      <c r="IF39" s="2"/>
      <c r="IG39" s="2"/>
      <c r="IH39" s="7">
        <f t="shared" si="167"/>
        <v>0</v>
      </c>
      <c r="II39" s="14">
        <f t="shared" si="168"/>
        <v>0</v>
      </c>
      <c r="IJ39" s="6">
        <f t="shared" si="169"/>
        <v>0</v>
      </c>
      <c r="IK39" s="111">
        <f t="shared" si="170"/>
        <v>0</v>
      </c>
      <c r="IL39" s="112"/>
    </row>
    <row r="40" spans="1:246" ht="12.75" hidden="1">
      <c r="A40" s="52"/>
      <c r="B40" s="50"/>
      <c r="C40" s="50"/>
      <c r="D40" s="51"/>
      <c r="E40" s="50"/>
      <c r="F40" s="51"/>
      <c r="G40" s="42">
        <f t="shared" si="85"/>
      </c>
      <c r="H40" s="42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85" t="str">
        <f>IF(ISNA(VLOOKUP(E40,SortLookup!$A$1:$B$5,2,FALSE))," ",VLOOKUP(E40,SortLookup!$A$1:$B$5,2,FALSE))</f>
        <v> </v>
      </c>
      <c r="J40" s="43" t="str">
        <f>IF(ISNA(VLOOKUP(F40,SortLookup!$A$7:$B$11,2,FALSE))," ",VLOOKUP(F40,SortLookup!$A$7:$B$11,2,FALSE))</f>
        <v> </v>
      </c>
      <c r="K40" s="102">
        <f t="shared" si="86"/>
        <v>0</v>
      </c>
      <c r="L40" s="87">
        <f t="shared" si="87"/>
        <v>0</v>
      </c>
      <c r="M40" s="45">
        <f t="shared" si="88"/>
        <v>0</v>
      </c>
      <c r="N40" s="46">
        <f t="shared" si="89"/>
        <v>0</v>
      </c>
      <c r="O40" s="104">
        <f t="shared" si="90"/>
        <v>0</v>
      </c>
      <c r="P40" s="76"/>
      <c r="Q40" s="69"/>
      <c r="R40" s="69"/>
      <c r="S40" s="69"/>
      <c r="T40" s="69"/>
      <c r="U40" s="69"/>
      <c r="V40" s="69"/>
      <c r="W40" s="70"/>
      <c r="X40" s="70"/>
      <c r="Y40" s="70"/>
      <c r="Z40" s="70"/>
      <c r="AA40" s="72"/>
      <c r="AB40" s="62">
        <f t="shared" si="91"/>
        <v>0</v>
      </c>
      <c r="AC40" s="61">
        <f t="shared" si="92"/>
        <v>0</v>
      </c>
      <c r="AD40" s="78">
        <f t="shared" si="93"/>
        <v>0</v>
      </c>
      <c r="AE40" s="48">
        <f t="shared" si="94"/>
        <v>0</v>
      </c>
      <c r="AF40" s="76"/>
      <c r="AG40" s="69"/>
      <c r="AH40" s="69"/>
      <c r="AI40" s="69"/>
      <c r="AJ40" s="70"/>
      <c r="AK40" s="70"/>
      <c r="AL40" s="70"/>
      <c r="AM40" s="70"/>
      <c r="AN40" s="72"/>
      <c r="AO40" s="62">
        <f t="shared" si="95"/>
        <v>0</v>
      </c>
      <c r="AP40" s="61">
        <f t="shared" si="96"/>
        <v>0</v>
      </c>
      <c r="AQ40" s="78">
        <f t="shared" si="97"/>
        <v>0</v>
      </c>
      <c r="AR40" s="48">
        <f t="shared" si="98"/>
        <v>0</v>
      </c>
      <c r="AS40" s="76"/>
      <c r="AT40" s="69"/>
      <c r="AU40" s="69"/>
      <c r="AV40" s="70"/>
      <c r="AW40" s="70"/>
      <c r="AX40" s="70"/>
      <c r="AY40" s="70"/>
      <c r="AZ40" s="72"/>
      <c r="BA40" s="62">
        <f t="shared" si="99"/>
        <v>0</v>
      </c>
      <c r="BB40" s="61">
        <f t="shared" si="100"/>
        <v>0</v>
      </c>
      <c r="BC40" s="78">
        <f t="shared" si="101"/>
        <v>0</v>
      </c>
      <c r="BD40" s="48">
        <f t="shared" si="102"/>
        <v>0</v>
      </c>
      <c r="BE40" s="76"/>
      <c r="BF40" s="69"/>
      <c r="BG40" s="69"/>
      <c r="BH40" s="70"/>
      <c r="BI40" s="70"/>
      <c r="BJ40" s="70"/>
      <c r="BK40" s="70"/>
      <c r="BL40" s="72"/>
      <c r="BM40" s="62">
        <f t="shared" si="103"/>
        <v>0</v>
      </c>
      <c r="BN40" s="61">
        <f t="shared" si="104"/>
        <v>0</v>
      </c>
      <c r="BO40" s="78">
        <f t="shared" si="105"/>
        <v>0</v>
      </c>
      <c r="BP40" s="106">
        <f t="shared" si="106"/>
        <v>0</v>
      </c>
      <c r="BQ40" s="1"/>
      <c r="BR40" s="1"/>
      <c r="BS40" s="1"/>
      <c r="BT40" s="2"/>
      <c r="BU40" s="2"/>
      <c r="BV40" s="2"/>
      <c r="BW40" s="2"/>
      <c r="BX40" s="2"/>
      <c r="BY40" s="7">
        <f t="shared" si="107"/>
        <v>0</v>
      </c>
      <c r="BZ40" s="14">
        <f t="shared" si="108"/>
        <v>0</v>
      </c>
      <c r="CA40" s="6">
        <f t="shared" si="109"/>
        <v>0</v>
      </c>
      <c r="CB40" s="15">
        <f t="shared" si="110"/>
        <v>0</v>
      </c>
      <c r="CC40" s="16"/>
      <c r="CD40" s="1"/>
      <c r="CE40" s="2"/>
      <c r="CF40" s="2"/>
      <c r="CG40" s="2"/>
      <c r="CH40" s="2"/>
      <c r="CI40" s="2"/>
      <c r="CJ40" s="7">
        <f t="shared" si="111"/>
        <v>0</v>
      </c>
      <c r="CK40" s="14">
        <f t="shared" si="112"/>
        <v>0</v>
      </c>
      <c r="CL40" s="6">
        <f t="shared" si="113"/>
        <v>0</v>
      </c>
      <c r="CM40" s="15">
        <f t="shared" si="114"/>
        <v>0</v>
      </c>
      <c r="CN40" s="16"/>
      <c r="CO40" s="1"/>
      <c r="CP40" s="2"/>
      <c r="CQ40" s="2"/>
      <c r="CR40" s="2"/>
      <c r="CS40" s="2"/>
      <c r="CT40" s="2"/>
      <c r="CU40" s="7">
        <f t="shared" si="115"/>
        <v>0</v>
      </c>
      <c r="CV40" s="14">
        <f t="shared" si="116"/>
        <v>0</v>
      </c>
      <c r="CW40" s="6">
        <f t="shared" si="117"/>
        <v>0</v>
      </c>
      <c r="CX40" s="15">
        <f t="shared" si="118"/>
        <v>0</v>
      </c>
      <c r="CY40" s="16"/>
      <c r="CZ40" s="1"/>
      <c r="DA40" s="2"/>
      <c r="DB40" s="2"/>
      <c r="DC40" s="2"/>
      <c r="DD40" s="2"/>
      <c r="DE40" s="2"/>
      <c r="DF40" s="7">
        <f t="shared" si="119"/>
        <v>0</v>
      </c>
      <c r="DG40" s="14">
        <f t="shared" si="120"/>
        <v>0</v>
      </c>
      <c r="DH40" s="6">
        <f t="shared" si="121"/>
        <v>0</v>
      </c>
      <c r="DI40" s="15">
        <f t="shared" si="122"/>
        <v>0</v>
      </c>
      <c r="DJ40" s="16"/>
      <c r="DK40" s="1"/>
      <c r="DL40" s="2"/>
      <c r="DM40" s="2"/>
      <c r="DN40" s="2"/>
      <c r="DO40" s="2"/>
      <c r="DP40" s="2"/>
      <c r="DQ40" s="7">
        <f t="shared" si="123"/>
        <v>0</v>
      </c>
      <c r="DR40" s="14">
        <f t="shared" si="124"/>
        <v>0</v>
      </c>
      <c r="DS40" s="6">
        <f t="shared" si="125"/>
        <v>0</v>
      </c>
      <c r="DT40" s="15">
        <f t="shared" si="126"/>
        <v>0</v>
      </c>
      <c r="DU40" s="16"/>
      <c r="DV40" s="1"/>
      <c r="DW40" s="2"/>
      <c r="DX40" s="2"/>
      <c r="DY40" s="2"/>
      <c r="DZ40" s="2"/>
      <c r="EA40" s="2"/>
      <c r="EB40" s="7">
        <f t="shared" si="127"/>
        <v>0</v>
      </c>
      <c r="EC40" s="14">
        <f t="shared" si="128"/>
        <v>0</v>
      </c>
      <c r="ED40" s="6">
        <f t="shared" si="129"/>
        <v>0</v>
      </c>
      <c r="EE40" s="15">
        <f t="shared" si="130"/>
        <v>0</v>
      </c>
      <c r="EF40" s="16"/>
      <c r="EG40" s="1"/>
      <c r="EH40" s="2"/>
      <c r="EI40" s="2"/>
      <c r="EJ40" s="2"/>
      <c r="EK40" s="2"/>
      <c r="EL40" s="2"/>
      <c r="EM40" s="7">
        <f t="shared" si="131"/>
        <v>0</v>
      </c>
      <c r="EN40" s="14">
        <f t="shared" si="132"/>
        <v>0</v>
      </c>
      <c r="EO40" s="6">
        <f t="shared" si="133"/>
        <v>0</v>
      </c>
      <c r="EP40" s="15">
        <f t="shared" si="134"/>
        <v>0</v>
      </c>
      <c r="EQ40" s="16"/>
      <c r="ER40" s="1"/>
      <c r="ES40" s="2"/>
      <c r="ET40" s="2"/>
      <c r="EU40" s="2"/>
      <c r="EV40" s="2"/>
      <c r="EW40" s="2"/>
      <c r="EX40" s="7">
        <f t="shared" si="135"/>
        <v>0</v>
      </c>
      <c r="EY40" s="14">
        <f t="shared" si="136"/>
        <v>0</v>
      </c>
      <c r="EZ40" s="6">
        <f t="shared" si="137"/>
        <v>0</v>
      </c>
      <c r="FA40" s="15">
        <f t="shared" si="138"/>
        <v>0</v>
      </c>
      <c r="FB40" s="16"/>
      <c r="FC40" s="1"/>
      <c r="FD40" s="2"/>
      <c r="FE40" s="2"/>
      <c r="FF40" s="2"/>
      <c r="FG40" s="2"/>
      <c r="FH40" s="2"/>
      <c r="FI40" s="7">
        <f t="shared" si="139"/>
        <v>0</v>
      </c>
      <c r="FJ40" s="14">
        <f t="shared" si="140"/>
        <v>0</v>
      </c>
      <c r="FK40" s="6">
        <f t="shared" si="141"/>
        <v>0</v>
      </c>
      <c r="FL40" s="15">
        <f t="shared" si="142"/>
        <v>0</v>
      </c>
      <c r="FM40" s="16"/>
      <c r="FN40" s="1"/>
      <c r="FO40" s="2"/>
      <c r="FP40" s="2"/>
      <c r="FQ40" s="2"/>
      <c r="FR40" s="2"/>
      <c r="FS40" s="2"/>
      <c r="FT40" s="7">
        <f t="shared" si="143"/>
        <v>0</v>
      </c>
      <c r="FU40" s="14">
        <f t="shared" si="144"/>
        <v>0</v>
      </c>
      <c r="FV40" s="6">
        <f t="shared" si="145"/>
        <v>0</v>
      </c>
      <c r="FW40" s="15">
        <f t="shared" si="146"/>
        <v>0</v>
      </c>
      <c r="FX40" s="16"/>
      <c r="FY40" s="1"/>
      <c r="FZ40" s="2"/>
      <c r="GA40" s="2"/>
      <c r="GB40" s="2"/>
      <c r="GC40" s="2"/>
      <c r="GD40" s="2"/>
      <c r="GE40" s="7">
        <f t="shared" si="147"/>
        <v>0</v>
      </c>
      <c r="GF40" s="14">
        <f t="shared" si="148"/>
        <v>0</v>
      </c>
      <c r="GG40" s="6">
        <f t="shared" si="149"/>
        <v>0</v>
      </c>
      <c r="GH40" s="15">
        <f t="shared" si="150"/>
        <v>0</v>
      </c>
      <c r="GI40" s="16"/>
      <c r="GJ40" s="1"/>
      <c r="GK40" s="2"/>
      <c r="GL40" s="2"/>
      <c r="GM40" s="2"/>
      <c r="GN40" s="2"/>
      <c r="GO40" s="2"/>
      <c r="GP40" s="7">
        <f t="shared" si="151"/>
        <v>0</v>
      </c>
      <c r="GQ40" s="14">
        <f t="shared" si="152"/>
        <v>0</v>
      </c>
      <c r="GR40" s="6">
        <f t="shared" si="153"/>
        <v>0</v>
      </c>
      <c r="GS40" s="15">
        <f t="shared" si="154"/>
        <v>0</v>
      </c>
      <c r="GT40" s="16"/>
      <c r="GU40" s="1"/>
      <c r="GV40" s="2"/>
      <c r="GW40" s="2"/>
      <c r="GX40" s="2"/>
      <c r="GY40" s="2"/>
      <c r="GZ40" s="2"/>
      <c r="HA40" s="7">
        <f t="shared" si="155"/>
        <v>0</v>
      </c>
      <c r="HB40" s="14">
        <f t="shared" si="156"/>
        <v>0</v>
      </c>
      <c r="HC40" s="6">
        <f t="shared" si="157"/>
        <v>0</v>
      </c>
      <c r="HD40" s="15">
        <f t="shared" si="158"/>
        <v>0</v>
      </c>
      <c r="HE40" s="16"/>
      <c r="HF40" s="1"/>
      <c r="HG40" s="2"/>
      <c r="HH40" s="2"/>
      <c r="HI40" s="2"/>
      <c r="HJ40" s="2"/>
      <c r="HK40" s="2"/>
      <c r="HL40" s="7">
        <f t="shared" si="159"/>
        <v>0</v>
      </c>
      <c r="HM40" s="14">
        <f t="shared" si="160"/>
        <v>0</v>
      </c>
      <c r="HN40" s="6">
        <f t="shared" si="161"/>
        <v>0</v>
      </c>
      <c r="HO40" s="15">
        <f t="shared" si="162"/>
        <v>0</v>
      </c>
      <c r="HP40" s="16"/>
      <c r="HQ40" s="1"/>
      <c r="HR40" s="2"/>
      <c r="HS40" s="2"/>
      <c r="HT40" s="2"/>
      <c r="HU40" s="2"/>
      <c r="HV40" s="2"/>
      <c r="HW40" s="7">
        <f t="shared" si="163"/>
        <v>0</v>
      </c>
      <c r="HX40" s="14">
        <f t="shared" si="164"/>
        <v>0</v>
      </c>
      <c r="HY40" s="6">
        <f t="shared" si="165"/>
        <v>0</v>
      </c>
      <c r="HZ40" s="15">
        <f t="shared" si="166"/>
        <v>0</v>
      </c>
      <c r="IA40" s="16"/>
      <c r="IB40" s="1"/>
      <c r="IC40" s="2"/>
      <c r="ID40" s="2"/>
      <c r="IE40" s="2"/>
      <c r="IF40" s="2"/>
      <c r="IG40" s="2"/>
      <c r="IH40" s="7">
        <f t="shared" si="167"/>
        <v>0</v>
      </c>
      <c r="II40" s="14">
        <f t="shared" si="168"/>
        <v>0</v>
      </c>
      <c r="IJ40" s="6">
        <f t="shared" si="169"/>
        <v>0</v>
      </c>
      <c r="IK40" s="111">
        <f t="shared" si="170"/>
        <v>0</v>
      </c>
      <c r="IL40" s="112"/>
    </row>
    <row r="41" spans="1:246" ht="13.5" hidden="1" thickBot="1">
      <c r="A41" s="57"/>
      <c r="B41" s="99"/>
      <c r="C41" s="99"/>
      <c r="D41" s="56"/>
      <c r="E41" s="99"/>
      <c r="F41" s="56"/>
      <c r="G41" s="81">
        <f t="shared" si="85"/>
      </c>
      <c r="H41" s="81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00" t="str">
        <f>IF(ISNA(VLOOKUP(E41,SortLookup!$A$1:$B$5,2,FALSE))," ",VLOOKUP(E41,SortLookup!$A$1:$B$5,2,FALSE))</f>
        <v> </v>
      </c>
      <c r="J41" s="82" t="str">
        <f>IF(ISNA(VLOOKUP(F41,SortLookup!$A$7:$B$11,2,FALSE))," ",VLOOKUP(F41,SortLookup!$A$7:$B$11,2,FALSE))</f>
        <v> </v>
      </c>
      <c r="K41" s="103">
        <f t="shared" si="86"/>
        <v>0</v>
      </c>
      <c r="L41" s="101">
        <f t="shared" si="87"/>
        <v>0</v>
      </c>
      <c r="M41" s="63">
        <f t="shared" si="88"/>
        <v>0</v>
      </c>
      <c r="N41" s="68">
        <f t="shared" si="89"/>
        <v>0</v>
      </c>
      <c r="O41" s="105">
        <f t="shared" si="90"/>
        <v>0</v>
      </c>
      <c r="P41" s="77"/>
      <c r="Q41" s="73"/>
      <c r="R41" s="73"/>
      <c r="S41" s="73"/>
      <c r="T41" s="73"/>
      <c r="U41" s="73"/>
      <c r="V41" s="73"/>
      <c r="W41" s="74"/>
      <c r="X41" s="74"/>
      <c r="Y41" s="74"/>
      <c r="Z41" s="74"/>
      <c r="AA41" s="75"/>
      <c r="AB41" s="65">
        <f t="shared" si="91"/>
        <v>0</v>
      </c>
      <c r="AC41" s="64">
        <f t="shared" si="92"/>
        <v>0</v>
      </c>
      <c r="AD41" s="80">
        <f t="shared" si="93"/>
        <v>0</v>
      </c>
      <c r="AE41" s="79">
        <f t="shared" si="94"/>
        <v>0</v>
      </c>
      <c r="AF41" s="77"/>
      <c r="AG41" s="73"/>
      <c r="AH41" s="73"/>
      <c r="AI41" s="73"/>
      <c r="AJ41" s="74"/>
      <c r="AK41" s="74"/>
      <c r="AL41" s="74"/>
      <c r="AM41" s="74"/>
      <c r="AN41" s="75"/>
      <c r="AO41" s="65">
        <f t="shared" si="95"/>
        <v>0</v>
      </c>
      <c r="AP41" s="64">
        <f t="shared" si="96"/>
        <v>0</v>
      </c>
      <c r="AQ41" s="80">
        <f t="shared" si="97"/>
        <v>0</v>
      </c>
      <c r="AR41" s="79">
        <f t="shared" si="98"/>
        <v>0</v>
      </c>
      <c r="AS41" s="77"/>
      <c r="AT41" s="73"/>
      <c r="AU41" s="73"/>
      <c r="AV41" s="74"/>
      <c r="AW41" s="74"/>
      <c r="AX41" s="74"/>
      <c r="AY41" s="74"/>
      <c r="AZ41" s="75"/>
      <c r="BA41" s="65">
        <f t="shared" si="99"/>
        <v>0</v>
      </c>
      <c r="BB41" s="64">
        <f t="shared" si="100"/>
        <v>0</v>
      </c>
      <c r="BC41" s="80">
        <f t="shared" si="101"/>
        <v>0</v>
      </c>
      <c r="BD41" s="79">
        <f t="shared" si="102"/>
        <v>0</v>
      </c>
      <c r="BE41" s="77"/>
      <c r="BF41" s="73"/>
      <c r="BG41" s="73"/>
      <c r="BH41" s="74"/>
      <c r="BI41" s="74"/>
      <c r="BJ41" s="74"/>
      <c r="BK41" s="74"/>
      <c r="BL41" s="75"/>
      <c r="BM41" s="65">
        <f t="shared" si="103"/>
        <v>0</v>
      </c>
      <c r="BN41" s="64">
        <f t="shared" si="104"/>
        <v>0</v>
      </c>
      <c r="BO41" s="80">
        <f t="shared" si="105"/>
        <v>0</v>
      </c>
      <c r="BP41" s="107">
        <f t="shared" si="106"/>
        <v>0</v>
      </c>
      <c r="BQ41" s="1"/>
      <c r="BR41" s="1"/>
      <c r="BS41" s="1"/>
      <c r="BT41" s="2"/>
      <c r="BU41" s="2"/>
      <c r="BV41" s="2"/>
      <c r="BW41" s="2"/>
      <c r="BX41" s="2"/>
      <c r="BY41" s="7">
        <f t="shared" si="107"/>
        <v>0</v>
      </c>
      <c r="BZ41" s="14">
        <f t="shared" si="108"/>
        <v>0</v>
      </c>
      <c r="CA41" s="6">
        <f t="shared" si="109"/>
        <v>0</v>
      </c>
      <c r="CB41" s="15">
        <f t="shared" si="110"/>
        <v>0</v>
      </c>
      <c r="CC41" s="16"/>
      <c r="CD41" s="1"/>
      <c r="CE41" s="2"/>
      <c r="CF41" s="2"/>
      <c r="CG41" s="2"/>
      <c r="CH41" s="2"/>
      <c r="CI41" s="2"/>
      <c r="CJ41" s="7">
        <f t="shared" si="111"/>
        <v>0</v>
      </c>
      <c r="CK41" s="14">
        <f t="shared" si="112"/>
        <v>0</v>
      </c>
      <c r="CL41" s="6">
        <f t="shared" si="113"/>
        <v>0</v>
      </c>
      <c r="CM41" s="15">
        <f t="shared" si="114"/>
        <v>0</v>
      </c>
      <c r="CN41" s="16"/>
      <c r="CO41" s="1"/>
      <c r="CP41" s="2"/>
      <c r="CQ41" s="2"/>
      <c r="CR41" s="2"/>
      <c r="CS41" s="2"/>
      <c r="CT41" s="2"/>
      <c r="CU41" s="7">
        <f t="shared" si="115"/>
        <v>0</v>
      </c>
      <c r="CV41" s="14">
        <f t="shared" si="116"/>
        <v>0</v>
      </c>
      <c r="CW41" s="6">
        <f t="shared" si="117"/>
        <v>0</v>
      </c>
      <c r="CX41" s="15">
        <f t="shared" si="118"/>
        <v>0</v>
      </c>
      <c r="CY41" s="16"/>
      <c r="CZ41" s="1"/>
      <c r="DA41" s="2"/>
      <c r="DB41" s="2"/>
      <c r="DC41" s="2"/>
      <c r="DD41" s="2"/>
      <c r="DE41" s="2"/>
      <c r="DF41" s="7">
        <f t="shared" si="119"/>
        <v>0</v>
      </c>
      <c r="DG41" s="14">
        <f t="shared" si="120"/>
        <v>0</v>
      </c>
      <c r="DH41" s="6">
        <f t="shared" si="121"/>
        <v>0</v>
      </c>
      <c r="DI41" s="15">
        <f t="shared" si="122"/>
        <v>0</v>
      </c>
      <c r="DJ41" s="16"/>
      <c r="DK41" s="1"/>
      <c r="DL41" s="2"/>
      <c r="DM41" s="2"/>
      <c r="DN41" s="2"/>
      <c r="DO41" s="2"/>
      <c r="DP41" s="2"/>
      <c r="DQ41" s="7">
        <f t="shared" si="123"/>
        <v>0</v>
      </c>
      <c r="DR41" s="14">
        <f t="shared" si="124"/>
        <v>0</v>
      </c>
      <c r="DS41" s="6">
        <f t="shared" si="125"/>
        <v>0</v>
      </c>
      <c r="DT41" s="15">
        <f t="shared" si="126"/>
        <v>0</v>
      </c>
      <c r="DU41" s="16"/>
      <c r="DV41" s="1"/>
      <c r="DW41" s="2"/>
      <c r="DX41" s="2"/>
      <c r="DY41" s="2"/>
      <c r="DZ41" s="2"/>
      <c r="EA41" s="2"/>
      <c r="EB41" s="7">
        <f t="shared" si="127"/>
        <v>0</v>
      </c>
      <c r="EC41" s="14">
        <f t="shared" si="128"/>
        <v>0</v>
      </c>
      <c r="ED41" s="6">
        <f t="shared" si="129"/>
        <v>0</v>
      </c>
      <c r="EE41" s="15">
        <f t="shared" si="130"/>
        <v>0</v>
      </c>
      <c r="EF41" s="16"/>
      <c r="EG41" s="1"/>
      <c r="EH41" s="2"/>
      <c r="EI41" s="2"/>
      <c r="EJ41" s="2"/>
      <c r="EK41" s="2"/>
      <c r="EL41" s="2"/>
      <c r="EM41" s="7">
        <f t="shared" si="131"/>
        <v>0</v>
      </c>
      <c r="EN41" s="14">
        <f t="shared" si="132"/>
        <v>0</v>
      </c>
      <c r="EO41" s="6">
        <f t="shared" si="133"/>
        <v>0</v>
      </c>
      <c r="EP41" s="15">
        <f t="shared" si="134"/>
        <v>0</v>
      </c>
      <c r="EQ41" s="16"/>
      <c r="ER41" s="1"/>
      <c r="ES41" s="2"/>
      <c r="ET41" s="2"/>
      <c r="EU41" s="2"/>
      <c r="EV41" s="2"/>
      <c r="EW41" s="2"/>
      <c r="EX41" s="7">
        <f t="shared" si="135"/>
        <v>0</v>
      </c>
      <c r="EY41" s="14">
        <f t="shared" si="136"/>
        <v>0</v>
      </c>
      <c r="EZ41" s="6">
        <f t="shared" si="137"/>
        <v>0</v>
      </c>
      <c r="FA41" s="15">
        <f t="shared" si="138"/>
        <v>0</v>
      </c>
      <c r="FB41" s="16"/>
      <c r="FC41" s="1"/>
      <c r="FD41" s="2"/>
      <c r="FE41" s="2"/>
      <c r="FF41" s="2"/>
      <c r="FG41" s="2"/>
      <c r="FH41" s="2"/>
      <c r="FI41" s="7">
        <f t="shared" si="139"/>
        <v>0</v>
      </c>
      <c r="FJ41" s="14">
        <f t="shared" si="140"/>
        <v>0</v>
      </c>
      <c r="FK41" s="6">
        <f t="shared" si="141"/>
        <v>0</v>
      </c>
      <c r="FL41" s="15">
        <f t="shared" si="142"/>
        <v>0</v>
      </c>
      <c r="FM41" s="16"/>
      <c r="FN41" s="1"/>
      <c r="FO41" s="2"/>
      <c r="FP41" s="2"/>
      <c r="FQ41" s="2"/>
      <c r="FR41" s="2"/>
      <c r="FS41" s="2"/>
      <c r="FT41" s="7">
        <f t="shared" si="143"/>
        <v>0</v>
      </c>
      <c r="FU41" s="14">
        <f t="shared" si="144"/>
        <v>0</v>
      </c>
      <c r="FV41" s="6">
        <f t="shared" si="145"/>
        <v>0</v>
      </c>
      <c r="FW41" s="15">
        <f t="shared" si="146"/>
        <v>0</v>
      </c>
      <c r="FX41" s="16"/>
      <c r="FY41" s="1"/>
      <c r="FZ41" s="2"/>
      <c r="GA41" s="2"/>
      <c r="GB41" s="2"/>
      <c r="GC41" s="2"/>
      <c r="GD41" s="2"/>
      <c r="GE41" s="7">
        <f t="shared" si="147"/>
        <v>0</v>
      </c>
      <c r="GF41" s="14">
        <f t="shared" si="148"/>
        <v>0</v>
      </c>
      <c r="GG41" s="6">
        <f t="shared" si="149"/>
        <v>0</v>
      </c>
      <c r="GH41" s="15">
        <f t="shared" si="150"/>
        <v>0</v>
      </c>
      <c r="GI41" s="16"/>
      <c r="GJ41" s="1"/>
      <c r="GK41" s="2"/>
      <c r="GL41" s="2"/>
      <c r="GM41" s="2"/>
      <c r="GN41" s="2"/>
      <c r="GO41" s="2"/>
      <c r="GP41" s="7">
        <f t="shared" si="151"/>
        <v>0</v>
      </c>
      <c r="GQ41" s="14">
        <f t="shared" si="152"/>
        <v>0</v>
      </c>
      <c r="GR41" s="6">
        <f t="shared" si="153"/>
        <v>0</v>
      </c>
      <c r="GS41" s="15">
        <f t="shared" si="154"/>
        <v>0</v>
      </c>
      <c r="GT41" s="16"/>
      <c r="GU41" s="1"/>
      <c r="GV41" s="2"/>
      <c r="GW41" s="2"/>
      <c r="GX41" s="2"/>
      <c r="GY41" s="2"/>
      <c r="GZ41" s="2"/>
      <c r="HA41" s="7">
        <f t="shared" si="155"/>
        <v>0</v>
      </c>
      <c r="HB41" s="14">
        <f t="shared" si="156"/>
        <v>0</v>
      </c>
      <c r="HC41" s="6">
        <f t="shared" si="157"/>
        <v>0</v>
      </c>
      <c r="HD41" s="15">
        <f t="shared" si="158"/>
        <v>0</v>
      </c>
      <c r="HE41" s="16"/>
      <c r="HF41" s="1"/>
      <c r="HG41" s="2"/>
      <c r="HH41" s="2"/>
      <c r="HI41" s="2"/>
      <c r="HJ41" s="2"/>
      <c r="HK41" s="2"/>
      <c r="HL41" s="7">
        <f t="shared" si="159"/>
        <v>0</v>
      </c>
      <c r="HM41" s="14">
        <f t="shared" si="160"/>
        <v>0</v>
      </c>
      <c r="HN41" s="6">
        <f t="shared" si="161"/>
        <v>0</v>
      </c>
      <c r="HO41" s="15">
        <f t="shared" si="162"/>
        <v>0</v>
      </c>
      <c r="HP41" s="16"/>
      <c r="HQ41" s="1"/>
      <c r="HR41" s="2"/>
      <c r="HS41" s="2"/>
      <c r="HT41" s="2"/>
      <c r="HU41" s="2"/>
      <c r="HV41" s="2"/>
      <c r="HW41" s="7">
        <f t="shared" si="163"/>
        <v>0</v>
      </c>
      <c r="HX41" s="14">
        <f t="shared" si="164"/>
        <v>0</v>
      </c>
      <c r="HY41" s="6">
        <f t="shared" si="165"/>
        <v>0</v>
      </c>
      <c r="HZ41" s="15">
        <f t="shared" si="166"/>
        <v>0</v>
      </c>
      <c r="IA41" s="16"/>
      <c r="IB41" s="1"/>
      <c r="IC41" s="2"/>
      <c r="ID41" s="2"/>
      <c r="IE41" s="2"/>
      <c r="IF41" s="2"/>
      <c r="IG41" s="2"/>
      <c r="IH41" s="7">
        <f t="shared" si="167"/>
        <v>0</v>
      </c>
      <c r="II41" s="14">
        <f t="shared" si="168"/>
        <v>0</v>
      </c>
      <c r="IJ41" s="6">
        <f t="shared" si="169"/>
        <v>0</v>
      </c>
      <c r="IK41" s="111">
        <f t="shared" si="170"/>
        <v>0</v>
      </c>
      <c r="IL41" s="112"/>
    </row>
    <row r="42" spans="1:246" ht="13.5" hidden="1" thickTop="1">
      <c r="A42" s="88">
        <v>49</v>
      </c>
      <c r="B42" s="89"/>
      <c r="C42" s="89"/>
      <c r="D42" s="90"/>
      <c r="E42" s="89"/>
      <c r="F42" s="90"/>
      <c r="G42" s="91">
        <f t="shared" si="85"/>
      </c>
      <c r="H42" s="91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92" t="str">
        <f>IF(ISNA(VLOOKUP(E42,SortLookup!$A$1:$B$5,2,FALSE))," ",VLOOKUP(E42,SortLookup!$A$1:$B$5,2,FALSE))</f>
        <v> </v>
      </c>
      <c r="J42" s="92" t="str">
        <f>IF(ISNA(VLOOKUP(F42,SortLookup!$A$7:$B$11,2,FALSE))," ",VLOOKUP(F42,SortLookup!$A$7:$B$11,2,FALSE))</f>
        <v> </v>
      </c>
      <c r="K42" s="93">
        <f t="shared" si="86"/>
        <v>0</v>
      </c>
      <c r="L42" s="94">
        <f t="shared" si="87"/>
        <v>0</v>
      </c>
      <c r="M42" s="95">
        <f t="shared" si="88"/>
        <v>0</v>
      </c>
      <c r="N42" s="96">
        <f t="shared" si="89"/>
        <v>0</v>
      </c>
      <c r="O42" s="95">
        <f t="shared" si="90"/>
        <v>0</v>
      </c>
      <c r="P42" s="97"/>
      <c r="Q42" s="97"/>
      <c r="R42" s="97"/>
      <c r="S42" s="97"/>
      <c r="T42" s="97"/>
      <c r="U42" s="97"/>
      <c r="V42" s="97"/>
      <c r="W42" s="98"/>
      <c r="X42" s="98"/>
      <c r="Y42" s="98"/>
      <c r="Z42" s="98"/>
      <c r="AA42" s="98"/>
      <c r="AB42" s="94">
        <f t="shared" si="91"/>
        <v>0</v>
      </c>
      <c r="AC42" s="96">
        <f t="shared" si="92"/>
        <v>0</v>
      </c>
      <c r="AD42" s="95">
        <f t="shared" si="93"/>
        <v>0</v>
      </c>
      <c r="AE42" s="184">
        <f t="shared" si="94"/>
        <v>0</v>
      </c>
      <c r="AF42" s="117"/>
      <c r="AG42" s="97"/>
      <c r="AH42" s="97"/>
      <c r="AI42" s="97"/>
      <c r="AJ42" s="98"/>
      <c r="AK42" s="98"/>
      <c r="AL42" s="98"/>
      <c r="AM42" s="98"/>
      <c r="AN42" s="98"/>
      <c r="AO42" s="94">
        <f t="shared" si="95"/>
        <v>0</v>
      </c>
      <c r="AP42" s="96">
        <f t="shared" si="96"/>
        <v>0</v>
      </c>
      <c r="AQ42" s="109">
        <f t="shared" si="97"/>
        <v>0</v>
      </c>
      <c r="AR42" s="108">
        <f t="shared" si="98"/>
        <v>0</v>
      </c>
      <c r="AS42" s="97"/>
      <c r="AT42" s="97"/>
      <c r="AU42" s="97"/>
      <c r="AV42" s="98"/>
      <c r="AW42" s="98"/>
      <c r="AX42" s="98"/>
      <c r="AY42" s="98"/>
      <c r="AZ42" s="98"/>
      <c r="BA42" s="94">
        <f t="shared" si="99"/>
        <v>0</v>
      </c>
      <c r="BB42" s="96">
        <f t="shared" si="100"/>
        <v>0</v>
      </c>
      <c r="BC42" s="95">
        <f t="shared" si="101"/>
        <v>0</v>
      </c>
      <c r="BD42" s="93">
        <f t="shared" si="102"/>
        <v>0</v>
      </c>
      <c r="BE42" s="97"/>
      <c r="BF42" s="97"/>
      <c r="BG42" s="97"/>
      <c r="BH42" s="98"/>
      <c r="BI42" s="98"/>
      <c r="BJ42" s="98"/>
      <c r="BK42" s="98"/>
      <c r="BL42" s="98"/>
      <c r="BM42" s="94">
        <f t="shared" si="103"/>
        <v>0</v>
      </c>
      <c r="BN42" s="96">
        <f t="shared" si="104"/>
        <v>0</v>
      </c>
      <c r="BO42" s="95">
        <f t="shared" si="105"/>
        <v>0</v>
      </c>
      <c r="BP42" s="93">
        <f t="shared" si="106"/>
        <v>0</v>
      </c>
      <c r="BQ42" s="1"/>
      <c r="BR42" s="1"/>
      <c r="BS42" s="1"/>
      <c r="BT42" s="2"/>
      <c r="BU42" s="2"/>
      <c r="BV42" s="2"/>
      <c r="BW42" s="2"/>
      <c r="BX42" s="2"/>
      <c r="BY42" s="7">
        <f t="shared" si="107"/>
        <v>0</v>
      </c>
      <c r="BZ42" s="14">
        <f t="shared" si="108"/>
        <v>0</v>
      </c>
      <c r="CA42" s="6">
        <f t="shared" si="109"/>
        <v>0</v>
      </c>
      <c r="CB42" s="15">
        <f t="shared" si="110"/>
        <v>0</v>
      </c>
      <c r="CC42" s="16"/>
      <c r="CD42" s="1"/>
      <c r="CE42" s="2"/>
      <c r="CF42" s="2"/>
      <c r="CG42" s="2"/>
      <c r="CH42" s="2"/>
      <c r="CI42" s="2"/>
      <c r="CJ42" s="7">
        <f t="shared" si="111"/>
        <v>0</v>
      </c>
      <c r="CK42" s="14">
        <f t="shared" si="112"/>
        <v>0</v>
      </c>
      <c r="CL42" s="6">
        <f t="shared" si="113"/>
        <v>0</v>
      </c>
      <c r="CM42" s="15">
        <f t="shared" si="114"/>
        <v>0</v>
      </c>
      <c r="CN42" s="16"/>
      <c r="CO42" s="1"/>
      <c r="CP42" s="2"/>
      <c r="CQ42" s="2"/>
      <c r="CR42" s="2"/>
      <c r="CS42" s="2"/>
      <c r="CT42" s="2"/>
      <c r="CU42" s="7">
        <f t="shared" si="115"/>
        <v>0</v>
      </c>
      <c r="CV42" s="14">
        <f t="shared" si="116"/>
        <v>0</v>
      </c>
      <c r="CW42" s="6">
        <f t="shared" si="117"/>
        <v>0</v>
      </c>
      <c r="CX42" s="15">
        <f t="shared" si="118"/>
        <v>0</v>
      </c>
      <c r="CY42" s="16"/>
      <c r="CZ42" s="1"/>
      <c r="DA42" s="2"/>
      <c r="DB42" s="2"/>
      <c r="DC42" s="2"/>
      <c r="DD42" s="2"/>
      <c r="DE42" s="2"/>
      <c r="DF42" s="7">
        <f t="shared" si="119"/>
        <v>0</v>
      </c>
      <c r="DG42" s="14">
        <f t="shared" si="120"/>
        <v>0</v>
      </c>
      <c r="DH42" s="6">
        <f t="shared" si="121"/>
        <v>0</v>
      </c>
      <c r="DI42" s="15">
        <f t="shared" si="122"/>
        <v>0</v>
      </c>
      <c r="DJ42" s="16"/>
      <c r="DK42" s="1"/>
      <c r="DL42" s="2"/>
      <c r="DM42" s="2"/>
      <c r="DN42" s="2"/>
      <c r="DO42" s="2"/>
      <c r="DP42" s="2"/>
      <c r="DQ42" s="7">
        <f t="shared" si="123"/>
        <v>0</v>
      </c>
      <c r="DR42" s="14">
        <f t="shared" si="124"/>
        <v>0</v>
      </c>
      <c r="DS42" s="6">
        <f t="shared" si="125"/>
        <v>0</v>
      </c>
      <c r="DT42" s="15">
        <f t="shared" si="126"/>
        <v>0</v>
      </c>
      <c r="DU42" s="16"/>
      <c r="DV42" s="1"/>
      <c r="DW42" s="2"/>
      <c r="DX42" s="2"/>
      <c r="DY42" s="2"/>
      <c r="DZ42" s="2"/>
      <c r="EA42" s="2"/>
      <c r="EB42" s="7">
        <f t="shared" si="127"/>
        <v>0</v>
      </c>
      <c r="EC42" s="14">
        <f t="shared" si="128"/>
        <v>0</v>
      </c>
      <c r="ED42" s="6">
        <f t="shared" si="129"/>
        <v>0</v>
      </c>
      <c r="EE42" s="15">
        <f t="shared" si="130"/>
        <v>0</v>
      </c>
      <c r="EF42" s="16"/>
      <c r="EG42" s="1"/>
      <c r="EH42" s="2"/>
      <c r="EI42" s="2"/>
      <c r="EJ42" s="2"/>
      <c r="EK42" s="2"/>
      <c r="EL42" s="2"/>
      <c r="EM42" s="7">
        <f t="shared" si="131"/>
        <v>0</v>
      </c>
      <c r="EN42" s="14">
        <f t="shared" si="132"/>
        <v>0</v>
      </c>
      <c r="EO42" s="6">
        <f t="shared" si="133"/>
        <v>0</v>
      </c>
      <c r="EP42" s="15">
        <f t="shared" si="134"/>
        <v>0</v>
      </c>
      <c r="EQ42" s="16"/>
      <c r="ER42" s="1"/>
      <c r="ES42" s="2"/>
      <c r="ET42" s="2"/>
      <c r="EU42" s="2"/>
      <c r="EV42" s="2"/>
      <c r="EW42" s="2"/>
      <c r="EX42" s="7">
        <f t="shared" si="135"/>
        <v>0</v>
      </c>
      <c r="EY42" s="14">
        <f t="shared" si="136"/>
        <v>0</v>
      </c>
      <c r="EZ42" s="6">
        <f t="shared" si="137"/>
        <v>0</v>
      </c>
      <c r="FA42" s="15">
        <f t="shared" si="138"/>
        <v>0</v>
      </c>
      <c r="FB42" s="16"/>
      <c r="FC42" s="1"/>
      <c r="FD42" s="2"/>
      <c r="FE42" s="2"/>
      <c r="FF42" s="2"/>
      <c r="FG42" s="2"/>
      <c r="FH42" s="2"/>
      <c r="FI42" s="7">
        <f t="shared" si="139"/>
        <v>0</v>
      </c>
      <c r="FJ42" s="14">
        <f t="shared" si="140"/>
        <v>0</v>
      </c>
      <c r="FK42" s="6">
        <f t="shared" si="141"/>
        <v>0</v>
      </c>
      <c r="FL42" s="15">
        <f t="shared" si="142"/>
        <v>0</v>
      </c>
      <c r="FM42" s="16"/>
      <c r="FN42" s="1"/>
      <c r="FO42" s="2"/>
      <c r="FP42" s="2"/>
      <c r="FQ42" s="2"/>
      <c r="FR42" s="2"/>
      <c r="FS42" s="2"/>
      <c r="FT42" s="7">
        <f t="shared" si="143"/>
        <v>0</v>
      </c>
      <c r="FU42" s="14">
        <f t="shared" si="144"/>
        <v>0</v>
      </c>
      <c r="FV42" s="6">
        <f t="shared" si="145"/>
        <v>0</v>
      </c>
      <c r="FW42" s="15">
        <f t="shared" si="146"/>
        <v>0</v>
      </c>
      <c r="FX42" s="16"/>
      <c r="FY42" s="1"/>
      <c r="FZ42" s="2"/>
      <c r="GA42" s="2"/>
      <c r="GB42" s="2"/>
      <c r="GC42" s="2"/>
      <c r="GD42" s="2"/>
      <c r="GE42" s="7">
        <f t="shared" si="147"/>
        <v>0</v>
      </c>
      <c r="GF42" s="14">
        <f t="shared" si="148"/>
        <v>0</v>
      </c>
      <c r="GG42" s="6">
        <f t="shared" si="149"/>
        <v>0</v>
      </c>
      <c r="GH42" s="15">
        <f t="shared" si="150"/>
        <v>0</v>
      </c>
      <c r="GI42" s="16"/>
      <c r="GJ42" s="1"/>
      <c r="GK42" s="2"/>
      <c r="GL42" s="2"/>
      <c r="GM42" s="2"/>
      <c r="GN42" s="2"/>
      <c r="GO42" s="2"/>
      <c r="GP42" s="7">
        <f t="shared" si="151"/>
        <v>0</v>
      </c>
      <c r="GQ42" s="14">
        <f t="shared" si="152"/>
        <v>0</v>
      </c>
      <c r="GR42" s="6">
        <f t="shared" si="153"/>
        <v>0</v>
      </c>
      <c r="GS42" s="15">
        <f t="shared" si="154"/>
        <v>0</v>
      </c>
      <c r="GT42" s="16"/>
      <c r="GU42" s="1"/>
      <c r="GV42" s="2"/>
      <c r="GW42" s="2"/>
      <c r="GX42" s="2"/>
      <c r="GY42" s="2"/>
      <c r="GZ42" s="2"/>
      <c r="HA42" s="7">
        <f t="shared" si="155"/>
        <v>0</v>
      </c>
      <c r="HB42" s="14">
        <f t="shared" si="156"/>
        <v>0</v>
      </c>
      <c r="HC42" s="6">
        <f t="shared" si="157"/>
        <v>0</v>
      </c>
      <c r="HD42" s="15">
        <f t="shared" si="158"/>
        <v>0</v>
      </c>
      <c r="HE42" s="16"/>
      <c r="HF42" s="1"/>
      <c r="HG42" s="2"/>
      <c r="HH42" s="2"/>
      <c r="HI42" s="2"/>
      <c r="HJ42" s="2"/>
      <c r="HK42" s="2"/>
      <c r="HL42" s="7">
        <f t="shared" si="159"/>
        <v>0</v>
      </c>
      <c r="HM42" s="14">
        <f t="shared" si="160"/>
        <v>0</v>
      </c>
      <c r="HN42" s="6">
        <f t="shared" si="161"/>
        <v>0</v>
      </c>
      <c r="HO42" s="15">
        <f t="shared" si="162"/>
        <v>0</v>
      </c>
      <c r="HP42" s="16"/>
      <c r="HQ42" s="1"/>
      <c r="HR42" s="2"/>
      <c r="HS42" s="2"/>
      <c r="HT42" s="2"/>
      <c r="HU42" s="2"/>
      <c r="HV42" s="2"/>
      <c r="HW42" s="7">
        <f t="shared" si="163"/>
        <v>0</v>
      </c>
      <c r="HX42" s="14">
        <f t="shared" si="164"/>
        <v>0</v>
      </c>
      <c r="HY42" s="6">
        <f t="shared" si="165"/>
        <v>0</v>
      </c>
      <c r="HZ42" s="15">
        <f t="shared" si="166"/>
        <v>0</v>
      </c>
      <c r="IA42" s="16"/>
      <c r="IB42" s="1"/>
      <c r="IC42" s="2"/>
      <c r="ID42" s="2"/>
      <c r="IE42" s="2"/>
      <c r="IF42" s="2"/>
      <c r="IG42" s="2"/>
      <c r="IH42" s="7">
        <f t="shared" si="167"/>
        <v>0</v>
      </c>
      <c r="II42" s="14">
        <f t="shared" si="168"/>
        <v>0</v>
      </c>
      <c r="IJ42" s="6">
        <f t="shared" si="169"/>
        <v>0</v>
      </c>
      <c r="IK42" s="111">
        <f t="shared" si="170"/>
        <v>0</v>
      </c>
      <c r="IL42" s="112"/>
    </row>
    <row r="43" spans="1:246" ht="12.75" hidden="1">
      <c r="A43" s="84">
        <v>50</v>
      </c>
      <c r="B43" s="50"/>
      <c r="C43" s="50"/>
      <c r="D43" s="51"/>
      <c r="E43" s="50"/>
      <c r="F43" s="51"/>
      <c r="G43" s="42">
        <f t="shared" si="85"/>
      </c>
      <c r="H43" s="42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85" t="str">
        <f>IF(ISNA(VLOOKUP(E43,SortLookup!$A$1:$B$5,2,FALSE))," ",VLOOKUP(E43,SortLookup!$A$1:$B$5,2,FALSE))</f>
        <v> </v>
      </c>
      <c r="J43" s="85" t="str">
        <f>IF(ISNA(VLOOKUP(F43,SortLookup!$A$7:$B$11,2,FALSE))," ",VLOOKUP(F43,SortLookup!$A$7:$B$11,2,FALSE))</f>
        <v> </v>
      </c>
      <c r="K43" s="86">
        <f t="shared" si="86"/>
        <v>0</v>
      </c>
      <c r="L43" s="87">
        <f t="shared" si="87"/>
        <v>0</v>
      </c>
      <c r="M43" s="45">
        <f t="shared" si="88"/>
        <v>0</v>
      </c>
      <c r="N43" s="61">
        <f t="shared" si="89"/>
        <v>0</v>
      </c>
      <c r="O43" s="45">
        <f t="shared" si="90"/>
        <v>0</v>
      </c>
      <c r="P43" s="69"/>
      <c r="Q43" s="69"/>
      <c r="R43" s="69"/>
      <c r="S43" s="69"/>
      <c r="T43" s="69"/>
      <c r="U43" s="69"/>
      <c r="V43" s="69"/>
      <c r="W43" s="70"/>
      <c r="X43" s="70"/>
      <c r="Y43" s="70"/>
      <c r="Z43" s="70"/>
      <c r="AA43" s="70"/>
      <c r="AB43" s="87">
        <f t="shared" si="91"/>
        <v>0</v>
      </c>
      <c r="AC43" s="61">
        <f t="shared" si="92"/>
        <v>0</v>
      </c>
      <c r="AD43" s="45">
        <f t="shared" si="93"/>
        <v>0</v>
      </c>
      <c r="AE43" s="185">
        <f t="shared" si="94"/>
        <v>0</v>
      </c>
      <c r="AF43" s="76"/>
      <c r="AG43" s="69"/>
      <c r="AH43" s="69"/>
      <c r="AI43" s="69"/>
      <c r="AJ43" s="70"/>
      <c r="AK43" s="70"/>
      <c r="AL43" s="70"/>
      <c r="AM43" s="70"/>
      <c r="AN43" s="70"/>
      <c r="AO43" s="87">
        <f t="shared" si="95"/>
        <v>0</v>
      </c>
      <c r="AP43" s="61">
        <f t="shared" si="96"/>
        <v>0</v>
      </c>
      <c r="AQ43" s="78">
        <f t="shared" si="97"/>
        <v>0</v>
      </c>
      <c r="AR43" s="106">
        <f t="shared" si="98"/>
        <v>0</v>
      </c>
      <c r="AS43" s="69"/>
      <c r="AT43" s="69"/>
      <c r="AU43" s="69"/>
      <c r="AV43" s="70"/>
      <c r="AW43" s="70"/>
      <c r="AX43" s="70"/>
      <c r="AY43" s="70"/>
      <c r="AZ43" s="70"/>
      <c r="BA43" s="87">
        <f t="shared" si="99"/>
        <v>0</v>
      </c>
      <c r="BB43" s="61">
        <f t="shared" si="100"/>
        <v>0</v>
      </c>
      <c r="BC43" s="45">
        <f t="shared" si="101"/>
        <v>0</v>
      </c>
      <c r="BD43" s="86">
        <f t="shared" si="102"/>
        <v>0</v>
      </c>
      <c r="BE43" s="69"/>
      <c r="BF43" s="69"/>
      <c r="BG43" s="69"/>
      <c r="BH43" s="70"/>
      <c r="BI43" s="70"/>
      <c r="BJ43" s="70"/>
      <c r="BK43" s="70"/>
      <c r="BL43" s="70"/>
      <c r="BM43" s="87">
        <f t="shared" si="103"/>
        <v>0</v>
      </c>
      <c r="BN43" s="61">
        <f t="shared" si="104"/>
        <v>0</v>
      </c>
      <c r="BO43" s="45">
        <f t="shared" si="105"/>
        <v>0</v>
      </c>
      <c r="BP43" s="86">
        <f t="shared" si="106"/>
        <v>0</v>
      </c>
      <c r="BQ43" s="1"/>
      <c r="BR43" s="1"/>
      <c r="BS43" s="1"/>
      <c r="BT43" s="2"/>
      <c r="BU43" s="2"/>
      <c r="BV43" s="2"/>
      <c r="BW43" s="2"/>
      <c r="BX43" s="2"/>
      <c r="BY43" s="7">
        <f t="shared" si="107"/>
        <v>0</v>
      </c>
      <c r="BZ43" s="14">
        <f t="shared" si="108"/>
        <v>0</v>
      </c>
      <c r="CA43" s="6">
        <f t="shared" si="109"/>
        <v>0</v>
      </c>
      <c r="CB43" s="15">
        <f t="shared" si="110"/>
        <v>0</v>
      </c>
      <c r="CC43" s="16"/>
      <c r="CD43" s="1"/>
      <c r="CE43" s="2"/>
      <c r="CF43" s="2"/>
      <c r="CG43" s="2"/>
      <c r="CH43" s="2"/>
      <c r="CI43" s="2"/>
      <c r="CJ43" s="7">
        <f t="shared" si="111"/>
        <v>0</v>
      </c>
      <c r="CK43" s="14">
        <f t="shared" si="112"/>
        <v>0</v>
      </c>
      <c r="CL43" s="6">
        <f t="shared" si="113"/>
        <v>0</v>
      </c>
      <c r="CM43" s="15">
        <f t="shared" si="114"/>
        <v>0</v>
      </c>
      <c r="CN43" s="16"/>
      <c r="CO43" s="1"/>
      <c r="CP43" s="2"/>
      <c r="CQ43" s="2"/>
      <c r="CR43" s="2"/>
      <c r="CS43" s="2"/>
      <c r="CT43" s="2"/>
      <c r="CU43" s="7">
        <f t="shared" si="115"/>
        <v>0</v>
      </c>
      <c r="CV43" s="14">
        <f t="shared" si="116"/>
        <v>0</v>
      </c>
      <c r="CW43" s="6">
        <f t="shared" si="117"/>
        <v>0</v>
      </c>
      <c r="CX43" s="15">
        <f t="shared" si="118"/>
        <v>0</v>
      </c>
      <c r="CY43" s="16"/>
      <c r="CZ43" s="1"/>
      <c r="DA43" s="2"/>
      <c r="DB43" s="2"/>
      <c r="DC43" s="2"/>
      <c r="DD43" s="2"/>
      <c r="DE43" s="2"/>
      <c r="DF43" s="7">
        <f t="shared" si="119"/>
        <v>0</v>
      </c>
      <c r="DG43" s="14">
        <f t="shared" si="120"/>
        <v>0</v>
      </c>
      <c r="DH43" s="6">
        <f t="shared" si="121"/>
        <v>0</v>
      </c>
      <c r="DI43" s="15">
        <f t="shared" si="122"/>
        <v>0</v>
      </c>
      <c r="DJ43" s="16"/>
      <c r="DK43" s="1"/>
      <c r="DL43" s="2"/>
      <c r="DM43" s="2"/>
      <c r="DN43" s="2"/>
      <c r="DO43" s="2"/>
      <c r="DP43" s="2"/>
      <c r="DQ43" s="7">
        <f t="shared" si="123"/>
        <v>0</v>
      </c>
      <c r="DR43" s="14">
        <f t="shared" si="124"/>
        <v>0</v>
      </c>
      <c r="DS43" s="6">
        <f t="shared" si="125"/>
        <v>0</v>
      </c>
      <c r="DT43" s="15">
        <f t="shared" si="126"/>
        <v>0</v>
      </c>
      <c r="DU43" s="16"/>
      <c r="DV43" s="1"/>
      <c r="DW43" s="2"/>
      <c r="DX43" s="2"/>
      <c r="DY43" s="2"/>
      <c r="DZ43" s="2"/>
      <c r="EA43" s="2"/>
      <c r="EB43" s="7">
        <f t="shared" si="127"/>
        <v>0</v>
      </c>
      <c r="EC43" s="14">
        <f t="shared" si="128"/>
        <v>0</v>
      </c>
      <c r="ED43" s="6">
        <f t="shared" si="129"/>
        <v>0</v>
      </c>
      <c r="EE43" s="15">
        <f t="shared" si="130"/>
        <v>0</v>
      </c>
      <c r="EF43" s="16"/>
      <c r="EG43" s="1"/>
      <c r="EH43" s="2"/>
      <c r="EI43" s="2"/>
      <c r="EJ43" s="2"/>
      <c r="EK43" s="2"/>
      <c r="EL43" s="2"/>
      <c r="EM43" s="7">
        <f t="shared" si="131"/>
        <v>0</v>
      </c>
      <c r="EN43" s="14">
        <f t="shared" si="132"/>
        <v>0</v>
      </c>
      <c r="EO43" s="6">
        <f t="shared" si="133"/>
        <v>0</v>
      </c>
      <c r="EP43" s="15">
        <f t="shared" si="134"/>
        <v>0</v>
      </c>
      <c r="EQ43" s="16"/>
      <c r="ER43" s="1"/>
      <c r="ES43" s="2"/>
      <c r="ET43" s="2"/>
      <c r="EU43" s="2"/>
      <c r="EV43" s="2"/>
      <c r="EW43" s="2"/>
      <c r="EX43" s="7">
        <f t="shared" si="135"/>
        <v>0</v>
      </c>
      <c r="EY43" s="14">
        <f t="shared" si="136"/>
        <v>0</v>
      </c>
      <c r="EZ43" s="6">
        <f t="shared" si="137"/>
        <v>0</v>
      </c>
      <c r="FA43" s="15">
        <f t="shared" si="138"/>
        <v>0</v>
      </c>
      <c r="FB43" s="16"/>
      <c r="FC43" s="1"/>
      <c r="FD43" s="2"/>
      <c r="FE43" s="2"/>
      <c r="FF43" s="2"/>
      <c r="FG43" s="2"/>
      <c r="FH43" s="2"/>
      <c r="FI43" s="7">
        <f t="shared" si="139"/>
        <v>0</v>
      </c>
      <c r="FJ43" s="14">
        <f t="shared" si="140"/>
        <v>0</v>
      </c>
      <c r="FK43" s="6">
        <f t="shared" si="141"/>
        <v>0</v>
      </c>
      <c r="FL43" s="15">
        <f t="shared" si="142"/>
        <v>0</v>
      </c>
      <c r="FM43" s="16"/>
      <c r="FN43" s="1"/>
      <c r="FO43" s="2"/>
      <c r="FP43" s="2"/>
      <c r="FQ43" s="2"/>
      <c r="FR43" s="2"/>
      <c r="FS43" s="2"/>
      <c r="FT43" s="7">
        <f t="shared" si="143"/>
        <v>0</v>
      </c>
      <c r="FU43" s="14">
        <f t="shared" si="144"/>
        <v>0</v>
      </c>
      <c r="FV43" s="6">
        <f t="shared" si="145"/>
        <v>0</v>
      </c>
      <c r="FW43" s="15">
        <f t="shared" si="146"/>
        <v>0</v>
      </c>
      <c r="FX43" s="16"/>
      <c r="FY43" s="1"/>
      <c r="FZ43" s="2"/>
      <c r="GA43" s="2"/>
      <c r="GB43" s="2"/>
      <c r="GC43" s="2"/>
      <c r="GD43" s="2"/>
      <c r="GE43" s="7">
        <f t="shared" si="147"/>
        <v>0</v>
      </c>
      <c r="GF43" s="14">
        <f t="shared" si="148"/>
        <v>0</v>
      </c>
      <c r="GG43" s="6">
        <f t="shared" si="149"/>
        <v>0</v>
      </c>
      <c r="GH43" s="15">
        <f t="shared" si="150"/>
        <v>0</v>
      </c>
      <c r="GI43" s="16"/>
      <c r="GJ43" s="1"/>
      <c r="GK43" s="2"/>
      <c r="GL43" s="2"/>
      <c r="GM43" s="2"/>
      <c r="GN43" s="2"/>
      <c r="GO43" s="2"/>
      <c r="GP43" s="7">
        <f t="shared" si="151"/>
        <v>0</v>
      </c>
      <c r="GQ43" s="14">
        <f t="shared" si="152"/>
        <v>0</v>
      </c>
      <c r="GR43" s="6">
        <f t="shared" si="153"/>
        <v>0</v>
      </c>
      <c r="GS43" s="15">
        <f t="shared" si="154"/>
        <v>0</v>
      </c>
      <c r="GT43" s="16"/>
      <c r="GU43" s="1"/>
      <c r="GV43" s="2"/>
      <c r="GW43" s="2"/>
      <c r="GX43" s="2"/>
      <c r="GY43" s="2"/>
      <c r="GZ43" s="2"/>
      <c r="HA43" s="7">
        <f t="shared" si="155"/>
        <v>0</v>
      </c>
      <c r="HB43" s="14">
        <f t="shared" si="156"/>
        <v>0</v>
      </c>
      <c r="HC43" s="6">
        <f t="shared" si="157"/>
        <v>0</v>
      </c>
      <c r="HD43" s="15">
        <f t="shared" si="158"/>
        <v>0</v>
      </c>
      <c r="HE43" s="16"/>
      <c r="HF43" s="1"/>
      <c r="HG43" s="2"/>
      <c r="HH43" s="2"/>
      <c r="HI43" s="2"/>
      <c r="HJ43" s="2"/>
      <c r="HK43" s="2"/>
      <c r="HL43" s="7">
        <f t="shared" si="159"/>
        <v>0</v>
      </c>
      <c r="HM43" s="14">
        <f t="shared" si="160"/>
        <v>0</v>
      </c>
      <c r="HN43" s="6">
        <f t="shared" si="161"/>
        <v>0</v>
      </c>
      <c r="HO43" s="15">
        <f t="shared" si="162"/>
        <v>0</v>
      </c>
      <c r="HP43" s="16"/>
      <c r="HQ43" s="1"/>
      <c r="HR43" s="2"/>
      <c r="HS43" s="2"/>
      <c r="HT43" s="2"/>
      <c r="HU43" s="2"/>
      <c r="HV43" s="2"/>
      <c r="HW43" s="7">
        <f t="shared" si="163"/>
        <v>0</v>
      </c>
      <c r="HX43" s="14">
        <f t="shared" si="164"/>
        <v>0</v>
      </c>
      <c r="HY43" s="6">
        <f t="shared" si="165"/>
        <v>0</v>
      </c>
      <c r="HZ43" s="15">
        <f t="shared" si="166"/>
        <v>0</v>
      </c>
      <c r="IA43" s="16"/>
      <c r="IB43" s="1"/>
      <c r="IC43" s="2"/>
      <c r="ID43" s="2"/>
      <c r="IE43" s="2"/>
      <c r="IF43" s="2"/>
      <c r="IG43" s="2"/>
      <c r="IH43" s="7">
        <f t="shared" si="167"/>
        <v>0</v>
      </c>
      <c r="II43" s="14">
        <f t="shared" si="168"/>
        <v>0</v>
      </c>
      <c r="IJ43" s="6">
        <f t="shared" si="169"/>
        <v>0</v>
      </c>
      <c r="IK43" s="111">
        <f t="shared" si="170"/>
        <v>0</v>
      </c>
      <c r="IL43" s="112"/>
    </row>
    <row r="44" spans="1:246" ht="12.75" hidden="1">
      <c r="A44" s="83">
        <v>51</v>
      </c>
      <c r="P44" s="4">
        <v>0</v>
      </c>
      <c r="AE44" s="186"/>
      <c r="AF44" s="4"/>
      <c r="AG44" s="4"/>
      <c r="AH44" s="4"/>
      <c r="AJ44" s="4"/>
      <c r="AK44" s="4"/>
      <c r="AL44" s="4"/>
      <c r="AM44" s="4"/>
      <c r="AN44" s="4"/>
      <c r="AQ44" s="110"/>
      <c r="AR44" s="4"/>
      <c r="BE44" s="4"/>
      <c r="BF44" s="4"/>
      <c r="BH44" s="4"/>
      <c r="BI44" s="4"/>
      <c r="BJ44" s="4"/>
      <c r="BK44" s="4"/>
      <c r="BL44" s="4"/>
      <c r="BO44" s="4"/>
      <c r="BP44" s="4"/>
      <c r="IL44" s="112"/>
    </row>
    <row r="45" spans="1:246" ht="12.75" hidden="1">
      <c r="A45" s="52">
        <v>52</v>
      </c>
      <c r="AE45" s="186"/>
      <c r="AQ45" s="110"/>
      <c r="IL45" s="112"/>
    </row>
    <row r="46" spans="1:246" ht="13.5" hidden="1" thickBot="1">
      <c r="A46" s="122">
        <v>53</v>
      </c>
      <c r="AE46" s="186"/>
      <c r="AQ46" s="110"/>
      <c r="IL46" s="112"/>
    </row>
    <row r="47" spans="1:68" s="4" customFormat="1" ht="13.5" thickTop="1">
      <c r="A47" s="151"/>
      <c r="B47" s="121"/>
      <c r="C47" s="121"/>
      <c r="D47" s="121"/>
      <c r="E47" s="190"/>
      <c r="F47" s="121"/>
      <c r="G47" s="152"/>
      <c r="H47" s="152"/>
      <c r="I47" s="152"/>
      <c r="J47" s="152"/>
      <c r="K47" s="152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</row>
    <row r="48" spans="1:11" s="4" customFormat="1" ht="12.75" hidden="1">
      <c r="A48" s="5"/>
      <c r="B48" s="4" t="s">
        <v>91</v>
      </c>
      <c r="E48" s="189"/>
      <c r="G48" s="13"/>
      <c r="H48" s="13"/>
      <c r="I48" s="13"/>
      <c r="J48" s="13"/>
      <c r="K48" s="13"/>
    </row>
    <row r="49" spans="1:11" s="4" customFormat="1" ht="12.75" hidden="1">
      <c r="A49" s="5"/>
      <c r="B49" s="4" t="s">
        <v>90</v>
      </c>
      <c r="E49" s="189"/>
      <c r="G49" s="13"/>
      <c r="H49" s="13"/>
      <c r="I49" s="13"/>
      <c r="J49" s="13"/>
      <c r="K49" s="13"/>
    </row>
    <row r="50" spans="2:31" ht="12.75">
      <c r="B50" s="4" t="s">
        <v>112</v>
      </c>
      <c r="AE50" s="4"/>
    </row>
    <row r="51" spans="2:31" ht="12.75">
      <c r="B51" s="4" t="s">
        <v>111</v>
      </c>
      <c r="AE51" s="4"/>
    </row>
    <row r="52" ht="12.75">
      <c r="AE52" s="4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51" man="1"/>
    <brk id="31" max="92" man="1"/>
    <brk id="44" max="92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86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51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58</v>
      </c>
      <c r="C17" t="s">
        <v>59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87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61</v>
      </c>
    </row>
    <row r="5" s="17" customFormat="1" ht="12.75">
      <c r="A5" s="18" t="s">
        <v>62</v>
      </c>
    </row>
    <row r="6" s="17" customFormat="1" ht="12.75" customHeight="1">
      <c r="A6" s="18"/>
    </row>
    <row r="7" ht="12.75">
      <c r="A7" s="18" t="s">
        <v>63</v>
      </c>
    </row>
    <row r="8" ht="12.75">
      <c r="A8" s="18" t="s">
        <v>64</v>
      </c>
    </row>
    <row r="9" ht="12.75">
      <c r="A9" s="18" t="s">
        <v>65</v>
      </c>
    </row>
    <row r="10" ht="12.75">
      <c r="A10" s="18" t="s">
        <v>66</v>
      </c>
    </row>
    <row r="11" ht="12.75">
      <c r="A11" s="18" t="s">
        <v>67</v>
      </c>
    </row>
    <row r="12" ht="12.75">
      <c r="A12" s="18" t="s">
        <v>68</v>
      </c>
    </row>
    <row r="13" ht="12.75">
      <c r="A13" s="18" t="s">
        <v>69</v>
      </c>
    </row>
    <row r="14" ht="12.75">
      <c r="A14" s="18" t="s">
        <v>70</v>
      </c>
    </row>
    <row r="15" ht="12.75">
      <c r="A15" s="18"/>
    </row>
    <row r="16" ht="27" customHeight="1">
      <c r="A16" s="18" t="s">
        <v>75</v>
      </c>
    </row>
    <row r="17" ht="12.75">
      <c r="A17" s="18"/>
    </row>
    <row r="18" ht="12.75">
      <c r="A18" s="18"/>
    </row>
    <row r="19" ht="25.5">
      <c r="A19" s="24" t="s">
        <v>84</v>
      </c>
    </row>
    <row r="20" ht="12.75">
      <c r="A20" s="24"/>
    </row>
    <row r="21" ht="12.75">
      <c r="A21" s="17"/>
    </row>
    <row r="22" ht="12.75">
      <c r="A22" s="25" t="s">
        <v>76</v>
      </c>
    </row>
    <row r="23" ht="12.75">
      <c r="A23" s="18" t="s">
        <v>63</v>
      </c>
    </row>
    <row r="24" ht="12.75">
      <c r="A24" s="17" t="s">
        <v>77</v>
      </c>
    </row>
    <row r="25" ht="12.75">
      <c r="A25" s="17" t="s">
        <v>83</v>
      </c>
    </row>
    <row r="26" ht="12.75">
      <c r="A26" s="17" t="s">
        <v>78</v>
      </c>
    </row>
    <row r="27" ht="12.75">
      <c r="A27" s="17" t="s">
        <v>79</v>
      </c>
    </row>
    <row r="28" ht="12.75">
      <c r="A28" s="17" t="s">
        <v>80</v>
      </c>
    </row>
    <row r="29" ht="12.75">
      <c r="A29" s="17" t="s">
        <v>85</v>
      </c>
    </row>
    <row r="30" ht="12.75">
      <c r="A30" s="17" t="s">
        <v>81</v>
      </c>
    </row>
    <row r="31" ht="12.75">
      <c r="A31" s="17" t="s">
        <v>82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2010-03-14T22:29:45Z</cp:lastPrinted>
  <dcterms:created xsi:type="dcterms:W3CDTF">2001-08-02T04:21:03Z</dcterms:created>
  <dcterms:modified xsi:type="dcterms:W3CDTF">2010-05-12T00:25:21Z</dcterms:modified>
  <cp:category/>
  <cp:version/>
  <cp:contentType/>
  <cp:contentStatus/>
</cp:coreProperties>
</file>