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'Scoresheet'!$A$1:$IL$116</definedName>
    <definedName name="_xlnm.Print_Titles" localSheetId="0">'Scoresheet'!$A:$F,'Scoresheet'!$1:$2</definedName>
    <definedName name="Z_1229FF16_6ED5_4DBA_B9FE_D3EE84024C57_.wvu.PrintArea" localSheetId="0" hidden="1">'Scoresheet'!$A$1:$IK$15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<sst xmlns="http://schemas.openxmlformats.org/spreadsheetml/2006/main" count="364" uniqueCount="116">
  <si>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</si>
  <si>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</si>
  <si>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</si>
  <si>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</si>
  <si>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</si>
  <si>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</si>
  <si>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</si>
  <si>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</si>
  <si>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</si>
  <si>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</si>
  <si>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</si>
  <si>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</si>
  <si>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</si>
  <si>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</si>
  <si>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</si>
  <si>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</si>
  <si>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</si>
  <si>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</si>
  <si>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</si>
  <si>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</si>
  <si>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</si>
  <si>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</si>
  <si>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</si>
  <si>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</si>
  <si>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</si>
  <si>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</si>
  <si>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</si>
  <si>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</si>
  <si>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</si>
  <si>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</si>
  <si>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</si>
  <si>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</si>
  <si>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</si>
  <si>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</si>
  <si>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</si>
  <si>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</si>
  <si>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</si>
  <si>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</si>
  <si>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</si>
  <si>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</si>
  <si>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</si>
  <si>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</si>
  <si>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</si>
  <si>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</si>
  <si>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</si>
  <si>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</si>
  <si>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</si>
  <si>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</si>
  <si>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</si>
  <si>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</si>
  <si>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</si>
  <si>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</si>
  <si>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</si>
  <si>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</si>
  <si>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</si>
  <si>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</si>
  <si>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</si>
  <si>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</si>
  <si>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</si>
  <si>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</si>
  <si>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</si>
  <si>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</si>
  <si>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</si>
  <si>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</si>
  <si>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</si>
  <si>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</si>
  <si>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</si>
  <si>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</si>
  <si>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</si>
  <si>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</si>
  <si>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</si>
  <si>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</si>
  <si>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</si>
  <si>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</si>
  <si>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</si>
  <si>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</si>
  <si>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</si>
  <si>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</si>
  <si>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</si>
  <si>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</si>
  <si>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</si>
  <si>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</si>
  <si>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</si>
  <si>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</si>
  <si>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</si>
  <si>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</si>
  <si>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</si>
  <si>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</si>
  <si>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</si>
  <si>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</si>
  <si>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</si>
  <si>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</si>
  <si>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Tom F</t>
  </si>
  <si>
    <t>IDPA #</t>
  </si>
  <si>
    <t>Rosy</t>
  </si>
  <si>
    <t>Mike B</t>
  </si>
  <si>
    <t>Mick M</t>
  </si>
  <si>
    <t>L C
A R
B E
O D
R I
   T</t>
  </si>
  <si>
    <t>Brady M</t>
  </si>
  <si>
    <t>Range Member Labor Credit Sum: 1-Member, 2-Setup, 4-SO, 8-CoF</t>
  </si>
  <si>
    <t>Mark G</t>
  </si>
  <si>
    <t>Thomas Y</t>
  </si>
  <si>
    <t>Stage 1
Family Held Hostage</t>
  </si>
  <si>
    <t>Stage 2
Hard Platted Gang Out To Get Mother</t>
  </si>
  <si>
    <t>Stage 3
Fight To The Exit</t>
  </si>
  <si>
    <t>Stage 4
Leave My Mama Alone</t>
  </si>
  <si>
    <t>Joe K</t>
  </si>
  <si>
    <t>Mike G</t>
  </si>
  <si>
    <t>Travis J</t>
  </si>
  <si>
    <t>Clear Creek Rifle Side Match
11 May 2013</t>
  </si>
  <si>
    <t>Kevin W *  **</t>
  </si>
  <si>
    <t>OUT</t>
  </si>
  <si>
    <t>AUTO</t>
  </si>
  <si>
    <t>OPT</t>
  </si>
  <si>
    <t>Chris B * **</t>
  </si>
  <si>
    <t>Robert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</si>
</sst>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5" fillId="33" borderId="14" xfId="0" applyNumberFormat="1" applyFont="1" applyFill="1" applyBorder="1" applyAlignment="1" applyProtection="1">
      <alignment horizontal="center" wrapText="1"/>
      <protection/>
    </xf>
    <xf numFmtId="49" fontId="5" fillId="33" borderId="15" xfId="0" applyNumberFormat="1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5" xfId="0" applyNumberFormat="1" applyFon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6" xfId="0" applyNumberFormat="1" applyFont="1" applyBorder="1" applyAlignment="1" applyProtection="1">
      <alignment horizontal="center" vertical="center"/>
      <protection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3" fillId="33" borderId="28" xfId="0" applyNumberFormat="1" applyFont="1" applyFill="1" applyBorder="1" applyAlignment="1" applyProtection="1">
      <alignment horizontal="center" wrapText="1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right" vertical="center"/>
      <protection/>
    </xf>
    <xf numFmtId="49" fontId="0" fillId="0" borderId="30" xfId="0" applyNumberFormat="1" applyBorder="1" applyAlignment="1" applyProtection="1">
      <alignment horizontal="center" vertical="center"/>
      <protection locked="0"/>
    </xf>
    <xf numFmtId="2" fontId="3" fillId="0" borderId="30" xfId="0" applyNumberFormat="1" applyFont="1" applyBorder="1" applyAlignment="1" applyProtection="1">
      <alignment horizontal="right" vertical="center"/>
      <protection/>
    </xf>
    <xf numFmtId="49" fontId="3" fillId="33" borderId="31" xfId="0" applyNumberFormat="1" applyFont="1" applyFill="1" applyBorder="1" applyAlignment="1" applyProtection="1">
      <alignment horizontal="center" wrapText="1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3" fillId="33" borderId="33" xfId="0" applyNumberFormat="1" applyFont="1" applyFill="1" applyBorder="1" applyAlignment="1" applyProtection="1">
      <alignment horizontal="center" wrapText="1"/>
      <protection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6" xfId="0" applyNumberFormat="1" applyFont="1" applyFill="1" applyBorder="1" applyAlignment="1" applyProtection="1">
      <alignment horizontal="center" vertical="center" textRotation="180"/>
      <protection/>
    </xf>
    <xf numFmtId="49" fontId="5" fillId="33" borderId="33" xfId="0" applyNumberFormat="1" applyFont="1" applyFill="1" applyBorder="1" applyAlignment="1" applyProtection="1">
      <alignment horizontal="center" vertical="center" textRotation="180"/>
      <protection/>
    </xf>
    <xf numFmtId="49" fontId="3" fillId="33" borderId="37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6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3" fillId="0" borderId="38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7" fillId="33" borderId="32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2" fontId="3" fillId="0" borderId="40" xfId="0" applyNumberFormat="1" applyFon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164" fontId="0" fillId="0" borderId="4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/>
      <protection/>
    </xf>
    <xf numFmtId="49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center" vertical="center"/>
      <protection locked="0"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2" fontId="3" fillId="34" borderId="22" xfId="0" applyNumberFormat="1" applyFont="1" applyFill="1" applyBorder="1" applyAlignment="1" applyProtection="1">
      <alignment horizontal="right" vertical="center"/>
      <protection/>
    </xf>
    <xf numFmtId="2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164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38" xfId="0" applyNumberFormat="1" applyFill="1" applyBorder="1" applyAlignment="1" applyProtection="1">
      <alignment horizontal="right" vertical="center"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2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21" xfId="0" applyNumberFormat="1" applyFill="1" applyBorder="1" applyAlignment="1" applyProtection="1">
      <alignment horizontal="right" vertical="center"/>
      <protection locked="0"/>
    </xf>
    <xf numFmtId="2" fontId="0" fillId="34" borderId="19" xfId="0" applyNumberFormat="1" applyFill="1" applyBorder="1" applyAlignment="1" applyProtection="1">
      <alignment horizontal="right" vertical="center"/>
      <protection/>
    </xf>
    <xf numFmtId="164" fontId="0" fillId="34" borderId="16" xfId="0" applyNumberFormat="1" applyFill="1" applyBorder="1" applyAlignment="1" applyProtection="1">
      <alignment horizontal="right" vertical="center"/>
      <protection/>
    </xf>
    <xf numFmtId="1" fontId="0" fillId="34" borderId="16" xfId="0" applyNumberFormat="1" applyFill="1" applyBorder="1" applyAlignment="1" applyProtection="1">
      <alignment horizontal="right" vertical="center"/>
      <protection/>
    </xf>
    <xf numFmtId="2" fontId="3" fillId="34" borderId="29" xfId="0" applyNumberFormat="1" applyFont="1" applyFill="1" applyBorder="1" applyAlignment="1" applyProtection="1">
      <alignment horizontal="right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44" xfId="0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left" vertical="center"/>
      <protection locked="0"/>
    </xf>
    <xf numFmtId="49" fontId="0" fillId="0" borderId="45" xfId="0" applyNumberFormat="1" applyBorder="1" applyAlignment="1" applyProtection="1">
      <alignment horizontal="left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/>
    </xf>
    <xf numFmtId="49" fontId="0" fillId="0" borderId="45" xfId="0" applyNumberForma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/>
    </xf>
    <xf numFmtId="1" fontId="2" fillId="0" borderId="45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1" fontId="4" fillId="0" borderId="46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right" vertical="center"/>
      <protection locked="0"/>
    </xf>
    <xf numFmtId="1" fontId="0" fillId="0" borderId="21" xfId="0" applyNumberFormat="1" applyFont="1" applyBorder="1" applyAlignment="1" applyProtection="1">
      <alignment horizontal="right" vertical="center"/>
      <protection locked="0"/>
    </xf>
    <xf numFmtId="2" fontId="0" fillId="0" borderId="19" xfId="0" applyNumberFormat="1" applyFont="1" applyBorder="1" applyAlignment="1" applyProtection="1">
      <alignment horizontal="right" vertical="center"/>
      <protection locked="0"/>
    </xf>
    <xf numFmtId="2" fontId="0" fillId="34" borderId="19" xfId="0" applyNumberFormat="1" applyFont="1" applyFill="1" applyBorder="1" applyAlignment="1" applyProtection="1">
      <alignment horizontal="right" vertical="center"/>
      <protection locked="0"/>
    </xf>
    <xf numFmtId="1" fontId="0" fillId="34" borderId="16" xfId="0" applyNumberFormat="1" applyFont="1" applyFill="1" applyBorder="1" applyAlignment="1" applyProtection="1">
      <alignment horizontal="right" vertical="center"/>
      <protection locked="0"/>
    </xf>
    <xf numFmtId="1" fontId="0" fillId="34" borderId="21" xfId="0" applyNumberFormat="1" applyFont="1" applyFill="1" applyBorder="1" applyAlignment="1" applyProtection="1">
      <alignment horizontal="right" vertical="center"/>
      <protection locked="0"/>
    </xf>
    <xf numFmtId="49" fontId="3" fillId="0" borderId="48" xfId="0" applyNumberFormat="1" applyFont="1" applyBorder="1" applyAlignment="1" applyProtection="1">
      <alignment horizontal="center"/>
      <protection/>
    </xf>
    <xf numFmtId="49" fontId="3" fillId="33" borderId="49" xfId="0" applyNumberFormat="1" applyFont="1" applyFill="1" applyBorder="1" applyAlignment="1" applyProtection="1">
      <alignment horizontal="center" wrapText="1"/>
      <protection/>
    </xf>
    <xf numFmtId="49" fontId="3" fillId="33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Border="1" applyAlignment="1" applyProtection="1">
      <alignment horizontal="center"/>
      <protection/>
    </xf>
    <xf numFmtId="49" fontId="3" fillId="33" borderId="48" xfId="0" applyNumberFormat="1" applyFont="1" applyFill="1" applyBorder="1" applyAlignment="1" applyProtection="1">
      <alignment horizontal="center" wrapText="1"/>
      <protection/>
    </xf>
    <xf numFmtId="49" fontId="6" fillId="33" borderId="48" xfId="0" applyNumberFormat="1" applyFont="1" applyFill="1" applyBorder="1" applyAlignment="1" applyProtection="1">
      <alignment horizontal="center" wrapText="1"/>
      <protection/>
    </xf>
    <xf numFmtId="49" fontId="3" fillId="33" borderId="48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 applyProtection="1">
      <alignment horizontal="center" wrapText="1"/>
      <protection/>
    </xf>
    <xf numFmtId="49" fontId="5" fillId="33" borderId="48" xfId="0" applyNumberFormat="1" applyFont="1" applyFill="1" applyBorder="1" applyAlignment="1" applyProtection="1">
      <alignment horizontal="center" wrapText="1"/>
      <protection/>
    </xf>
    <xf numFmtId="49" fontId="3" fillId="33" borderId="50" xfId="0" applyNumberFormat="1" applyFont="1" applyFill="1" applyBorder="1" applyAlignment="1" applyProtection="1">
      <alignment horizontal="center" wrapText="1"/>
      <protection/>
    </xf>
    <xf numFmtId="0" fontId="0" fillId="33" borderId="52" xfId="0" applyFill="1" applyBorder="1" applyAlignment="1">
      <alignment horizontal="center"/>
    </xf>
    <xf numFmtId="0" fontId="0" fillId="33" borderId="4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0"/>
  <sheetViews>
    <sheetView tabSelected="1" zoomScaleSheetLayoutView="100" zoomScalePageLayoutView="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17" sqref="A117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8" hidden="1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8.00390625" style="0" hidden="1" customWidth="1"/>
    <col min="46" max="47" width="5.57421875" style="0" hidden="1" customWidth="1"/>
    <col min="48" max="48" width="4.8515625" style="0" hidden="1" customWidth="1"/>
    <col min="49" max="49" width="2.7109375" style="0" hidden="1" customWidth="1"/>
    <col min="50" max="51" width="2.28125" style="0" hidden="1" customWidth="1"/>
    <col min="52" max="52" width="3.57421875" style="0" hidden="1" customWidth="1"/>
    <col min="53" max="53" width="7.421875" style="4" hidden="1" customWidth="1"/>
    <col min="54" max="54" width="4.57421875" style="4" hidden="1" customWidth="1"/>
    <col min="55" max="55" width="4.28125" style="0" hidden="1" customWidth="1"/>
    <col min="56" max="56" width="0" style="0" hidden="1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</cols>
  <sheetData>
    <row r="1" spans="1:246" ht="38.25" customHeight="1" thickTop="1">
      <c r="A1" s="152" t="s">
        <v>109</v>
      </c>
      <c r="B1" s="153"/>
      <c r="C1" s="153"/>
      <c r="D1" s="153"/>
      <c r="E1" s="153"/>
      <c r="F1" s="153"/>
      <c r="G1" s="22" t="s">
        <v>70</v>
      </c>
      <c r="H1" s="23" t="s">
        <v>71</v>
      </c>
      <c r="I1" s="154" t="s">
        <v>32</v>
      </c>
      <c r="J1" s="155"/>
      <c r="K1" s="156" t="s">
        <v>87</v>
      </c>
      <c r="L1" s="157"/>
      <c r="M1" s="157"/>
      <c r="N1" s="157"/>
      <c r="O1" s="158"/>
      <c r="P1" s="151" t="s">
        <v>102</v>
      </c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8" t="s">
        <v>103</v>
      </c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8" t="s">
        <v>104</v>
      </c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8" t="s">
        <v>88</v>
      </c>
      <c r="BF1" s="148"/>
      <c r="BG1" s="149"/>
      <c r="BH1" s="149"/>
      <c r="BI1" s="149"/>
      <c r="BJ1" s="149"/>
      <c r="BK1" s="149"/>
      <c r="BL1" s="149"/>
      <c r="BM1" s="149"/>
      <c r="BN1" s="149"/>
      <c r="BO1" s="149"/>
      <c r="BP1" s="151" t="s">
        <v>105</v>
      </c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7" t="s">
        <v>2</v>
      </c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 t="s">
        <v>3</v>
      </c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 t="s">
        <v>4</v>
      </c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 t="s">
        <v>5</v>
      </c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 t="s">
        <v>6</v>
      </c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 t="s">
        <v>7</v>
      </c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 t="s">
        <v>8</v>
      </c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 t="s">
        <v>9</v>
      </c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 t="s">
        <v>10</v>
      </c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 t="s">
        <v>11</v>
      </c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 t="s">
        <v>12</v>
      </c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 t="s">
        <v>13</v>
      </c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 t="s">
        <v>14</v>
      </c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 t="s">
        <v>15</v>
      </c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 t="s">
        <v>16</v>
      </c>
      <c r="IB1" s="147"/>
      <c r="IC1" s="147"/>
      <c r="ID1" s="147"/>
      <c r="IE1" s="147"/>
      <c r="IF1" s="147"/>
      <c r="IG1" s="147"/>
      <c r="IH1" s="147"/>
      <c r="II1" s="147"/>
      <c r="IJ1" s="147"/>
      <c r="IK1" s="150"/>
      <c r="IL1" s="53"/>
    </row>
    <row r="2" spans="1:246" ht="59.25" customHeight="1" thickBot="1">
      <c r="A2" s="67" t="s">
        <v>86</v>
      </c>
      <c r="B2" s="68" t="s">
        <v>85</v>
      </c>
      <c r="C2" s="68" t="s">
        <v>93</v>
      </c>
      <c r="D2" s="89" t="s">
        <v>97</v>
      </c>
      <c r="E2" s="68" t="s">
        <v>1</v>
      </c>
      <c r="F2" s="69" t="s">
        <v>0</v>
      </c>
      <c r="G2" s="70" t="s">
        <v>57</v>
      </c>
      <c r="H2" s="71" t="s">
        <v>57</v>
      </c>
      <c r="I2" s="72" t="s">
        <v>68</v>
      </c>
      <c r="J2" s="73" t="s">
        <v>69</v>
      </c>
      <c r="K2" s="67" t="s">
        <v>54</v>
      </c>
      <c r="L2" s="68" t="s">
        <v>51</v>
      </c>
      <c r="M2" s="68" t="s">
        <v>52</v>
      </c>
      <c r="N2" s="68" t="s">
        <v>53</v>
      </c>
      <c r="O2" s="69" t="s">
        <v>50</v>
      </c>
      <c r="P2" s="67" t="s">
        <v>34</v>
      </c>
      <c r="Q2" s="68" t="s">
        <v>35</v>
      </c>
      <c r="R2" s="68" t="s">
        <v>36</v>
      </c>
      <c r="S2" s="68" t="s">
        <v>37</v>
      </c>
      <c r="T2" s="68" t="s">
        <v>38</v>
      </c>
      <c r="U2" s="68" t="s">
        <v>39</v>
      </c>
      <c r="V2" s="68" t="s">
        <v>40</v>
      </c>
      <c r="W2" s="68" t="s">
        <v>33</v>
      </c>
      <c r="X2" s="68" t="s">
        <v>41</v>
      </c>
      <c r="Y2" s="68" t="s">
        <v>42</v>
      </c>
      <c r="Z2" s="68" t="s">
        <v>43</v>
      </c>
      <c r="AA2" s="74" t="s">
        <v>44</v>
      </c>
      <c r="AB2" s="68" t="s">
        <v>45</v>
      </c>
      <c r="AC2" s="68" t="s">
        <v>49</v>
      </c>
      <c r="AD2" s="68" t="s">
        <v>46</v>
      </c>
      <c r="AE2" s="69" t="s">
        <v>47</v>
      </c>
      <c r="AF2" s="68" t="s">
        <v>34</v>
      </c>
      <c r="AG2" s="68" t="s">
        <v>35</v>
      </c>
      <c r="AH2" s="68" t="s">
        <v>36</v>
      </c>
      <c r="AI2" s="68" t="s">
        <v>37</v>
      </c>
      <c r="AJ2" s="68" t="s">
        <v>33</v>
      </c>
      <c r="AK2" s="68" t="s">
        <v>41</v>
      </c>
      <c r="AL2" s="68" t="s">
        <v>42</v>
      </c>
      <c r="AM2" s="68" t="s">
        <v>43</v>
      </c>
      <c r="AN2" s="74" t="s">
        <v>44</v>
      </c>
      <c r="AO2" s="68" t="s">
        <v>45</v>
      </c>
      <c r="AP2" s="68" t="s">
        <v>49</v>
      </c>
      <c r="AQ2" s="68" t="s">
        <v>46</v>
      </c>
      <c r="AR2" s="69" t="s">
        <v>47</v>
      </c>
      <c r="AS2" s="68" t="s">
        <v>34</v>
      </c>
      <c r="AT2" s="68" t="s">
        <v>35</v>
      </c>
      <c r="AU2" s="68" t="s">
        <v>36</v>
      </c>
      <c r="AV2" s="68" t="s">
        <v>33</v>
      </c>
      <c r="AW2" s="68" t="s">
        <v>41</v>
      </c>
      <c r="AX2" s="68" t="s">
        <v>42</v>
      </c>
      <c r="AY2" s="68" t="s">
        <v>43</v>
      </c>
      <c r="AZ2" s="74" t="s">
        <v>44</v>
      </c>
      <c r="BA2" s="68" t="s">
        <v>45</v>
      </c>
      <c r="BB2" s="68" t="s">
        <v>49</v>
      </c>
      <c r="BC2" s="68" t="s">
        <v>46</v>
      </c>
      <c r="BD2" s="69" t="s">
        <v>47</v>
      </c>
      <c r="BE2" s="60" t="s">
        <v>88</v>
      </c>
      <c r="BF2" s="60" t="s">
        <v>35</v>
      </c>
      <c r="BG2" s="60" t="s">
        <v>33</v>
      </c>
      <c r="BH2" s="60" t="s">
        <v>41</v>
      </c>
      <c r="BI2" s="60" t="s">
        <v>42</v>
      </c>
      <c r="BJ2" s="60" t="s">
        <v>43</v>
      </c>
      <c r="BK2" s="62" t="s">
        <v>44</v>
      </c>
      <c r="BL2" s="68" t="s">
        <v>45</v>
      </c>
      <c r="BM2" s="68" t="s">
        <v>49</v>
      </c>
      <c r="BN2" s="68" t="s">
        <v>46</v>
      </c>
      <c r="BO2" s="69" t="s">
        <v>47</v>
      </c>
      <c r="BP2" s="67" t="s">
        <v>91</v>
      </c>
      <c r="BQ2" s="68" t="s">
        <v>35</v>
      </c>
      <c r="BR2" s="68" t="s">
        <v>36</v>
      </c>
      <c r="BS2" s="68" t="s">
        <v>37</v>
      </c>
      <c r="BT2" s="68" t="s">
        <v>33</v>
      </c>
      <c r="BU2" s="68" t="s">
        <v>41</v>
      </c>
      <c r="BV2" s="68" t="s">
        <v>42</v>
      </c>
      <c r="BW2" s="68" t="s">
        <v>43</v>
      </c>
      <c r="BX2" s="74" t="s">
        <v>44</v>
      </c>
      <c r="BY2" s="68" t="s">
        <v>45</v>
      </c>
      <c r="BZ2" s="68" t="s">
        <v>49</v>
      </c>
      <c r="CA2" s="68" t="s">
        <v>46</v>
      </c>
      <c r="CB2" s="69" t="s">
        <v>47</v>
      </c>
      <c r="CC2" s="75" t="s">
        <v>34</v>
      </c>
      <c r="CD2" s="75" t="s">
        <v>35</v>
      </c>
      <c r="CE2" s="75" t="s">
        <v>33</v>
      </c>
      <c r="CF2" s="75" t="s">
        <v>41</v>
      </c>
      <c r="CG2" s="75" t="s">
        <v>42</v>
      </c>
      <c r="CH2" s="75" t="s">
        <v>43</v>
      </c>
      <c r="CI2" s="75" t="s">
        <v>44</v>
      </c>
      <c r="CJ2" s="76" t="s">
        <v>45</v>
      </c>
      <c r="CK2" s="75" t="s">
        <v>49</v>
      </c>
      <c r="CL2" s="75" t="s">
        <v>46</v>
      </c>
      <c r="CM2" s="77" t="s">
        <v>47</v>
      </c>
      <c r="CN2" s="78" t="s">
        <v>34</v>
      </c>
      <c r="CO2" s="75" t="s">
        <v>35</v>
      </c>
      <c r="CP2" s="75" t="s">
        <v>33</v>
      </c>
      <c r="CQ2" s="75" t="s">
        <v>41</v>
      </c>
      <c r="CR2" s="75" t="s">
        <v>42</v>
      </c>
      <c r="CS2" s="75" t="s">
        <v>43</v>
      </c>
      <c r="CT2" s="75" t="s">
        <v>44</v>
      </c>
      <c r="CU2" s="76" t="s">
        <v>45</v>
      </c>
      <c r="CV2" s="75" t="s">
        <v>49</v>
      </c>
      <c r="CW2" s="75" t="s">
        <v>46</v>
      </c>
      <c r="CX2" s="77" t="s">
        <v>47</v>
      </c>
      <c r="CY2" s="78" t="s">
        <v>34</v>
      </c>
      <c r="CZ2" s="75" t="s">
        <v>35</v>
      </c>
      <c r="DA2" s="75" t="s">
        <v>33</v>
      </c>
      <c r="DB2" s="75" t="s">
        <v>41</v>
      </c>
      <c r="DC2" s="75" t="s">
        <v>42</v>
      </c>
      <c r="DD2" s="75" t="s">
        <v>43</v>
      </c>
      <c r="DE2" s="75" t="s">
        <v>44</v>
      </c>
      <c r="DF2" s="76" t="s">
        <v>45</v>
      </c>
      <c r="DG2" s="75" t="s">
        <v>49</v>
      </c>
      <c r="DH2" s="75" t="s">
        <v>46</v>
      </c>
      <c r="DI2" s="77" t="s">
        <v>47</v>
      </c>
      <c r="DJ2" s="78" t="s">
        <v>34</v>
      </c>
      <c r="DK2" s="75" t="s">
        <v>35</v>
      </c>
      <c r="DL2" s="75" t="s">
        <v>33</v>
      </c>
      <c r="DM2" s="75" t="s">
        <v>41</v>
      </c>
      <c r="DN2" s="75" t="s">
        <v>42</v>
      </c>
      <c r="DO2" s="75" t="s">
        <v>43</v>
      </c>
      <c r="DP2" s="75" t="s">
        <v>44</v>
      </c>
      <c r="DQ2" s="76" t="s">
        <v>45</v>
      </c>
      <c r="DR2" s="75" t="s">
        <v>49</v>
      </c>
      <c r="DS2" s="75" t="s">
        <v>46</v>
      </c>
      <c r="DT2" s="77" t="s">
        <v>47</v>
      </c>
      <c r="DU2" s="78" t="s">
        <v>34</v>
      </c>
      <c r="DV2" s="75" t="s">
        <v>35</v>
      </c>
      <c r="DW2" s="75" t="s">
        <v>33</v>
      </c>
      <c r="DX2" s="75" t="s">
        <v>41</v>
      </c>
      <c r="DY2" s="75" t="s">
        <v>42</v>
      </c>
      <c r="DZ2" s="75" t="s">
        <v>43</v>
      </c>
      <c r="EA2" s="75" t="s">
        <v>44</v>
      </c>
      <c r="EB2" s="76" t="s">
        <v>45</v>
      </c>
      <c r="EC2" s="75" t="s">
        <v>49</v>
      </c>
      <c r="ED2" s="75" t="s">
        <v>46</v>
      </c>
      <c r="EE2" s="77" t="s">
        <v>47</v>
      </c>
      <c r="EF2" s="78" t="s">
        <v>34</v>
      </c>
      <c r="EG2" s="75" t="s">
        <v>35</v>
      </c>
      <c r="EH2" s="75" t="s">
        <v>33</v>
      </c>
      <c r="EI2" s="75" t="s">
        <v>41</v>
      </c>
      <c r="EJ2" s="75" t="s">
        <v>42</v>
      </c>
      <c r="EK2" s="75" t="s">
        <v>43</v>
      </c>
      <c r="EL2" s="75" t="s">
        <v>44</v>
      </c>
      <c r="EM2" s="76" t="s">
        <v>45</v>
      </c>
      <c r="EN2" s="75" t="s">
        <v>49</v>
      </c>
      <c r="EO2" s="75" t="s">
        <v>46</v>
      </c>
      <c r="EP2" s="77" t="s">
        <v>47</v>
      </c>
      <c r="EQ2" s="78" t="s">
        <v>34</v>
      </c>
      <c r="ER2" s="75" t="s">
        <v>35</v>
      </c>
      <c r="ES2" s="75" t="s">
        <v>33</v>
      </c>
      <c r="ET2" s="75" t="s">
        <v>41</v>
      </c>
      <c r="EU2" s="75" t="s">
        <v>42</v>
      </c>
      <c r="EV2" s="75" t="s">
        <v>43</v>
      </c>
      <c r="EW2" s="75" t="s">
        <v>44</v>
      </c>
      <c r="EX2" s="76" t="s">
        <v>45</v>
      </c>
      <c r="EY2" s="75" t="s">
        <v>49</v>
      </c>
      <c r="EZ2" s="75" t="s">
        <v>46</v>
      </c>
      <c r="FA2" s="77" t="s">
        <v>47</v>
      </c>
      <c r="FB2" s="78" t="s">
        <v>34</v>
      </c>
      <c r="FC2" s="75" t="s">
        <v>35</v>
      </c>
      <c r="FD2" s="75" t="s">
        <v>33</v>
      </c>
      <c r="FE2" s="75" t="s">
        <v>41</v>
      </c>
      <c r="FF2" s="75" t="s">
        <v>42</v>
      </c>
      <c r="FG2" s="75" t="s">
        <v>43</v>
      </c>
      <c r="FH2" s="75" t="s">
        <v>44</v>
      </c>
      <c r="FI2" s="76" t="s">
        <v>45</v>
      </c>
      <c r="FJ2" s="75" t="s">
        <v>49</v>
      </c>
      <c r="FK2" s="75" t="s">
        <v>46</v>
      </c>
      <c r="FL2" s="77" t="s">
        <v>47</v>
      </c>
      <c r="FM2" s="78" t="s">
        <v>34</v>
      </c>
      <c r="FN2" s="75" t="s">
        <v>35</v>
      </c>
      <c r="FO2" s="75" t="s">
        <v>33</v>
      </c>
      <c r="FP2" s="75" t="s">
        <v>41</v>
      </c>
      <c r="FQ2" s="75" t="s">
        <v>42</v>
      </c>
      <c r="FR2" s="75" t="s">
        <v>43</v>
      </c>
      <c r="FS2" s="75" t="s">
        <v>44</v>
      </c>
      <c r="FT2" s="76" t="s">
        <v>45</v>
      </c>
      <c r="FU2" s="75" t="s">
        <v>49</v>
      </c>
      <c r="FV2" s="75" t="s">
        <v>46</v>
      </c>
      <c r="FW2" s="77" t="s">
        <v>47</v>
      </c>
      <c r="FX2" s="78" t="s">
        <v>34</v>
      </c>
      <c r="FY2" s="75" t="s">
        <v>35</v>
      </c>
      <c r="FZ2" s="75" t="s">
        <v>33</v>
      </c>
      <c r="GA2" s="75" t="s">
        <v>41</v>
      </c>
      <c r="GB2" s="75" t="s">
        <v>42</v>
      </c>
      <c r="GC2" s="75" t="s">
        <v>43</v>
      </c>
      <c r="GD2" s="75" t="s">
        <v>44</v>
      </c>
      <c r="GE2" s="76" t="s">
        <v>45</v>
      </c>
      <c r="GF2" s="75" t="s">
        <v>49</v>
      </c>
      <c r="GG2" s="75" t="s">
        <v>46</v>
      </c>
      <c r="GH2" s="77" t="s">
        <v>47</v>
      </c>
      <c r="GI2" s="78" t="s">
        <v>34</v>
      </c>
      <c r="GJ2" s="75" t="s">
        <v>35</v>
      </c>
      <c r="GK2" s="75" t="s">
        <v>33</v>
      </c>
      <c r="GL2" s="75" t="s">
        <v>41</v>
      </c>
      <c r="GM2" s="75" t="s">
        <v>42</v>
      </c>
      <c r="GN2" s="75" t="s">
        <v>43</v>
      </c>
      <c r="GO2" s="75" t="s">
        <v>44</v>
      </c>
      <c r="GP2" s="76" t="s">
        <v>45</v>
      </c>
      <c r="GQ2" s="75" t="s">
        <v>49</v>
      </c>
      <c r="GR2" s="75" t="s">
        <v>46</v>
      </c>
      <c r="GS2" s="77" t="s">
        <v>47</v>
      </c>
      <c r="GT2" s="78" t="s">
        <v>34</v>
      </c>
      <c r="GU2" s="75" t="s">
        <v>35</v>
      </c>
      <c r="GV2" s="75" t="s">
        <v>33</v>
      </c>
      <c r="GW2" s="75" t="s">
        <v>41</v>
      </c>
      <c r="GX2" s="75" t="s">
        <v>42</v>
      </c>
      <c r="GY2" s="75" t="s">
        <v>43</v>
      </c>
      <c r="GZ2" s="75" t="s">
        <v>44</v>
      </c>
      <c r="HA2" s="76" t="s">
        <v>45</v>
      </c>
      <c r="HB2" s="75" t="s">
        <v>49</v>
      </c>
      <c r="HC2" s="75" t="s">
        <v>46</v>
      </c>
      <c r="HD2" s="77" t="s">
        <v>47</v>
      </c>
      <c r="HE2" s="78" t="s">
        <v>34</v>
      </c>
      <c r="HF2" s="75" t="s">
        <v>35</v>
      </c>
      <c r="HG2" s="75" t="s">
        <v>33</v>
      </c>
      <c r="HH2" s="75" t="s">
        <v>41</v>
      </c>
      <c r="HI2" s="75" t="s">
        <v>42</v>
      </c>
      <c r="HJ2" s="75" t="s">
        <v>43</v>
      </c>
      <c r="HK2" s="75" t="s">
        <v>44</v>
      </c>
      <c r="HL2" s="76" t="s">
        <v>45</v>
      </c>
      <c r="HM2" s="75" t="s">
        <v>49</v>
      </c>
      <c r="HN2" s="75" t="s">
        <v>46</v>
      </c>
      <c r="HO2" s="77" t="s">
        <v>47</v>
      </c>
      <c r="HP2" s="78" t="s">
        <v>34</v>
      </c>
      <c r="HQ2" s="75" t="s">
        <v>35</v>
      </c>
      <c r="HR2" s="75" t="s">
        <v>33</v>
      </c>
      <c r="HS2" s="75" t="s">
        <v>41</v>
      </c>
      <c r="HT2" s="75" t="s">
        <v>42</v>
      </c>
      <c r="HU2" s="75" t="s">
        <v>43</v>
      </c>
      <c r="HV2" s="75" t="s">
        <v>44</v>
      </c>
      <c r="HW2" s="76" t="s">
        <v>45</v>
      </c>
      <c r="HX2" s="75" t="s">
        <v>49</v>
      </c>
      <c r="HY2" s="75" t="s">
        <v>46</v>
      </c>
      <c r="HZ2" s="77" t="s">
        <v>47</v>
      </c>
      <c r="IA2" s="78" t="s">
        <v>34</v>
      </c>
      <c r="IB2" s="75" t="s">
        <v>35</v>
      </c>
      <c r="IC2" s="75" t="s">
        <v>33</v>
      </c>
      <c r="ID2" s="75" t="s">
        <v>41</v>
      </c>
      <c r="IE2" s="75" t="s">
        <v>42</v>
      </c>
      <c r="IF2" s="75" t="s">
        <v>43</v>
      </c>
      <c r="IG2" s="75" t="s">
        <v>44</v>
      </c>
      <c r="IH2" s="76" t="s">
        <v>45</v>
      </c>
      <c r="II2" s="75" t="s">
        <v>49</v>
      </c>
      <c r="IJ2" s="75" t="s">
        <v>46</v>
      </c>
      <c r="IK2" s="75" t="s">
        <v>47</v>
      </c>
      <c r="IL2" s="53"/>
    </row>
    <row r="3" spans="1:246" ht="12.75">
      <c r="A3" s="39"/>
      <c r="B3" s="90" t="s">
        <v>94</v>
      </c>
      <c r="C3" s="29"/>
      <c r="D3" s="30"/>
      <c r="E3" s="91" t="s">
        <v>112</v>
      </c>
      <c r="F3" s="92" t="s">
        <v>113</v>
      </c>
      <c r="G3" s="28">
        <f aca="true" t="shared" si="0" ref="G3:G8">IF(AND(OR($G$2="Y",$H$2="Y"),I3&lt;5,J3&lt;5),IF(AND(I3=I2,J3=J2),G2+1,1),"")</f>
      </c>
      <c r="H3" s="24" t="e">
        <f>IF(AND($H$2="Y",J3&gt;0,OR(AND(G3=1,#REF!=10),AND(G3=2,#REF!=20),AND(G3=3,#REF!=30),AND(G3=4,#REF!=40),AND(G3=5,G64=50),AND(G3=6,G71=60),AND(G3=7,G80=70),AND(G3=8,#REF!=80),AND(G3=9,G88=90),AND(G3=10,#REF!=100))),VLOOKUP(J3-1,SortLookup!$A$13:$B$16,2,FALSE),"")</f>
        <v>#REF!</v>
      </c>
      <c r="I3" s="40" t="str">
        <f>IF(ISNA(VLOOKUP(E3,SortLookup!$A$1:$B$5,2,FALSE))," ",VLOOKUP(E3,SortLookup!$A$1:$B$5,2,FALSE))</f>
        <v> </v>
      </c>
      <c r="J3" s="25" t="str">
        <f>IF(ISNA(VLOOKUP(F3,SortLookup!$A$7:$B$11,2,FALSE))," ",VLOOKUP(F3,SortLookup!$A$7:$B$11,2,FALSE))</f>
        <v> </v>
      </c>
      <c r="K3" s="79">
        <f aca="true" t="shared" si="1" ref="K3:K8">L3+M3+N3</f>
        <v>46.68</v>
      </c>
      <c r="L3" s="80">
        <f aca="true" t="shared" si="2" ref="L3:L8">AB3+AO3+BA3+BL3+BY3+CJ3+CU3+DF3+DQ3+EB3+EM3+EX3+FI3+FT3+GE3+GP3+HA3+HL3+HW3+IH3</f>
        <v>41.18</v>
      </c>
      <c r="M3" s="47">
        <f aca="true" t="shared" si="3" ref="M3:M8">AD3+AQ3+BC3+BN3+CA3+CL3+CW3+DH3+DS3+ED3+EO3+EZ3+FK3+FV3+GG3+GR3+HC3+HN3+HY3+IJ3</f>
        <v>5</v>
      </c>
      <c r="N3" s="48">
        <f aca="true" t="shared" si="4" ref="N3:N8">O3/2</f>
        <v>0.5</v>
      </c>
      <c r="O3" s="81">
        <f aca="true" t="shared" si="5" ref="O3:O8">W3+AJ3+AV3+BG3+BT3+CE3+CP3+DA3+DL3+DW3+EH3+ES3+FD3+FO3+FZ3+GK3+GV3+HG3+HR3+IC3</f>
        <v>1</v>
      </c>
      <c r="P3" s="37">
        <v>41.18</v>
      </c>
      <c r="Q3" s="34"/>
      <c r="R3" s="34"/>
      <c r="S3" s="34"/>
      <c r="T3" s="34"/>
      <c r="U3" s="34"/>
      <c r="V3" s="34"/>
      <c r="W3" s="35">
        <v>1</v>
      </c>
      <c r="X3" s="35">
        <v>0</v>
      </c>
      <c r="Y3" s="35">
        <v>0</v>
      </c>
      <c r="Z3" s="35">
        <v>1</v>
      </c>
      <c r="AA3" s="36">
        <v>0</v>
      </c>
      <c r="AB3" s="33">
        <f aca="true" t="shared" si="6" ref="AB3:AB8">P3+Q3+R3+S3+T3+U3+V3</f>
        <v>41.18</v>
      </c>
      <c r="AC3" s="32">
        <f aca="true" t="shared" si="7" ref="AC3:AC8">W3/2</f>
        <v>0.5</v>
      </c>
      <c r="AD3" s="26">
        <f aca="true" t="shared" si="8" ref="AD3:AD8">(X3*3)+(Y3*5)+(Z3*5)+(AA3*20)</f>
        <v>5</v>
      </c>
      <c r="AE3" s="64">
        <f aca="true" t="shared" si="9" ref="AE3:AE8">AB3+AC3+AD3</f>
        <v>46.68</v>
      </c>
      <c r="AF3" s="37"/>
      <c r="AG3" s="34"/>
      <c r="AH3" s="34"/>
      <c r="AI3" s="34"/>
      <c r="AJ3" s="35"/>
      <c r="AK3" s="35"/>
      <c r="AL3" s="35"/>
      <c r="AM3" s="35"/>
      <c r="AN3" s="36"/>
      <c r="AO3" s="33">
        <f aca="true" t="shared" si="10" ref="AO3:AO8">AF3+AG3+AH3+AI3</f>
        <v>0</v>
      </c>
      <c r="AP3" s="32">
        <f aca="true" t="shared" si="11" ref="AP3:AP8">AJ3/2</f>
        <v>0</v>
      </c>
      <c r="AQ3" s="26">
        <f aca="true" t="shared" si="12" ref="AQ3:AQ8">(AK3*3)+(AL3*5)+(AM3*5)+(AN3*20)</f>
        <v>0</v>
      </c>
      <c r="AR3" s="64">
        <f aca="true" t="shared" si="13" ref="AR3:AR8">AO3+AP3+AQ3</f>
        <v>0</v>
      </c>
      <c r="AS3" s="37"/>
      <c r="AT3" s="34"/>
      <c r="AU3" s="34"/>
      <c r="AV3" s="35"/>
      <c r="AW3" s="35"/>
      <c r="AX3" s="35"/>
      <c r="AY3" s="35"/>
      <c r="AZ3" s="36"/>
      <c r="BA3" s="33">
        <f aca="true" t="shared" si="14" ref="BA3:BA8">AS3+AT3+AU3</f>
        <v>0</v>
      </c>
      <c r="BB3" s="32">
        <f aca="true" t="shared" si="15" ref="BB3:BB8">AV3/2</f>
        <v>0</v>
      </c>
      <c r="BC3" s="26">
        <f aca="true" t="shared" si="16" ref="BC3:BC8">(AW3*3)+(AX3*5)+(AY3*5)+(AZ3*20)</f>
        <v>0</v>
      </c>
      <c r="BD3" s="64">
        <f aca="true" t="shared" si="17" ref="BD3:BD8">BA3+BB3+BC3</f>
        <v>0</v>
      </c>
      <c r="BE3" s="33"/>
      <c r="BF3" s="61"/>
      <c r="BG3" s="35"/>
      <c r="BH3" s="35"/>
      <c r="BI3" s="35"/>
      <c r="BJ3" s="35"/>
      <c r="BK3" s="36"/>
      <c r="BL3" s="57">
        <f aca="true" t="shared" si="18" ref="BL3:BL8">BE3+BF3</f>
        <v>0</v>
      </c>
      <c r="BM3" s="48">
        <f aca="true" t="shared" si="19" ref="BM3:BM8">BG3/2</f>
        <v>0</v>
      </c>
      <c r="BN3" s="47">
        <f aca="true" t="shared" si="20" ref="BN3:BN8">(BH3*3)+(BI3*5)+(BJ3*5)+(BK3*20)</f>
        <v>0</v>
      </c>
      <c r="BO3" s="46">
        <f aca="true" t="shared" si="21" ref="BO3:BO8">BL3+BM3+BN3</f>
        <v>0</v>
      </c>
      <c r="BP3" s="37"/>
      <c r="BQ3" s="34"/>
      <c r="BR3" s="34"/>
      <c r="BS3" s="34"/>
      <c r="BT3" s="35"/>
      <c r="BU3" s="35"/>
      <c r="BV3" s="35"/>
      <c r="BW3" s="35"/>
      <c r="BX3" s="36"/>
      <c r="BY3" s="33">
        <f aca="true" t="shared" si="22" ref="BY3:BY8">BP3+BQ3+BR3+BS3</f>
        <v>0</v>
      </c>
      <c r="BZ3" s="32">
        <f aca="true" t="shared" si="23" ref="BZ3:BZ8">BT3/2</f>
        <v>0</v>
      </c>
      <c r="CA3" s="38">
        <f aca="true" t="shared" si="24" ref="CA3:CA8">(BU3*3)+(BV3*5)+(BW3*5)+(BX3*20)</f>
        <v>0</v>
      </c>
      <c r="CB3" s="27">
        <f aca="true" t="shared" si="25" ref="CB3:CB8">BY3+BZ3+CA3</f>
        <v>0</v>
      </c>
      <c r="CC3" s="1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2"/>
      <c r="IL3" s="53"/>
    </row>
    <row r="4" spans="1:246" ht="12.75">
      <c r="A4" s="39"/>
      <c r="B4" s="90" t="s">
        <v>106</v>
      </c>
      <c r="C4" s="29"/>
      <c r="D4" s="30"/>
      <c r="E4" s="91" t="s">
        <v>112</v>
      </c>
      <c r="F4" s="92" t="s">
        <v>113</v>
      </c>
      <c r="G4" s="28">
        <f t="shared" si="0"/>
      </c>
      <c r="H4" s="24" t="e">
        <f>IF(AND($H$2="Y",J4&gt;0,OR(AND(G4=1,#REF!=10),AND(G4=2,#REF!=20),AND(G4=3,#REF!=30),AND(G4=4,#REF!=40),AND(G4=5,G70=50),AND(G4=6,G77=60),AND(G4=7,G86=70),AND(G4=8,#REF!=80),AND(G4=9,G94=90),AND(G4=10,#REF!=100))),VLOOKUP(J4-1,SortLookup!$A$13:$B$16,2,FALSE),"")</f>
        <v>#REF!</v>
      </c>
      <c r="I4" s="40" t="str">
        <f>IF(ISNA(VLOOKUP(E4,SortLookup!$A$1:$B$5,2,FALSE))," ",VLOOKUP(E4,SortLookup!$A$1:$B$5,2,FALSE))</f>
        <v> </v>
      </c>
      <c r="J4" s="25" t="str">
        <f>IF(ISNA(VLOOKUP(F4,SortLookup!$A$7:$B$11,2,FALSE))," ",VLOOKUP(F4,SortLookup!$A$7:$B$11,2,FALSE))</f>
        <v> </v>
      </c>
      <c r="K4" s="79">
        <f t="shared" si="1"/>
        <v>52.28</v>
      </c>
      <c r="L4" s="80">
        <f t="shared" si="2"/>
        <v>48.78</v>
      </c>
      <c r="M4" s="47">
        <f t="shared" si="3"/>
        <v>0</v>
      </c>
      <c r="N4" s="48">
        <f t="shared" si="4"/>
        <v>3.5</v>
      </c>
      <c r="O4" s="81">
        <f t="shared" si="5"/>
        <v>7</v>
      </c>
      <c r="P4" s="37">
        <v>48.78</v>
      </c>
      <c r="Q4" s="34"/>
      <c r="R4" s="34"/>
      <c r="S4" s="34"/>
      <c r="T4" s="34"/>
      <c r="U4" s="34"/>
      <c r="V4" s="34"/>
      <c r="W4" s="35">
        <v>7</v>
      </c>
      <c r="X4" s="35">
        <v>0</v>
      </c>
      <c r="Y4" s="35">
        <v>0</v>
      </c>
      <c r="Z4" s="35">
        <v>0</v>
      </c>
      <c r="AA4" s="36">
        <v>0</v>
      </c>
      <c r="AB4" s="33">
        <f t="shared" si="6"/>
        <v>48.78</v>
      </c>
      <c r="AC4" s="32">
        <f t="shared" si="7"/>
        <v>3.5</v>
      </c>
      <c r="AD4" s="26">
        <f t="shared" si="8"/>
        <v>0</v>
      </c>
      <c r="AE4" s="64">
        <f t="shared" si="9"/>
        <v>52.28</v>
      </c>
      <c r="AF4" s="37"/>
      <c r="AG4" s="34"/>
      <c r="AH4" s="34"/>
      <c r="AI4" s="34"/>
      <c r="AJ4" s="35"/>
      <c r="AK4" s="35"/>
      <c r="AL4" s="35"/>
      <c r="AM4" s="35"/>
      <c r="AN4" s="36"/>
      <c r="AO4" s="33">
        <f t="shared" si="10"/>
        <v>0</v>
      </c>
      <c r="AP4" s="32">
        <f t="shared" si="11"/>
        <v>0</v>
      </c>
      <c r="AQ4" s="26">
        <f t="shared" si="12"/>
        <v>0</v>
      </c>
      <c r="AR4" s="64">
        <f t="shared" si="13"/>
        <v>0</v>
      </c>
      <c r="AS4" s="37"/>
      <c r="AT4" s="34"/>
      <c r="AU4" s="34"/>
      <c r="AV4" s="35"/>
      <c r="AW4" s="35"/>
      <c r="AX4" s="35"/>
      <c r="AY4" s="35"/>
      <c r="AZ4" s="36"/>
      <c r="BA4" s="33">
        <f t="shared" si="14"/>
        <v>0</v>
      </c>
      <c r="BB4" s="32">
        <f t="shared" si="15"/>
        <v>0</v>
      </c>
      <c r="BC4" s="26">
        <f t="shared" si="16"/>
        <v>0</v>
      </c>
      <c r="BD4" s="64">
        <f t="shared" si="17"/>
        <v>0</v>
      </c>
      <c r="BE4" s="33"/>
      <c r="BF4" s="61"/>
      <c r="BG4" s="35"/>
      <c r="BH4" s="35"/>
      <c r="BI4" s="35"/>
      <c r="BJ4" s="35"/>
      <c r="BK4" s="36"/>
      <c r="BL4" s="57">
        <f t="shared" si="18"/>
        <v>0</v>
      </c>
      <c r="BM4" s="48">
        <f t="shared" si="19"/>
        <v>0</v>
      </c>
      <c r="BN4" s="47">
        <f t="shared" si="20"/>
        <v>0</v>
      </c>
      <c r="BO4" s="46">
        <f t="shared" si="21"/>
        <v>0</v>
      </c>
      <c r="BP4" s="37"/>
      <c r="BQ4" s="34"/>
      <c r="BR4" s="34"/>
      <c r="BS4" s="34"/>
      <c r="BT4" s="35"/>
      <c r="BU4" s="35"/>
      <c r="BV4" s="35"/>
      <c r="BW4" s="35"/>
      <c r="BX4" s="36"/>
      <c r="BY4" s="33">
        <f t="shared" si="22"/>
        <v>0</v>
      </c>
      <c r="BZ4" s="32">
        <f t="shared" si="23"/>
        <v>0</v>
      </c>
      <c r="CA4" s="38">
        <f t="shared" si="24"/>
        <v>0</v>
      </c>
      <c r="CB4" s="27">
        <f t="shared" si="25"/>
        <v>0</v>
      </c>
      <c r="CC4" s="1"/>
      <c r="CD4" s="1"/>
      <c r="CE4" s="2"/>
      <c r="CF4" s="2"/>
      <c r="CG4" s="2"/>
      <c r="CH4" s="2"/>
      <c r="CI4" s="2"/>
      <c r="CJ4" s="7"/>
      <c r="CK4" s="14"/>
      <c r="CL4" s="6"/>
      <c r="CM4" s="15"/>
      <c r="CN4" s="16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2"/>
      <c r="IL4" s="53"/>
    </row>
    <row r="5" spans="1:246" ht="12.75">
      <c r="A5" s="39"/>
      <c r="B5" s="90" t="s">
        <v>96</v>
      </c>
      <c r="C5" s="29"/>
      <c r="D5" s="30"/>
      <c r="E5" s="91" t="s">
        <v>112</v>
      </c>
      <c r="F5" s="92" t="s">
        <v>113</v>
      </c>
      <c r="G5" s="28">
        <f t="shared" si="0"/>
      </c>
      <c r="H5" s="24" t="e">
        <f>IF(AND($H$2="Y",J5&gt;0,OR(AND(G5=1,#REF!=10),AND(G5=2,#REF!=20),AND(G5=3,G80=30),AND(G5=4,G87=40),AND(G5=5,G95=50),AND(G5=6,G104=60),AND(G5=7,G113=70),AND(G5=8,G122=80),AND(G5=9,G131=90),AND(G5=10,G140=100))),VLOOKUP(J5-1,SortLookup!$A$13:$B$16,2,FALSE),"")</f>
        <v>#REF!</v>
      </c>
      <c r="I5" s="40" t="str">
        <f>IF(ISNA(VLOOKUP(E5,SortLookup!$A$1:$B$5,2,FALSE))," ",VLOOKUP(E5,SortLookup!$A$1:$B$5,2,FALSE))</f>
        <v> </v>
      </c>
      <c r="J5" s="25" t="str">
        <f>IF(ISNA(VLOOKUP(F5,SortLookup!$A$7:$B$11,2,FALSE))," ",VLOOKUP(F5,SortLookup!$A$7:$B$11,2,FALSE))</f>
        <v> </v>
      </c>
      <c r="K5" s="79">
        <f t="shared" si="1"/>
        <v>60</v>
      </c>
      <c r="L5" s="80">
        <f t="shared" si="2"/>
        <v>54</v>
      </c>
      <c r="M5" s="47">
        <f t="shared" si="3"/>
        <v>5</v>
      </c>
      <c r="N5" s="48">
        <f t="shared" si="4"/>
        <v>1</v>
      </c>
      <c r="O5" s="81">
        <f t="shared" si="5"/>
        <v>2</v>
      </c>
      <c r="P5" s="37">
        <v>54</v>
      </c>
      <c r="Q5" s="34"/>
      <c r="R5" s="34"/>
      <c r="S5" s="34"/>
      <c r="T5" s="34"/>
      <c r="U5" s="34"/>
      <c r="V5" s="34"/>
      <c r="W5" s="35">
        <v>2</v>
      </c>
      <c r="X5" s="35">
        <v>0</v>
      </c>
      <c r="Y5" s="35">
        <v>0</v>
      </c>
      <c r="Z5" s="35">
        <v>1</v>
      </c>
      <c r="AA5" s="36">
        <v>0</v>
      </c>
      <c r="AB5" s="33">
        <f t="shared" si="6"/>
        <v>54</v>
      </c>
      <c r="AC5" s="32">
        <f t="shared" si="7"/>
        <v>1</v>
      </c>
      <c r="AD5" s="26">
        <f t="shared" si="8"/>
        <v>5</v>
      </c>
      <c r="AE5" s="64">
        <f t="shared" si="9"/>
        <v>60</v>
      </c>
      <c r="AF5" s="37"/>
      <c r="AG5" s="34"/>
      <c r="AH5" s="34"/>
      <c r="AI5" s="34"/>
      <c r="AJ5" s="35"/>
      <c r="AK5" s="35"/>
      <c r="AL5" s="35"/>
      <c r="AM5" s="35"/>
      <c r="AN5" s="36"/>
      <c r="AO5" s="33">
        <f t="shared" si="10"/>
        <v>0</v>
      </c>
      <c r="AP5" s="32">
        <f t="shared" si="11"/>
        <v>0</v>
      </c>
      <c r="AQ5" s="26">
        <f t="shared" si="12"/>
        <v>0</v>
      </c>
      <c r="AR5" s="64">
        <f t="shared" si="13"/>
        <v>0</v>
      </c>
      <c r="AS5" s="37"/>
      <c r="AT5" s="34"/>
      <c r="AU5" s="34"/>
      <c r="AV5" s="35"/>
      <c r="AW5" s="35"/>
      <c r="AX5" s="35"/>
      <c r="AY5" s="35"/>
      <c r="AZ5" s="36"/>
      <c r="BA5" s="33">
        <f t="shared" si="14"/>
        <v>0</v>
      </c>
      <c r="BB5" s="32">
        <f t="shared" si="15"/>
        <v>0</v>
      </c>
      <c r="BC5" s="26">
        <f t="shared" si="16"/>
        <v>0</v>
      </c>
      <c r="BD5" s="64">
        <f t="shared" si="17"/>
        <v>0</v>
      </c>
      <c r="BE5" s="33"/>
      <c r="BF5" s="61"/>
      <c r="BG5" s="35"/>
      <c r="BH5" s="35"/>
      <c r="BI5" s="35"/>
      <c r="BJ5" s="35"/>
      <c r="BK5" s="36"/>
      <c r="BL5" s="57">
        <f t="shared" si="18"/>
        <v>0</v>
      </c>
      <c r="BM5" s="48">
        <f t="shared" si="19"/>
        <v>0</v>
      </c>
      <c r="BN5" s="47">
        <f t="shared" si="20"/>
        <v>0</v>
      </c>
      <c r="BO5" s="46">
        <f t="shared" si="21"/>
        <v>0</v>
      </c>
      <c r="BP5" s="37"/>
      <c r="BQ5" s="34"/>
      <c r="BR5" s="34"/>
      <c r="BS5" s="34"/>
      <c r="BT5" s="35"/>
      <c r="BU5" s="35"/>
      <c r="BV5" s="35"/>
      <c r="BW5" s="35"/>
      <c r="BX5" s="36"/>
      <c r="BY5" s="33">
        <f t="shared" si="22"/>
        <v>0</v>
      </c>
      <c r="BZ5" s="32">
        <f t="shared" si="23"/>
        <v>0</v>
      </c>
      <c r="CA5" s="38">
        <f t="shared" si="24"/>
        <v>0</v>
      </c>
      <c r="CB5" s="27">
        <f t="shared" si="25"/>
        <v>0</v>
      </c>
      <c r="CC5" s="1"/>
      <c r="CD5" s="1"/>
      <c r="CE5" s="2"/>
      <c r="CF5" s="2"/>
      <c r="CG5" s="2"/>
      <c r="CH5" s="2"/>
      <c r="CI5" s="2"/>
      <c r="CJ5" s="7"/>
      <c r="CK5" s="14"/>
      <c r="CL5" s="6"/>
      <c r="CM5" s="15"/>
      <c r="CN5" s="16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2"/>
      <c r="IL5" s="53"/>
    </row>
    <row r="6" spans="1:246" ht="12.75">
      <c r="A6" s="39"/>
      <c r="B6" s="90" t="s">
        <v>115</v>
      </c>
      <c r="C6" s="29"/>
      <c r="D6" s="30"/>
      <c r="E6" s="91" t="s">
        <v>112</v>
      </c>
      <c r="F6" s="92" t="s">
        <v>113</v>
      </c>
      <c r="G6" s="28">
        <f t="shared" si="0"/>
      </c>
      <c r="H6" s="24" t="e">
        <f>IF(AND($H$2="Y",J6&gt;0,OR(AND(G6=1,#REF!=10),AND(G6=2,#REF!=20),AND(G6=3,G33=30),AND(G6=4,G93=40),AND(G6=5,#REF!=50),AND(G6=6,G103=60),AND(G6=7,G112=70),AND(G6=8,G121=80),AND(G6=9,G130=90),AND(G6=10,G139=100))),VLOOKUP(J6-1,SortLookup!$A$13:$B$16,2,FALSE),"")</f>
        <v>#REF!</v>
      </c>
      <c r="I6" s="40" t="str">
        <f>IF(ISNA(VLOOKUP(E6,SortLookup!$A$1:$B$5,2,FALSE))," ",VLOOKUP(E6,SortLookup!$A$1:$B$5,2,FALSE))</f>
        <v> </v>
      </c>
      <c r="J6" s="25" t="str">
        <f>IF(ISNA(VLOOKUP(F6,SortLookup!$A$7:$B$11,2,FALSE))," ",VLOOKUP(F6,SortLookup!$A$7:$B$11,2,FALSE))</f>
        <v> </v>
      </c>
      <c r="K6" s="79">
        <f t="shared" si="1"/>
        <v>68.72</v>
      </c>
      <c r="L6" s="80">
        <f t="shared" si="2"/>
        <v>66.72</v>
      </c>
      <c r="M6" s="47">
        <f t="shared" si="3"/>
        <v>0</v>
      </c>
      <c r="N6" s="48">
        <f t="shared" si="4"/>
        <v>2</v>
      </c>
      <c r="O6" s="81">
        <f t="shared" si="5"/>
        <v>4</v>
      </c>
      <c r="P6" s="37">
        <v>66.72</v>
      </c>
      <c r="Q6" s="34"/>
      <c r="R6" s="34"/>
      <c r="S6" s="34"/>
      <c r="T6" s="34"/>
      <c r="U6" s="34"/>
      <c r="V6" s="34"/>
      <c r="W6" s="35">
        <v>4</v>
      </c>
      <c r="X6" s="35">
        <v>0</v>
      </c>
      <c r="Y6" s="35">
        <v>0</v>
      </c>
      <c r="Z6" s="35">
        <v>0</v>
      </c>
      <c r="AA6" s="36">
        <v>0</v>
      </c>
      <c r="AB6" s="33">
        <f t="shared" si="6"/>
        <v>66.72</v>
      </c>
      <c r="AC6" s="32">
        <f t="shared" si="7"/>
        <v>2</v>
      </c>
      <c r="AD6" s="26">
        <f t="shared" si="8"/>
        <v>0</v>
      </c>
      <c r="AE6" s="64">
        <f t="shared" si="9"/>
        <v>68.72</v>
      </c>
      <c r="AF6" s="37"/>
      <c r="AG6" s="34"/>
      <c r="AH6" s="34"/>
      <c r="AI6" s="34"/>
      <c r="AJ6" s="35"/>
      <c r="AK6" s="35"/>
      <c r="AL6" s="35"/>
      <c r="AM6" s="35"/>
      <c r="AN6" s="36"/>
      <c r="AO6" s="33">
        <f t="shared" si="10"/>
        <v>0</v>
      </c>
      <c r="AP6" s="32">
        <f t="shared" si="11"/>
        <v>0</v>
      </c>
      <c r="AQ6" s="26">
        <f t="shared" si="12"/>
        <v>0</v>
      </c>
      <c r="AR6" s="64">
        <f t="shared" si="13"/>
        <v>0</v>
      </c>
      <c r="AS6" s="37"/>
      <c r="AT6" s="34"/>
      <c r="AU6" s="34"/>
      <c r="AV6" s="35"/>
      <c r="AW6" s="35"/>
      <c r="AX6" s="35"/>
      <c r="AY6" s="35"/>
      <c r="AZ6" s="36"/>
      <c r="BA6" s="33">
        <f t="shared" si="14"/>
        <v>0</v>
      </c>
      <c r="BB6" s="32">
        <f t="shared" si="15"/>
        <v>0</v>
      </c>
      <c r="BC6" s="26">
        <f t="shared" si="16"/>
        <v>0</v>
      </c>
      <c r="BD6" s="64">
        <f t="shared" si="17"/>
        <v>0</v>
      </c>
      <c r="BE6" s="33"/>
      <c r="BF6" s="61"/>
      <c r="BG6" s="35"/>
      <c r="BH6" s="35"/>
      <c r="BI6" s="35"/>
      <c r="BJ6" s="35"/>
      <c r="BK6" s="36"/>
      <c r="BL6" s="57">
        <f t="shared" si="18"/>
        <v>0</v>
      </c>
      <c r="BM6" s="48">
        <f t="shared" si="19"/>
        <v>0</v>
      </c>
      <c r="BN6" s="47">
        <f t="shared" si="20"/>
        <v>0</v>
      </c>
      <c r="BO6" s="46">
        <f t="shared" si="21"/>
        <v>0</v>
      </c>
      <c r="BP6" s="37"/>
      <c r="BQ6" s="34"/>
      <c r="BR6" s="34"/>
      <c r="BS6" s="34"/>
      <c r="BT6" s="35"/>
      <c r="BU6" s="35"/>
      <c r="BV6" s="35"/>
      <c r="BW6" s="35"/>
      <c r="BX6" s="36"/>
      <c r="BY6" s="33">
        <f t="shared" si="22"/>
        <v>0</v>
      </c>
      <c r="BZ6" s="32">
        <f t="shared" si="23"/>
        <v>0</v>
      </c>
      <c r="CA6" s="38">
        <f t="shared" si="24"/>
        <v>0</v>
      </c>
      <c r="CB6" s="27">
        <f t="shared" si="25"/>
        <v>0</v>
      </c>
      <c r="CC6" s="1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52">
        <f>IH6+II6+IJ6</f>
        <v>0</v>
      </c>
      <c r="IL6" s="53"/>
    </row>
    <row r="7" spans="1:246" ht="12.75">
      <c r="A7" s="39"/>
      <c r="B7" s="90" t="s">
        <v>107</v>
      </c>
      <c r="C7" s="29"/>
      <c r="D7" s="30"/>
      <c r="E7" s="91" t="s">
        <v>112</v>
      </c>
      <c r="F7" s="92" t="s">
        <v>113</v>
      </c>
      <c r="G7" s="28">
        <f t="shared" si="0"/>
      </c>
      <c r="H7" s="24" t="e">
        <f>IF(AND($H$2="Y",J7&gt;0,OR(AND(G7=1,#REF!=10),AND(G7=2,#REF!=20),AND(G7=3,#REF!=30),AND(G7=4,#REF!=40),AND(G7=5,G73=50),AND(G7=6,G80=60),AND(G7=7,G89=70),AND(G7=8,#REF!=80),AND(G7=9,G97=90),AND(G7=10,#REF!=100))),VLOOKUP(J7-1,SortLookup!$A$13:$B$16,2,FALSE),"")</f>
        <v>#REF!</v>
      </c>
      <c r="I7" s="40" t="str">
        <f>IF(ISNA(VLOOKUP(E7,SortLookup!$A$1:$B$5,2,FALSE))," ",VLOOKUP(E7,SortLookup!$A$1:$B$5,2,FALSE))</f>
        <v> </v>
      </c>
      <c r="J7" s="25" t="str">
        <f>IF(ISNA(VLOOKUP(F7,SortLookup!$A$7:$B$11,2,FALSE))," ",VLOOKUP(F7,SortLookup!$A$7:$B$11,2,FALSE))</f>
        <v> </v>
      </c>
      <c r="K7" s="83">
        <f t="shared" si="1"/>
        <v>71.95</v>
      </c>
      <c r="L7" s="80">
        <f t="shared" si="2"/>
        <v>63.95</v>
      </c>
      <c r="M7" s="47">
        <f t="shared" si="3"/>
        <v>5</v>
      </c>
      <c r="N7" s="48">
        <f t="shared" si="4"/>
        <v>3</v>
      </c>
      <c r="O7" s="81">
        <f t="shared" si="5"/>
        <v>6</v>
      </c>
      <c r="P7" s="37">
        <v>63.95</v>
      </c>
      <c r="Q7" s="34"/>
      <c r="R7" s="34"/>
      <c r="S7" s="34"/>
      <c r="T7" s="34"/>
      <c r="U7" s="34"/>
      <c r="V7" s="34"/>
      <c r="W7" s="35">
        <v>6</v>
      </c>
      <c r="X7" s="35">
        <v>0</v>
      </c>
      <c r="Y7" s="35">
        <v>0</v>
      </c>
      <c r="Z7" s="35">
        <v>1</v>
      </c>
      <c r="AA7" s="36">
        <v>0</v>
      </c>
      <c r="AB7" s="33">
        <f t="shared" si="6"/>
        <v>63.95</v>
      </c>
      <c r="AC7" s="32">
        <f t="shared" si="7"/>
        <v>3</v>
      </c>
      <c r="AD7" s="26">
        <f t="shared" si="8"/>
        <v>5</v>
      </c>
      <c r="AE7" s="64">
        <f t="shared" si="9"/>
        <v>71.95</v>
      </c>
      <c r="AF7" s="37"/>
      <c r="AG7" s="34"/>
      <c r="AH7" s="34"/>
      <c r="AI7" s="34"/>
      <c r="AJ7" s="35"/>
      <c r="AK7" s="35"/>
      <c r="AL7" s="35"/>
      <c r="AM7" s="35"/>
      <c r="AN7" s="36"/>
      <c r="AO7" s="33">
        <f t="shared" si="10"/>
        <v>0</v>
      </c>
      <c r="AP7" s="32">
        <f t="shared" si="11"/>
        <v>0</v>
      </c>
      <c r="AQ7" s="26">
        <f t="shared" si="12"/>
        <v>0</v>
      </c>
      <c r="AR7" s="64">
        <f t="shared" si="13"/>
        <v>0</v>
      </c>
      <c r="AS7" s="37"/>
      <c r="AT7" s="34"/>
      <c r="AU7" s="34"/>
      <c r="AV7" s="35"/>
      <c r="AW7" s="35"/>
      <c r="AX7" s="35"/>
      <c r="AY7" s="35"/>
      <c r="AZ7" s="36"/>
      <c r="BA7" s="33">
        <f t="shared" si="14"/>
        <v>0</v>
      </c>
      <c r="BB7" s="32">
        <f t="shared" si="15"/>
        <v>0</v>
      </c>
      <c r="BC7" s="26">
        <f t="shared" si="16"/>
        <v>0</v>
      </c>
      <c r="BD7" s="64">
        <f t="shared" si="17"/>
        <v>0</v>
      </c>
      <c r="BE7" s="33"/>
      <c r="BF7" s="61"/>
      <c r="BG7" s="35"/>
      <c r="BH7" s="35"/>
      <c r="BI7" s="35"/>
      <c r="BJ7" s="35"/>
      <c r="BK7" s="36"/>
      <c r="BL7" s="57">
        <f t="shared" si="18"/>
        <v>0</v>
      </c>
      <c r="BM7" s="48">
        <f t="shared" si="19"/>
        <v>0</v>
      </c>
      <c r="BN7" s="47">
        <f t="shared" si="20"/>
        <v>0</v>
      </c>
      <c r="BO7" s="46">
        <f t="shared" si="21"/>
        <v>0</v>
      </c>
      <c r="BP7" s="37"/>
      <c r="BQ7" s="34"/>
      <c r="BR7" s="34"/>
      <c r="BS7" s="34"/>
      <c r="BT7" s="35"/>
      <c r="BU7" s="35"/>
      <c r="BV7" s="35"/>
      <c r="BW7" s="35"/>
      <c r="BX7" s="36"/>
      <c r="BY7" s="33">
        <f t="shared" si="22"/>
        <v>0</v>
      </c>
      <c r="BZ7" s="32">
        <f t="shared" si="23"/>
        <v>0</v>
      </c>
      <c r="CA7" s="38">
        <f t="shared" si="24"/>
        <v>0</v>
      </c>
      <c r="CB7" s="27">
        <f t="shared" si="25"/>
        <v>0</v>
      </c>
      <c r="CC7" s="1"/>
      <c r="CD7" s="1"/>
      <c r="CE7" s="2"/>
      <c r="CF7" s="2"/>
      <c r="CG7" s="2"/>
      <c r="CH7" s="2"/>
      <c r="CI7" s="2"/>
      <c r="CJ7" s="7"/>
      <c r="CK7" s="14"/>
      <c r="CL7" s="6"/>
      <c r="CM7" s="15"/>
      <c r="CN7" s="16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2"/>
      <c r="IL7" s="53"/>
    </row>
    <row r="8" spans="1:246" ht="12.75">
      <c r="A8" s="39"/>
      <c r="B8" s="90" t="s">
        <v>100</v>
      </c>
      <c r="C8" s="29"/>
      <c r="D8" s="30"/>
      <c r="E8" s="91" t="s">
        <v>112</v>
      </c>
      <c r="F8" s="92" t="s">
        <v>113</v>
      </c>
      <c r="G8" s="28">
        <f t="shared" si="0"/>
      </c>
      <c r="H8" s="24" t="e">
        <f>IF(AND($H$2="Y",J8&gt;0,OR(AND(G8=1,#REF!=10),AND(G8=2,#REF!=20),AND(G8=3,#REF!=30),AND(G8=4,#REF!=40),AND(G8=5,#REF!=50),AND(G8=6,G73=60),AND(G8=7,G82=70),AND(G8=8,#REF!=80),AND(G8=9,G90=90),AND(G8=10,#REF!=100))),VLOOKUP(J8-1,SortLookup!$A$13:$B$16,2,FALSE),"")</f>
        <v>#REF!</v>
      </c>
      <c r="I8" s="40" t="str">
        <f>IF(ISNA(VLOOKUP(E8,SortLookup!$A$1:$B$5,2,FALSE))," ",VLOOKUP(E8,SortLookup!$A$1:$B$5,2,FALSE))</f>
        <v> </v>
      </c>
      <c r="J8" s="25" t="str">
        <f>IF(ISNA(VLOOKUP(F8,SortLookup!$A$7:$B$11,2,FALSE))," ",VLOOKUP(F8,SortLookup!$A$7:$B$11,2,FALSE))</f>
        <v> </v>
      </c>
      <c r="K8" s="79">
        <f t="shared" si="1"/>
        <v>94.53</v>
      </c>
      <c r="L8" s="80">
        <f t="shared" si="2"/>
        <v>55.03</v>
      </c>
      <c r="M8" s="47">
        <f t="shared" si="3"/>
        <v>20</v>
      </c>
      <c r="N8" s="48">
        <f t="shared" si="4"/>
        <v>19.5</v>
      </c>
      <c r="O8" s="81">
        <f t="shared" si="5"/>
        <v>39</v>
      </c>
      <c r="P8" s="37">
        <v>55.03</v>
      </c>
      <c r="Q8" s="34"/>
      <c r="R8" s="34"/>
      <c r="S8" s="34"/>
      <c r="T8" s="34"/>
      <c r="U8" s="34"/>
      <c r="V8" s="34"/>
      <c r="W8" s="35">
        <v>39</v>
      </c>
      <c r="X8" s="35">
        <v>0</v>
      </c>
      <c r="Y8" s="35">
        <v>3</v>
      </c>
      <c r="Z8" s="35">
        <v>1</v>
      </c>
      <c r="AA8" s="36">
        <v>0</v>
      </c>
      <c r="AB8" s="33">
        <f t="shared" si="6"/>
        <v>55.03</v>
      </c>
      <c r="AC8" s="32">
        <f t="shared" si="7"/>
        <v>19.5</v>
      </c>
      <c r="AD8" s="26">
        <f t="shared" si="8"/>
        <v>20</v>
      </c>
      <c r="AE8" s="64">
        <f t="shared" si="9"/>
        <v>94.53</v>
      </c>
      <c r="AF8" s="37"/>
      <c r="AG8" s="34"/>
      <c r="AH8" s="34"/>
      <c r="AI8" s="34"/>
      <c r="AJ8" s="35"/>
      <c r="AK8" s="35"/>
      <c r="AL8" s="35"/>
      <c r="AM8" s="35"/>
      <c r="AN8" s="36"/>
      <c r="AO8" s="33">
        <f t="shared" si="10"/>
        <v>0</v>
      </c>
      <c r="AP8" s="32">
        <f t="shared" si="11"/>
        <v>0</v>
      </c>
      <c r="AQ8" s="26">
        <f t="shared" si="12"/>
        <v>0</v>
      </c>
      <c r="AR8" s="64">
        <f t="shared" si="13"/>
        <v>0</v>
      </c>
      <c r="AS8" s="37"/>
      <c r="AT8" s="34"/>
      <c r="AU8" s="34"/>
      <c r="AV8" s="35"/>
      <c r="AW8" s="35"/>
      <c r="AX8" s="35"/>
      <c r="AY8" s="35"/>
      <c r="AZ8" s="36"/>
      <c r="BA8" s="33">
        <f t="shared" si="14"/>
        <v>0</v>
      </c>
      <c r="BB8" s="32">
        <f t="shared" si="15"/>
        <v>0</v>
      </c>
      <c r="BC8" s="26">
        <f t="shared" si="16"/>
        <v>0</v>
      </c>
      <c r="BD8" s="64">
        <f t="shared" si="17"/>
        <v>0</v>
      </c>
      <c r="BE8" s="33"/>
      <c r="BF8" s="61"/>
      <c r="BG8" s="35"/>
      <c r="BH8" s="35"/>
      <c r="BI8" s="35"/>
      <c r="BJ8" s="35"/>
      <c r="BK8" s="36"/>
      <c r="BL8" s="57">
        <f t="shared" si="18"/>
        <v>0</v>
      </c>
      <c r="BM8" s="48">
        <f t="shared" si="19"/>
        <v>0</v>
      </c>
      <c r="BN8" s="47">
        <f t="shared" si="20"/>
        <v>0</v>
      </c>
      <c r="BO8" s="46">
        <f t="shared" si="21"/>
        <v>0</v>
      </c>
      <c r="BP8" s="37"/>
      <c r="BQ8" s="34"/>
      <c r="BR8" s="34"/>
      <c r="BS8" s="34"/>
      <c r="BT8" s="35"/>
      <c r="BU8" s="35"/>
      <c r="BV8" s="35"/>
      <c r="BW8" s="35"/>
      <c r="BX8" s="36"/>
      <c r="BY8" s="33">
        <f t="shared" si="22"/>
        <v>0</v>
      </c>
      <c r="BZ8" s="32">
        <f t="shared" si="23"/>
        <v>0</v>
      </c>
      <c r="CA8" s="38">
        <f t="shared" si="24"/>
        <v>0</v>
      </c>
      <c r="CB8" s="27">
        <f t="shared" si="25"/>
        <v>0</v>
      </c>
      <c r="CC8" s="1"/>
      <c r="CD8" s="1"/>
      <c r="CE8" s="2"/>
      <c r="CF8" s="2"/>
      <c r="CG8" s="2"/>
      <c r="CH8" s="2"/>
      <c r="CI8" s="2"/>
      <c r="CJ8" s="7"/>
      <c r="CK8" s="14"/>
      <c r="CL8" s="6"/>
      <c r="CM8" s="15"/>
      <c r="CN8" s="16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2"/>
      <c r="IL8" s="53"/>
    </row>
    <row r="9" spans="1:246" ht="3" customHeight="1">
      <c r="A9" s="128"/>
      <c r="B9" s="106"/>
      <c r="C9" s="107"/>
      <c r="D9" s="108"/>
      <c r="E9" s="109"/>
      <c r="F9" s="110"/>
      <c r="G9" s="111"/>
      <c r="H9" s="112"/>
      <c r="I9" s="113"/>
      <c r="J9" s="114"/>
      <c r="K9" s="115"/>
      <c r="L9" s="116"/>
      <c r="M9" s="117"/>
      <c r="N9" s="118"/>
      <c r="O9" s="119"/>
      <c r="P9" s="120"/>
      <c r="Q9" s="121"/>
      <c r="R9" s="121"/>
      <c r="S9" s="121"/>
      <c r="T9" s="121"/>
      <c r="U9" s="121"/>
      <c r="V9" s="121"/>
      <c r="W9" s="122"/>
      <c r="X9" s="122"/>
      <c r="Y9" s="122"/>
      <c r="Z9" s="122"/>
      <c r="AA9" s="123"/>
      <c r="AB9" s="124"/>
      <c r="AC9" s="125"/>
      <c r="AD9" s="126"/>
      <c r="AE9" s="127"/>
      <c r="AF9" s="120"/>
      <c r="AG9" s="121"/>
      <c r="AH9" s="121"/>
      <c r="AI9" s="121"/>
      <c r="AJ9" s="122"/>
      <c r="AK9" s="122"/>
      <c r="AL9" s="122"/>
      <c r="AM9" s="122"/>
      <c r="AN9" s="123"/>
      <c r="AO9" s="124"/>
      <c r="AP9" s="125"/>
      <c r="AQ9" s="126"/>
      <c r="AR9" s="127"/>
      <c r="AS9" s="37"/>
      <c r="AT9" s="34"/>
      <c r="AU9" s="34"/>
      <c r="AV9" s="35"/>
      <c r="AW9" s="35"/>
      <c r="AX9" s="35"/>
      <c r="AY9" s="35"/>
      <c r="AZ9" s="36"/>
      <c r="BA9" s="33"/>
      <c r="BB9" s="32"/>
      <c r="BC9" s="26"/>
      <c r="BD9" s="64"/>
      <c r="BE9" s="33"/>
      <c r="BF9" s="61"/>
      <c r="BG9" s="35"/>
      <c r="BH9" s="35"/>
      <c r="BI9" s="35"/>
      <c r="BJ9" s="35"/>
      <c r="BK9" s="36"/>
      <c r="BL9" s="57"/>
      <c r="BM9" s="48"/>
      <c r="BN9" s="47"/>
      <c r="BO9" s="46"/>
      <c r="BP9" s="37"/>
      <c r="BQ9" s="34"/>
      <c r="BR9" s="34"/>
      <c r="BS9" s="34"/>
      <c r="BT9" s="35"/>
      <c r="BU9" s="35"/>
      <c r="BV9" s="35"/>
      <c r="BW9" s="35"/>
      <c r="BX9" s="36"/>
      <c r="BY9" s="33"/>
      <c r="BZ9" s="32"/>
      <c r="CA9" s="38"/>
      <c r="CB9" s="27"/>
      <c r="CC9" s="1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2"/>
      <c r="IL9" s="53"/>
    </row>
    <row r="10" spans="1:246" ht="12.75">
      <c r="A10" s="39"/>
      <c r="B10" s="90" t="s">
        <v>98</v>
      </c>
      <c r="C10" s="29"/>
      <c r="D10" s="30"/>
      <c r="E10" s="91" t="s">
        <v>112</v>
      </c>
      <c r="F10" s="92" t="s">
        <v>113</v>
      </c>
      <c r="G10" s="28">
        <f>IF(AND(OR($G$2="Y",$H$2="Y"),I10&lt;5,J10&lt;5),IF(AND(I10=I8,J10=J8),G8+1,1),"")</f>
      </c>
      <c r="H10" s="24" t="e">
        <f>IF(AND($H$2="Y",J10&gt;0,OR(AND(G10=1,#REF!=10),AND(G10=2,#REF!=20),AND(G10=3,#REF!=30),AND(G10=4,G70=40),AND(G10=5,G76=50),AND(G10=6,G83=60),AND(G10=7,G92=70),AND(G10=8,#REF!=80),AND(G10=9,G100=90),AND(G10=10,#REF!=100))),VLOOKUP(J10-1,SortLookup!$A$13:$B$16,2,FALSE),"")</f>
        <v>#REF!</v>
      </c>
      <c r="I10" s="40" t="str">
        <f>IF(ISNA(VLOOKUP(E10,SortLookup!$A$1:$B$5,2,FALSE))," ",VLOOKUP(E10,SortLookup!$A$1:$B$5,2,FALSE))</f>
        <v> </v>
      </c>
      <c r="J10" s="25" t="str">
        <f>IF(ISNA(VLOOKUP(F10,SortLookup!$A$7:$B$11,2,FALSE))," ",VLOOKUP(F10,SortLookup!$A$7:$B$11,2,FALSE))</f>
        <v> </v>
      </c>
      <c r="K10" s="79">
        <f aca="true" t="shared" si="26" ref="K10:K16">L10+M10+N10</f>
        <v>31.63</v>
      </c>
      <c r="L10" s="80">
        <f aca="true" t="shared" si="27" ref="L10:L16">AB10+AO10+BA10+BL10+BY10+CJ10+CU10+DF10+DQ10+EB10+EM10+EX10+FI10+FT10+GE10+GP10+HA10+HL10+HW10+IH10</f>
        <v>28.13</v>
      </c>
      <c r="M10" s="47">
        <f aca="true" t="shared" si="28" ref="M10:M16">AD10+AQ10+BC10+BN10+CA10+CL10+CW10+DH10+DS10+ED10+EO10+EZ10+FK10+FV10+GG10+GR10+HC10+HN10+HY10+IJ10</f>
        <v>0</v>
      </c>
      <c r="N10" s="48">
        <f aca="true" t="shared" si="29" ref="N10:N16">O10/2</f>
        <v>3.5</v>
      </c>
      <c r="O10" s="81">
        <f aca="true" t="shared" si="30" ref="O10:O16">W10+AJ10+AV10+BG10+BT10+CE10+CP10+DA10+DL10+DW10+EH10+ES10+FD10+FO10+FZ10+GK10+GV10+HG10+HR10+IC10</f>
        <v>7</v>
      </c>
      <c r="P10" s="37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6"/>
      <c r="AB10" s="33">
        <f aca="true" t="shared" si="31" ref="AB10:AB16">P10+Q10+R10+S10+T10+U10+V10</f>
        <v>0</v>
      </c>
      <c r="AC10" s="32">
        <f aca="true" t="shared" si="32" ref="AC10:AC16">W10/2</f>
        <v>0</v>
      </c>
      <c r="AD10" s="26">
        <f aca="true" t="shared" si="33" ref="AD10:AD16">(X10*3)+(Y10*5)+(Z10*5)+(AA10*20)</f>
        <v>0</v>
      </c>
      <c r="AE10" s="64">
        <f aca="true" t="shared" si="34" ref="AE10:AE16">AB10+AC10+AD10</f>
        <v>0</v>
      </c>
      <c r="AF10" s="37">
        <v>28.13</v>
      </c>
      <c r="AG10" s="34"/>
      <c r="AH10" s="34"/>
      <c r="AI10" s="34"/>
      <c r="AJ10" s="35">
        <v>7</v>
      </c>
      <c r="AK10" s="35">
        <v>0</v>
      </c>
      <c r="AL10" s="35">
        <v>0</v>
      </c>
      <c r="AM10" s="35">
        <v>0</v>
      </c>
      <c r="AN10" s="36">
        <v>0</v>
      </c>
      <c r="AO10" s="33">
        <f aca="true" t="shared" si="35" ref="AO10:AO16">AF10+AG10+AH10+AI10</f>
        <v>28.13</v>
      </c>
      <c r="AP10" s="32">
        <f aca="true" t="shared" si="36" ref="AP10:AP16">AJ10/2</f>
        <v>3.5</v>
      </c>
      <c r="AQ10" s="26">
        <f aca="true" t="shared" si="37" ref="AQ10:AQ16">(AK10*3)+(AL10*5)+(AM10*5)+(AN10*20)</f>
        <v>0</v>
      </c>
      <c r="AR10" s="64">
        <f aca="true" t="shared" si="38" ref="AR10:AR16">AO10+AP10+AQ10</f>
        <v>31.63</v>
      </c>
      <c r="AS10" s="37"/>
      <c r="AT10" s="34"/>
      <c r="AU10" s="34"/>
      <c r="AV10" s="35"/>
      <c r="AW10" s="35"/>
      <c r="AX10" s="35"/>
      <c r="AY10" s="35"/>
      <c r="AZ10" s="36"/>
      <c r="BA10" s="33">
        <f aca="true" t="shared" si="39" ref="BA10:BA16">AS10+AT10+AU10</f>
        <v>0</v>
      </c>
      <c r="BB10" s="32">
        <f aca="true" t="shared" si="40" ref="BB10:BB16">AV10/2</f>
        <v>0</v>
      </c>
      <c r="BC10" s="26">
        <f aca="true" t="shared" si="41" ref="BC10:BC16">(AW10*3)+(AX10*5)+(AY10*5)+(AZ10*20)</f>
        <v>0</v>
      </c>
      <c r="BD10" s="64">
        <f aca="true" t="shared" si="42" ref="BD10:BD16">BA10+BB10+BC10</f>
        <v>0</v>
      </c>
      <c r="BE10" s="33"/>
      <c r="BF10" s="61"/>
      <c r="BG10" s="35"/>
      <c r="BH10" s="35"/>
      <c r="BI10" s="35"/>
      <c r="BJ10" s="35"/>
      <c r="BK10" s="36"/>
      <c r="BL10" s="57">
        <f aca="true" t="shared" si="43" ref="BL10:BL16">BE10+BF10</f>
        <v>0</v>
      </c>
      <c r="BM10" s="48">
        <f aca="true" t="shared" si="44" ref="BM10:BM16">BG10/2</f>
        <v>0</v>
      </c>
      <c r="BN10" s="47">
        <f aca="true" t="shared" si="45" ref="BN10:BN16">(BH10*3)+(BI10*5)+(BJ10*5)+(BK10*20)</f>
        <v>0</v>
      </c>
      <c r="BO10" s="46">
        <f aca="true" t="shared" si="46" ref="BO10:BO16">BL10+BM10+BN10</f>
        <v>0</v>
      </c>
      <c r="BP10" s="37"/>
      <c r="BQ10" s="34"/>
      <c r="BR10" s="34"/>
      <c r="BS10" s="34"/>
      <c r="BT10" s="35"/>
      <c r="BU10" s="35"/>
      <c r="BV10" s="35"/>
      <c r="BW10" s="35"/>
      <c r="BX10" s="36"/>
      <c r="BY10" s="33">
        <f aca="true" t="shared" si="47" ref="BY10:BY16">BP10+BQ10+BR10+BS10</f>
        <v>0</v>
      </c>
      <c r="BZ10" s="32">
        <f aca="true" t="shared" si="48" ref="BZ10:BZ16">BT10/2</f>
        <v>0</v>
      </c>
      <c r="CA10" s="38">
        <f aca="true" t="shared" si="49" ref="CA10:CA16">(BU10*3)+(BV10*5)+(BW10*5)+(BX10*20)</f>
        <v>0</v>
      </c>
      <c r="CB10" s="27">
        <f aca="true" t="shared" si="50" ref="CB10:CB16">BY10+BZ10+CA10</f>
        <v>0</v>
      </c>
      <c r="CC10" s="1"/>
      <c r="CD10" s="1"/>
      <c r="CE10" s="2"/>
      <c r="CF10" s="2"/>
      <c r="CG10" s="2"/>
      <c r="CH10" s="2"/>
      <c r="CI10" s="2"/>
      <c r="CJ10" s="7"/>
      <c r="CK10" s="14"/>
      <c r="CL10" s="6"/>
      <c r="CM10" s="15"/>
      <c r="CN10" s="16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2"/>
      <c r="IL10" s="53"/>
    </row>
    <row r="11" spans="1:246" ht="12.75">
      <c r="A11" s="39"/>
      <c r="B11" s="90" t="s">
        <v>92</v>
      </c>
      <c r="C11" s="29"/>
      <c r="D11" s="30"/>
      <c r="E11" s="91" t="s">
        <v>112</v>
      </c>
      <c r="F11" s="92" t="s">
        <v>113</v>
      </c>
      <c r="G11" s="28">
        <f aca="true" t="shared" si="51" ref="G11:G16">IF(AND(OR($G$2="Y",$H$2="Y"),I11&lt;5,J11&lt;5),IF(AND(I11=I10,J11=J10),G10+1,1),"")</f>
      </c>
      <c r="H11" s="24" t="e">
        <f>IF(AND($H$2="Y",J11&gt;0,OR(AND(G11=1,#REF!=10),AND(G11=2,#REF!=20),AND(G11=3,#REF!=30),AND(G11=4,G74=40),AND(G11=5,#REF!=50),AND(G11=6,G75=60),AND(G11=7,G84=70),AND(G11=8,#REF!=80),AND(G11=9,G92=90),AND(G11=10,#REF!=100))),VLOOKUP(J11-1,SortLookup!$A$13:$B$16,2,FALSE),"")</f>
        <v>#REF!</v>
      </c>
      <c r="I11" s="40" t="str">
        <f>IF(ISNA(VLOOKUP(E11,SortLookup!$A$1:$B$5,2,FALSE))," ",VLOOKUP(E11,SortLookup!$A$1:$B$5,2,FALSE))</f>
        <v> </v>
      </c>
      <c r="J11" s="25" t="str">
        <f>IF(ISNA(VLOOKUP(F11,SortLookup!$A$7:$B$11,2,FALSE))," ",VLOOKUP(F11,SortLookup!$A$7:$B$11,2,FALSE))</f>
        <v> </v>
      </c>
      <c r="K11" s="79">
        <f t="shared" si="26"/>
        <v>35.5</v>
      </c>
      <c r="L11" s="80">
        <f t="shared" si="27"/>
        <v>34.5</v>
      </c>
      <c r="M11" s="47">
        <f t="shared" si="28"/>
        <v>0</v>
      </c>
      <c r="N11" s="48">
        <f t="shared" si="29"/>
        <v>1</v>
      </c>
      <c r="O11" s="81">
        <f t="shared" si="30"/>
        <v>2</v>
      </c>
      <c r="P11" s="37"/>
      <c r="Q11" s="34"/>
      <c r="R11" s="34"/>
      <c r="S11" s="34"/>
      <c r="T11" s="34"/>
      <c r="U11" s="34"/>
      <c r="V11" s="34"/>
      <c r="W11" s="35"/>
      <c r="X11" s="35"/>
      <c r="Y11" s="35"/>
      <c r="Z11" s="35"/>
      <c r="AA11" s="36"/>
      <c r="AB11" s="33">
        <f t="shared" si="31"/>
        <v>0</v>
      </c>
      <c r="AC11" s="32">
        <f t="shared" si="32"/>
        <v>0</v>
      </c>
      <c r="AD11" s="26">
        <f t="shared" si="33"/>
        <v>0</v>
      </c>
      <c r="AE11" s="64">
        <f t="shared" si="34"/>
        <v>0</v>
      </c>
      <c r="AF11" s="37">
        <v>34.5</v>
      </c>
      <c r="AG11" s="34"/>
      <c r="AH11" s="34"/>
      <c r="AI11" s="34"/>
      <c r="AJ11" s="35">
        <v>2</v>
      </c>
      <c r="AK11" s="35">
        <v>0</v>
      </c>
      <c r="AL11" s="35">
        <v>0</v>
      </c>
      <c r="AM11" s="35">
        <v>0</v>
      </c>
      <c r="AN11" s="36">
        <v>0</v>
      </c>
      <c r="AO11" s="33">
        <f t="shared" si="35"/>
        <v>34.5</v>
      </c>
      <c r="AP11" s="32">
        <f t="shared" si="36"/>
        <v>1</v>
      </c>
      <c r="AQ11" s="26">
        <f t="shared" si="37"/>
        <v>0</v>
      </c>
      <c r="AR11" s="64">
        <f t="shared" si="38"/>
        <v>35.5</v>
      </c>
      <c r="AS11" s="37"/>
      <c r="AT11" s="34"/>
      <c r="AU11" s="34"/>
      <c r="AV11" s="35"/>
      <c r="AW11" s="35"/>
      <c r="AX11" s="35"/>
      <c r="AY11" s="35"/>
      <c r="AZ11" s="36"/>
      <c r="BA11" s="33">
        <f t="shared" si="39"/>
        <v>0</v>
      </c>
      <c r="BB11" s="32">
        <f t="shared" si="40"/>
        <v>0</v>
      </c>
      <c r="BC11" s="26">
        <f t="shared" si="41"/>
        <v>0</v>
      </c>
      <c r="BD11" s="64">
        <f t="shared" si="42"/>
        <v>0</v>
      </c>
      <c r="BE11" s="33"/>
      <c r="BF11" s="61"/>
      <c r="BG11" s="35"/>
      <c r="BH11" s="35"/>
      <c r="BI11" s="35"/>
      <c r="BJ11" s="35"/>
      <c r="BK11" s="36"/>
      <c r="BL11" s="57">
        <f t="shared" si="43"/>
        <v>0</v>
      </c>
      <c r="BM11" s="48">
        <f t="shared" si="44"/>
        <v>0</v>
      </c>
      <c r="BN11" s="47">
        <f t="shared" si="45"/>
        <v>0</v>
      </c>
      <c r="BO11" s="46">
        <f t="shared" si="46"/>
        <v>0</v>
      </c>
      <c r="BP11" s="37"/>
      <c r="BQ11" s="34"/>
      <c r="BR11" s="34"/>
      <c r="BS11" s="34"/>
      <c r="BT11" s="35"/>
      <c r="BU11" s="35"/>
      <c r="BV11" s="35"/>
      <c r="BW11" s="35"/>
      <c r="BX11" s="36"/>
      <c r="BY11" s="33">
        <f t="shared" si="47"/>
        <v>0</v>
      </c>
      <c r="BZ11" s="32">
        <f t="shared" si="48"/>
        <v>0</v>
      </c>
      <c r="CA11" s="38">
        <f t="shared" si="49"/>
        <v>0</v>
      </c>
      <c r="CB11" s="27">
        <f t="shared" si="50"/>
        <v>0</v>
      </c>
      <c r="CC11" s="1"/>
      <c r="CD11" s="1"/>
      <c r="CE11" s="2"/>
      <c r="CF11" s="2"/>
      <c r="CG11" s="2"/>
      <c r="CH11" s="2"/>
      <c r="CI11" s="2"/>
      <c r="CJ11" s="7"/>
      <c r="CK11" s="14"/>
      <c r="CL11" s="6"/>
      <c r="CM11" s="15"/>
      <c r="CN11" s="16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2"/>
      <c r="IL11" s="53"/>
    </row>
    <row r="12" spans="1:246" ht="12.75">
      <c r="A12" s="39"/>
      <c r="B12" s="90" t="s">
        <v>101</v>
      </c>
      <c r="C12" s="29"/>
      <c r="D12" s="30"/>
      <c r="E12" s="91" t="s">
        <v>112</v>
      </c>
      <c r="F12" s="92" t="s">
        <v>113</v>
      </c>
      <c r="G12" s="28">
        <f t="shared" si="51"/>
      </c>
      <c r="H12" s="24" t="e">
        <f>IF(AND($H$2="Y",J12&gt;0,OR(AND(G12=1,#REF!=10),AND(G12=2,#REF!=20),AND(G12=3,#REF!=30),AND(G12=4,#REF!=40),AND(G12=5,#REF!=50),AND(G12=6,G77=60),AND(G12=7,G86=70),AND(G12=8,#REF!=80),AND(G12=9,G94=90),AND(G12=10,#REF!=100))),VLOOKUP(J12-1,SortLookup!$A$13:$B$16,2,FALSE),"")</f>
        <v>#REF!</v>
      </c>
      <c r="I12" s="40" t="str">
        <f>IF(ISNA(VLOOKUP(E12,SortLookup!$A$1:$B$5,2,FALSE))," ",VLOOKUP(E12,SortLookup!$A$1:$B$5,2,FALSE))</f>
        <v> </v>
      </c>
      <c r="J12" s="25" t="str">
        <f>IF(ISNA(VLOOKUP(F12,SortLookup!$A$7:$B$11,2,FALSE))," ",VLOOKUP(F12,SortLookup!$A$7:$B$11,2,FALSE))</f>
        <v> </v>
      </c>
      <c r="K12" s="83">
        <f t="shared" si="26"/>
        <v>41.13</v>
      </c>
      <c r="L12" s="84">
        <f t="shared" si="27"/>
        <v>30.63</v>
      </c>
      <c r="M12" s="26">
        <f t="shared" si="28"/>
        <v>8</v>
      </c>
      <c r="N12" s="32">
        <f t="shared" si="29"/>
        <v>2.5</v>
      </c>
      <c r="O12" s="85">
        <f t="shared" si="30"/>
        <v>5</v>
      </c>
      <c r="P12" s="37"/>
      <c r="Q12" s="34"/>
      <c r="R12" s="34"/>
      <c r="S12" s="34"/>
      <c r="T12" s="34"/>
      <c r="U12" s="34"/>
      <c r="V12" s="34"/>
      <c r="W12" s="35"/>
      <c r="X12" s="35"/>
      <c r="Y12" s="35"/>
      <c r="Z12" s="35"/>
      <c r="AA12" s="36"/>
      <c r="AB12" s="33">
        <f t="shared" si="31"/>
        <v>0</v>
      </c>
      <c r="AC12" s="32">
        <f t="shared" si="32"/>
        <v>0</v>
      </c>
      <c r="AD12" s="26">
        <f t="shared" si="33"/>
        <v>0</v>
      </c>
      <c r="AE12" s="64">
        <f t="shared" si="34"/>
        <v>0</v>
      </c>
      <c r="AF12" s="37">
        <v>30.63</v>
      </c>
      <c r="AG12" s="34"/>
      <c r="AH12" s="34"/>
      <c r="AI12" s="34"/>
      <c r="AJ12" s="35">
        <v>5</v>
      </c>
      <c r="AK12" s="35">
        <v>1</v>
      </c>
      <c r="AL12" s="35">
        <v>0</v>
      </c>
      <c r="AM12" s="35">
        <v>1</v>
      </c>
      <c r="AN12" s="36">
        <v>0</v>
      </c>
      <c r="AO12" s="33">
        <f t="shared" si="35"/>
        <v>30.63</v>
      </c>
      <c r="AP12" s="32">
        <f t="shared" si="36"/>
        <v>2.5</v>
      </c>
      <c r="AQ12" s="26">
        <f t="shared" si="37"/>
        <v>8</v>
      </c>
      <c r="AR12" s="64">
        <f t="shared" si="38"/>
        <v>41.13</v>
      </c>
      <c r="AS12" s="37"/>
      <c r="AT12" s="34"/>
      <c r="AU12" s="34"/>
      <c r="AV12" s="35"/>
      <c r="AW12" s="35"/>
      <c r="AX12" s="35"/>
      <c r="AY12" s="35"/>
      <c r="AZ12" s="36"/>
      <c r="BA12" s="33">
        <f t="shared" si="39"/>
        <v>0</v>
      </c>
      <c r="BB12" s="32">
        <f t="shared" si="40"/>
        <v>0</v>
      </c>
      <c r="BC12" s="26">
        <f t="shared" si="41"/>
        <v>0</v>
      </c>
      <c r="BD12" s="64">
        <f t="shared" si="42"/>
        <v>0</v>
      </c>
      <c r="BE12" s="33"/>
      <c r="BF12" s="61"/>
      <c r="BG12" s="35"/>
      <c r="BH12" s="35"/>
      <c r="BI12" s="35"/>
      <c r="BJ12" s="35"/>
      <c r="BK12" s="36"/>
      <c r="BL12" s="33">
        <f t="shared" si="43"/>
        <v>0</v>
      </c>
      <c r="BM12" s="32">
        <f t="shared" si="44"/>
        <v>0</v>
      </c>
      <c r="BN12" s="26">
        <f t="shared" si="45"/>
        <v>0</v>
      </c>
      <c r="BO12" s="41">
        <f t="shared" si="46"/>
        <v>0</v>
      </c>
      <c r="BP12" s="37"/>
      <c r="BQ12" s="34"/>
      <c r="BR12" s="34"/>
      <c r="BS12" s="34"/>
      <c r="BT12" s="35"/>
      <c r="BU12" s="35"/>
      <c r="BV12" s="35"/>
      <c r="BW12" s="35"/>
      <c r="BX12" s="36"/>
      <c r="BY12" s="33">
        <f t="shared" si="47"/>
        <v>0</v>
      </c>
      <c r="BZ12" s="32">
        <f t="shared" si="48"/>
        <v>0</v>
      </c>
      <c r="CA12" s="38">
        <f t="shared" si="49"/>
        <v>0</v>
      </c>
      <c r="CB12" s="27">
        <f t="shared" si="50"/>
        <v>0</v>
      </c>
      <c r="CC12" s="1"/>
      <c r="CD12" s="1"/>
      <c r="CE12" s="2"/>
      <c r="CF12" s="2"/>
      <c r="CG12" s="2"/>
      <c r="CH12" s="2"/>
      <c r="CI12" s="2"/>
      <c r="CJ12" s="7"/>
      <c r="CK12" s="14"/>
      <c r="CL12" s="6"/>
      <c r="CM12" s="15"/>
      <c r="CN12" s="16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2"/>
      <c r="IL12" s="53"/>
    </row>
    <row r="13" spans="1:246" ht="12.75">
      <c r="A13" s="39"/>
      <c r="B13" s="94" t="s">
        <v>115</v>
      </c>
      <c r="C13" s="42"/>
      <c r="D13" s="43"/>
      <c r="E13" s="95" t="s">
        <v>112</v>
      </c>
      <c r="F13" s="92" t="s">
        <v>113</v>
      </c>
      <c r="G13" s="59">
        <f t="shared" si="51"/>
      </c>
      <c r="H13" s="44" t="e">
        <f>IF(AND($H$2="Y",J13&gt;0,OR(AND(G13=1,#REF!=10),AND(G13=2,#REF!=20),AND(G13=3,#REF!=30),AND(G13=4,#REF!=40),AND(G13=5,G74=50),AND(G13=6,G81=60),AND(G13=7,G90=70),AND(G13=8,#REF!=80),AND(G13=9,G98=90),AND(G13=10,#REF!=100))),VLOOKUP(J13-1,SortLookup!$A$13:$B$16,2,FALSE),"")</f>
        <v>#REF!</v>
      </c>
      <c r="I13" s="45" t="str">
        <f>IF(ISNA(VLOOKUP(E13,SortLookup!$A$1:$B$5,2,FALSE))," ",VLOOKUP(E13,SortLookup!$A$1:$B$5,2,FALSE))</f>
        <v> </v>
      </c>
      <c r="J13" s="54" t="str">
        <f>IF(ISNA(VLOOKUP(F13,SortLookup!$A$7:$B$11,2,FALSE))," ",VLOOKUP(F13,SortLookup!$A$7:$B$11,2,FALSE))</f>
        <v> </v>
      </c>
      <c r="K13" s="79">
        <f t="shared" si="26"/>
        <v>51.43</v>
      </c>
      <c r="L13" s="80">
        <f t="shared" si="27"/>
        <v>44.93</v>
      </c>
      <c r="M13" s="47">
        <f t="shared" si="28"/>
        <v>5</v>
      </c>
      <c r="N13" s="48">
        <f t="shared" si="29"/>
        <v>1.5</v>
      </c>
      <c r="O13" s="81">
        <f t="shared" si="30"/>
        <v>3</v>
      </c>
      <c r="P13" s="55"/>
      <c r="Q13" s="49"/>
      <c r="R13" s="49"/>
      <c r="S13" s="49"/>
      <c r="T13" s="49"/>
      <c r="U13" s="49"/>
      <c r="V13" s="49"/>
      <c r="W13" s="50"/>
      <c r="X13" s="50"/>
      <c r="Y13" s="50"/>
      <c r="Z13" s="50"/>
      <c r="AA13" s="56"/>
      <c r="AB13" s="57">
        <f t="shared" si="31"/>
        <v>0</v>
      </c>
      <c r="AC13" s="48">
        <f t="shared" si="32"/>
        <v>0</v>
      </c>
      <c r="AD13" s="47">
        <f t="shared" si="33"/>
        <v>0</v>
      </c>
      <c r="AE13" s="66">
        <f t="shared" si="34"/>
        <v>0</v>
      </c>
      <c r="AF13" s="55">
        <v>44.93</v>
      </c>
      <c r="AG13" s="49"/>
      <c r="AH13" s="49"/>
      <c r="AI13" s="49"/>
      <c r="AJ13" s="50">
        <v>3</v>
      </c>
      <c r="AK13" s="50">
        <v>0</v>
      </c>
      <c r="AL13" s="50">
        <v>0</v>
      </c>
      <c r="AM13" s="50">
        <v>1</v>
      </c>
      <c r="AN13" s="56">
        <v>0</v>
      </c>
      <c r="AO13" s="57">
        <f t="shared" si="35"/>
        <v>44.93</v>
      </c>
      <c r="AP13" s="48">
        <f t="shared" si="36"/>
        <v>1.5</v>
      </c>
      <c r="AQ13" s="47">
        <f t="shared" si="37"/>
        <v>5</v>
      </c>
      <c r="AR13" s="66">
        <f t="shared" si="38"/>
        <v>51.43</v>
      </c>
      <c r="AS13" s="55"/>
      <c r="AT13" s="49"/>
      <c r="AU13" s="49"/>
      <c r="AV13" s="50"/>
      <c r="AW13" s="50"/>
      <c r="AX13" s="50"/>
      <c r="AY13" s="50"/>
      <c r="AZ13" s="56"/>
      <c r="BA13" s="57">
        <f t="shared" si="39"/>
        <v>0</v>
      </c>
      <c r="BB13" s="48">
        <f t="shared" si="40"/>
        <v>0</v>
      </c>
      <c r="BC13" s="47">
        <f t="shared" si="41"/>
        <v>0</v>
      </c>
      <c r="BD13" s="66">
        <f t="shared" si="42"/>
        <v>0</v>
      </c>
      <c r="BE13" s="57"/>
      <c r="BF13" s="82"/>
      <c r="BG13" s="50"/>
      <c r="BH13" s="50"/>
      <c r="BI13" s="50"/>
      <c r="BJ13" s="50"/>
      <c r="BK13" s="56"/>
      <c r="BL13" s="57">
        <f t="shared" si="43"/>
        <v>0</v>
      </c>
      <c r="BM13" s="48">
        <f t="shared" si="44"/>
        <v>0</v>
      </c>
      <c r="BN13" s="47">
        <f t="shared" si="45"/>
        <v>0</v>
      </c>
      <c r="BO13" s="46">
        <f t="shared" si="46"/>
        <v>0</v>
      </c>
      <c r="BP13" s="55"/>
      <c r="BQ13" s="49"/>
      <c r="BR13" s="49"/>
      <c r="BS13" s="49"/>
      <c r="BT13" s="50"/>
      <c r="BU13" s="50"/>
      <c r="BV13" s="50"/>
      <c r="BW13" s="50"/>
      <c r="BX13" s="56"/>
      <c r="BY13" s="57">
        <f t="shared" si="47"/>
        <v>0</v>
      </c>
      <c r="BZ13" s="48">
        <f t="shared" si="48"/>
        <v>0</v>
      </c>
      <c r="CA13" s="51">
        <f t="shared" si="49"/>
        <v>0</v>
      </c>
      <c r="CB13" s="87">
        <f t="shared" si="50"/>
        <v>0</v>
      </c>
      <c r="CC13" s="1"/>
      <c r="CD13" s="1"/>
      <c r="CE13" s="2"/>
      <c r="CF13" s="2"/>
      <c r="CG13" s="2"/>
      <c r="CH13" s="2"/>
      <c r="CI13" s="2"/>
      <c r="CJ13" s="7"/>
      <c r="CK13" s="14"/>
      <c r="CL13" s="6"/>
      <c r="CM13" s="15"/>
      <c r="CN13" s="16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2"/>
      <c r="IL13" s="53"/>
    </row>
    <row r="14" spans="1:246" ht="12.75">
      <c r="A14" s="39"/>
      <c r="B14" s="90" t="s">
        <v>95</v>
      </c>
      <c r="C14" s="29"/>
      <c r="D14" s="30"/>
      <c r="E14" s="91" t="s">
        <v>112</v>
      </c>
      <c r="F14" s="92" t="s">
        <v>113</v>
      </c>
      <c r="G14" s="28">
        <f t="shared" si="51"/>
      </c>
      <c r="H14" s="24" t="e">
        <f>IF(AND($H$2="Y",J14&gt;0,OR(AND(G14=1,#REF!=10),AND(G14=2,#REF!=20),AND(G14=3,#REF!=30),AND(G14=4,G71=40),AND(G14=5,G77=50),AND(G14=6,G84=60),AND(G14=7,G93=70),AND(G14=8,#REF!=80),AND(G14=9,G101=90),AND(G14=10,#REF!=100))),VLOOKUP(J14-1,SortLookup!$A$13:$B$16,2,FALSE),"")</f>
        <v>#REF!</v>
      </c>
      <c r="I14" s="40" t="str">
        <f>IF(ISNA(VLOOKUP(E14,SortLookup!$A$1:$B$5,2,FALSE))," ",VLOOKUP(E14,SortLookup!$A$1:$B$5,2,FALSE))</f>
        <v> </v>
      </c>
      <c r="J14" s="25" t="str">
        <f>IF(ISNA(VLOOKUP(F14,SortLookup!$A$7:$B$11,2,FALSE))," ",VLOOKUP(F14,SortLookup!$A$7:$B$11,2,FALSE))</f>
        <v> </v>
      </c>
      <c r="K14" s="79">
        <f t="shared" si="26"/>
        <v>62.34</v>
      </c>
      <c r="L14" s="80">
        <f t="shared" si="27"/>
        <v>53.34</v>
      </c>
      <c r="M14" s="47">
        <f t="shared" si="28"/>
        <v>8</v>
      </c>
      <c r="N14" s="48">
        <f t="shared" si="29"/>
        <v>1</v>
      </c>
      <c r="O14" s="81">
        <f t="shared" si="30"/>
        <v>2</v>
      </c>
      <c r="P14" s="37"/>
      <c r="Q14" s="34"/>
      <c r="R14" s="34"/>
      <c r="S14" s="34"/>
      <c r="T14" s="34"/>
      <c r="U14" s="34"/>
      <c r="V14" s="34"/>
      <c r="W14" s="35"/>
      <c r="X14" s="35"/>
      <c r="Y14" s="35"/>
      <c r="Z14" s="35"/>
      <c r="AA14" s="36"/>
      <c r="AB14" s="33">
        <f t="shared" si="31"/>
        <v>0</v>
      </c>
      <c r="AC14" s="32">
        <f t="shared" si="32"/>
        <v>0</v>
      </c>
      <c r="AD14" s="26">
        <f t="shared" si="33"/>
        <v>0</v>
      </c>
      <c r="AE14" s="64">
        <f t="shared" si="34"/>
        <v>0</v>
      </c>
      <c r="AF14" s="37">
        <v>53.34</v>
      </c>
      <c r="AG14" s="34"/>
      <c r="AH14" s="34"/>
      <c r="AI14" s="34"/>
      <c r="AJ14" s="35">
        <v>2</v>
      </c>
      <c r="AK14" s="35">
        <v>1</v>
      </c>
      <c r="AL14" s="35">
        <v>0</v>
      </c>
      <c r="AM14" s="35">
        <v>1</v>
      </c>
      <c r="AN14" s="36">
        <v>0</v>
      </c>
      <c r="AO14" s="33">
        <f t="shared" si="35"/>
        <v>53.34</v>
      </c>
      <c r="AP14" s="32">
        <f t="shared" si="36"/>
        <v>1</v>
      </c>
      <c r="AQ14" s="26">
        <f t="shared" si="37"/>
        <v>8</v>
      </c>
      <c r="AR14" s="64">
        <f t="shared" si="38"/>
        <v>62.34</v>
      </c>
      <c r="AS14" s="37"/>
      <c r="AT14" s="34"/>
      <c r="AU14" s="34"/>
      <c r="AV14" s="35"/>
      <c r="AW14" s="35"/>
      <c r="AX14" s="35"/>
      <c r="AY14" s="35"/>
      <c r="AZ14" s="36"/>
      <c r="BA14" s="33">
        <f t="shared" si="39"/>
        <v>0</v>
      </c>
      <c r="BB14" s="32">
        <f t="shared" si="40"/>
        <v>0</v>
      </c>
      <c r="BC14" s="26">
        <f t="shared" si="41"/>
        <v>0</v>
      </c>
      <c r="BD14" s="64">
        <f t="shared" si="42"/>
        <v>0</v>
      </c>
      <c r="BE14" s="33"/>
      <c r="BF14" s="61"/>
      <c r="BG14" s="35"/>
      <c r="BH14" s="35"/>
      <c r="BI14" s="35"/>
      <c r="BJ14" s="35"/>
      <c r="BK14" s="36"/>
      <c r="BL14" s="57">
        <f t="shared" si="43"/>
        <v>0</v>
      </c>
      <c r="BM14" s="48">
        <f t="shared" si="44"/>
        <v>0</v>
      </c>
      <c r="BN14" s="47">
        <f t="shared" si="45"/>
        <v>0</v>
      </c>
      <c r="BO14" s="46">
        <f t="shared" si="46"/>
        <v>0</v>
      </c>
      <c r="BP14" s="37"/>
      <c r="BQ14" s="34"/>
      <c r="BR14" s="34"/>
      <c r="BS14" s="34"/>
      <c r="BT14" s="35"/>
      <c r="BU14" s="35"/>
      <c r="BV14" s="35"/>
      <c r="BW14" s="35"/>
      <c r="BX14" s="36"/>
      <c r="BY14" s="33">
        <f t="shared" si="47"/>
        <v>0</v>
      </c>
      <c r="BZ14" s="32">
        <f t="shared" si="48"/>
        <v>0</v>
      </c>
      <c r="CA14" s="38">
        <f t="shared" si="49"/>
        <v>0</v>
      </c>
      <c r="CB14" s="27">
        <f t="shared" si="50"/>
        <v>0</v>
      </c>
      <c r="CC14" s="1"/>
      <c r="CD14" s="1"/>
      <c r="CE14" s="2"/>
      <c r="CF14" s="2"/>
      <c r="CG14" s="2"/>
      <c r="CH14" s="2"/>
      <c r="CI14" s="2"/>
      <c r="CJ14" s="7"/>
      <c r="CK14" s="14"/>
      <c r="CL14" s="6"/>
      <c r="CM14" s="15"/>
      <c r="CN14" s="16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2"/>
      <c r="IL14" s="53"/>
    </row>
    <row r="15" spans="1:246" ht="12.75">
      <c r="A15" s="39"/>
      <c r="B15" s="90" t="s">
        <v>108</v>
      </c>
      <c r="C15" s="29"/>
      <c r="D15" s="30"/>
      <c r="E15" s="91" t="s">
        <v>112</v>
      </c>
      <c r="F15" s="92" t="s">
        <v>113</v>
      </c>
      <c r="G15" s="28">
        <f t="shared" si="51"/>
      </c>
      <c r="H15" s="24" t="e">
        <f>IF(AND($H$2="Y",J15&gt;0,OR(AND(G15=1,#REF!=10),AND(G15=2,#REF!=20),AND(G15=3,#REF!=30),AND(G15=4,#REF!=40),AND(G15=5,#REF!=50),AND(G15=6,G85=60),AND(G15=7,G94=70),AND(G15=8,#REF!=80),AND(G15=9,G102=90),AND(G15=10,#REF!=100))),VLOOKUP(J15-1,SortLookup!$A$13:$B$16,2,FALSE),"")</f>
        <v>#REF!</v>
      </c>
      <c r="I15" s="40" t="str">
        <f>IF(ISNA(VLOOKUP(E15,SortLookup!$A$1:$B$5,2,FALSE))," ",VLOOKUP(E15,SortLookup!$A$1:$B$5,2,FALSE))</f>
        <v> </v>
      </c>
      <c r="J15" s="25" t="str">
        <f>IF(ISNA(VLOOKUP(F15,SortLookup!$A$7:$B$11,2,FALSE))," ",VLOOKUP(F15,SortLookup!$A$7:$B$11,2,FALSE))</f>
        <v> </v>
      </c>
      <c r="K15" s="79">
        <f t="shared" si="26"/>
        <v>65.47</v>
      </c>
      <c r="L15" s="80">
        <f t="shared" si="27"/>
        <v>52.47</v>
      </c>
      <c r="M15" s="47">
        <f t="shared" si="28"/>
        <v>8</v>
      </c>
      <c r="N15" s="48">
        <f t="shared" si="29"/>
        <v>5</v>
      </c>
      <c r="O15" s="81">
        <f t="shared" si="30"/>
        <v>10</v>
      </c>
      <c r="P15" s="37"/>
      <c r="Q15" s="34"/>
      <c r="R15" s="34"/>
      <c r="S15" s="34"/>
      <c r="T15" s="34"/>
      <c r="U15" s="34"/>
      <c r="V15" s="34"/>
      <c r="W15" s="35"/>
      <c r="X15" s="35"/>
      <c r="Y15" s="35"/>
      <c r="Z15" s="35"/>
      <c r="AA15" s="36"/>
      <c r="AB15" s="33">
        <f t="shared" si="31"/>
        <v>0</v>
      </c>
      <c r="AC15" s="32">
        <f t="shared" si="32"/>
        <v>0</v>
      </c>
      <c r="AD15" s="26">
        <f t="shared" si="33"/>
        <v>0</v>
      </c>
      <c r="AE15" s="64">
        <f t="shared" si="34"/>
        <v>0</v>
      </c>
      <c r="AF15" s="37">
        <v>52.47</v>
      </c>
      <c r="AG15" s="34"/>
      <c r="AH15" s="34"/>
      <c r="AI15" s="34"/>
      <c r="AJ15" s="35">
        <v>10</v>
      </c>
      <c r="AK15" s="35">
        <v>1</v>
      </c>
      <c r="AL15" s="35">
        <v>1</v>
      </c>
      <c r="AM15" s="35">
        <v>0</v>
      </c>
      <c r="AN15" s="36">
        <v>0</v>
      </c>
      <c r="AO15" s="33">
        <f t="shared" si="35"/>
        <v>52.47</v>
      </c>
      <c r="AP15" s="32">
        <f t="shared" si="36"/>
        <v>5</v>
      </c>
      <c r="AQ15" s="26">
        <f t="shared" si="37"/>
        <v>8</v>
      </c>
      <c r="AR15" s="64">
        <f t="shared" si="38"/>
        <v>65.47</v>
      </c>
      <c r="AS15" s="37"/>
      <c r="AT15" s="34"/>
      <c r="AU15" s="34"/>
      <c r="AV15" s="35"/>
      <c r="AW15" s="35"/>
      <c r="AX15" s="35"/>
      <c r="AY15" s="35"/>
      <c r="AZ15" s="36"/>
      <c r="BA15" s="33">
        <f t="shared" si="39"/>
        <v>0</v>
      </c>
      <c r="BB15" s="32">
        <f t="shared" si="40"/>
        <v>0</v>
      </c>
      <c r="BC15" s="26">
        <f t="shared" si="41"/>
        <v>0</v>
      </c>
      <c r="BD15" s="64">
        <f t="shared" si="42"/>
        <v>0</v>
      </c>
      <c r="BE15" s="33"/>
      <c r="BF15" s="61"/>
      <c r="BG15" s="35"/>
      <c r="BH15" s="35"/>
      <c r="BI15" s="35"/>
      <c r="BJ15" s="35"/>
      <c r="BK15" s="36"/>
      <c r="BL15" s="57">
        <f t="shared" si="43"/>
        <v>0</v>
      </c>
      <c r="BM15" s="48">
        <f t="shared" si="44"/>
        <v>0</v>
      </c>
      <c r="BN15" s="47">
        <f t="shared" si="45"/>
        <v>0</v>
      </c>
      <c r="BO15" s="46">
        <f t="shared" si="46"/>
        <v>0</v>
      </c>
      <c r="BP15" s="37"/>
      <c r="BQ15" s="34"/>
      <c r="BR15" s="34"/>
      <c r="BS15" s="34"/>
      <c r="BT15" s="35"/>
      <c r="BU15" s="35"/>
      <c r="BV15" s="35"/>
      <c r="BW15" s="35"/>
      <c r="BX15" s="36"/>
      <c r="BY15" s="33">
        <f t="shared" si="47"/>
        <v>0</v>
      </c>
      <c r="BZ15" s="32">
        <f t="shared" si="48"/>
        <v>0</v>
      </c>
      <c r="CA15" s="38">
        <f t="shared" si="49"/>
        <v>0</v>
      </c>
      <c r="CB15" s="27">
        <f t="shared" si="50"/>
        <v>0</v>
      </c>
      <c r="CC15" s="1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2"/>
      <c r="IL15" s="53"/>
    </row>
    <row r="16" spans="1:246" ht="12.75">
      <c r="A16" s="39"/>
      <c r="B16" s="90" t="s">
        <v>107</v>
      </c>
      <c r="C16" s="29"/>
      <c r="D16" s="30"/>
      <c r="E16" s="91" t="s">
        <v>112</v>
      </c>
      <c r="F16" s="92" t="s">
        <v>113</v>
      </c>
      <c r="G16" s="28">
        <f t="shared" si="51"/>
      </c>
      <c r="H16" s="24" t="e">
        <f>IF(AND($H$2="Y",J16&gt;0,OR(AND(G16=1,#REF!=10),AND(G16=2,#REF!=20),AND(G16=3,#REF!=30),AND(G16=4,G71=40),AND(G16=5,G77=50),AND(G16=6,G84=60),AND(G16=7,G93=70),AND(G16=8,#REF!=80),AND(G16=9,G101=90),AND(G16=10,#REF!=100))),VLOOKUP(J16-1,SortLookup!$A$13:$B$16,2,FALSE),"")</f>
        <v>#REF!</v>
      </c>
      <c r="I16" s="40" t="str">
        <f>IF(ISNA(VLOOKUP(E16,SortLookup!$A$1:$B$5,2,FALSE))," ",VLOOKUP(E16,SortLookup!$A$1:$B$5,2,FALSE))</f>
        <v> </v>
      </c>
      <c r="J16" s="25" t="str">
        <f>IF(ISNA(VLOOKUP(F16,SortLookup!$A$7:$B$11,2,FALSE))," ",VLOOKUP(F16,SortLookup!$A$7:$B$11,2,FALSE))</f>
        <v> </v>
      </c>
      <c r="K16" s="79">
        <f t="shared" si="26"/>
        <v>78.1</v>
      </c>
      <c r="L16" s="80">
        <f t="shared" si="27"/>
        <v>52.6</v>
      </c>
      <c r="M16" s="47">
        <f t="shared" si="28"/>
        <v>18</v>
      </c>
      <c r="N16" s="48">
        <f t="shared" si="29"/>
        <v>7.5</v>
      </c>
      <c r="O16" s="81">
        <f t="shared" si="30"/>
        <v>15</v>
      </c>
      <c r="P16" s="143"/>
      <c r="Q16" s="34"/>
      <c r="R16" s="34"/>
      <c r="S16" s="34"/>
      <c r="T16" s="34"/>
      <c r="U16" s="34"/>
      <c r="V16" s="34"/>
      <c r="W16" s="141"/>
      <c r="X16" s="141"/>
      <c r="Y16" s="141"/>
      <c r="Z16" s="141"/>
      <c r="AA16" s="142"/>
      <c r="AB16" s="33">
        <f t="shared" si="31"/>
        <v>0</v>
      </c>
      <c r="AC16" s="32">
        <f t="shared" si="32"/>
        <v>0</v>
      </c>
      <c r="AD16" s="26">
        <f t="shared" si="33"/>
        <v>0</v>
      </c>
      <c r="AE16" s="64">
        <f t="shared" si="34"/>
        <v>0</v>
      </c>
      <c r="AF16" s="37">
        <v>52.6</v>
      </c>
      <c r="AG16" s="34"/>
      <c r="AH16" s="34"/>
      <c r="AI16" s="34"/>
      <c r="AJ16" s="35">
        <v>15</v>
      </c>
      <c r="AK16" s="35">
        <v>1</v>
      </c>
      <c r="AL16" s="35">
        <v>1</v>
      </c>
      <c r="AM16" s="35">
        <v>2</v>
      </c>
      <c r="AN16" s="36">
        <v>0</v>
      </c>
      <c r="AO16" s="33">
        <f t="shared" si="35"/>
        <v>52.6</v>
      </c>
      <c r="AP16" s="32">
        <f t="shared" si="36"/>
        <v>7.5</v>
      </c>
      <c r="AQ16" s="26">
        <f t="shared" si="37"/>
        <v>18</v>
      </c>
      <c r="AR16" s="64">
        <f t="shared" si="38"/>
        <v>78.1</v>
      </c>
      <c r="AS16" s="37"/>
      <c r="AT16" s="34"/>
      <c r="AU16" s="34"/>
      <c r="AV16" s="35"/>
      <c r="AW16" s="35"/>
      <c r="AX16" s="35"/>
      <c r="AY16" s="35"/>
      <c r="AZ16" s="36"/>
      <c r="BA16" s="33">
        <f t="shared" si="39"/>
        <v>0</v>
      </c>
      <c r="BB16" s="32">
        <f t="shared" si="40"/>
        <v>0</v>
      </c>
      <c r="BC16" s="26">
        <f t="shared" si="41"/>
        <v>0</v>
      </c>
      <c r="BD16" s="64">
        <f t="shared" si="42"/>
        <v>0</v>
      </c>
      <c r="BE16" s="33"/>
      <c r="BF16" s="61"/>
      <c r="BG16" s="35"/>
      <c r="BH16" s="35"/>
      <c r="BI16" s="35"/>
      <c r="BJ16" s="35"/>
      <c r="BK16" s="36"/>
      <c r="BL16" s="57">
        <f t="shared" si="43"/>
        <v>0</v>
      </c>
      <c r="BM16" s="48">
        <f t="shared" si="44"/>
        <v>0</v>
      </c>
      <c r="BN16" s="47">
        <f t="shared" si="45"/>
        <v>0</v>
      </c>
      <c r="BO16" s="46">
        <f t="shared" si="46"/>
        <v>0</v>
      </c>
      <c r="BP16" s="37"/>
      <c r="BQ16" s="34"/>
      <c r="BR16" s="34"/>
      <c r="BS16" s="34"/>
      <c r="BT16" s="35"/>
      <c r="BU16" s="35"/>
      <c r="BV16" s="35"/>
      <c r="BW16" s="35"/>
      <c r="BX16" s="36"/>
      <c r="BY16" s="33">
        <f t="shared" si="47"/>
        <v>0</v>
      </c>
      <c r="BZ16" s="32">
        <f t="shared" si="48"/>
        <v>0</v>
      </c>
      <c r="CA16" s="38">
        <f t="shared" si="49"/>
        <v>0</v>
      </c>
      <c r="CB16" s="27">
        <f t="shared" si="50"/>
        <v>0</v>
      </c>
      <c r="CC16" s="1"/>
      <c r="CD16" s="1"/>
      <c r="CE16" s="2"/>
      <c r="CF16" s="2"/>
      <c r="CG16" s="2"/>
      <c r="CH16" s="2"/>
      <c r="CI16" s="2"/>
      <c r="CJ16" s="7"/>
      <c r="CK16" s="14"/>
      <c r="CL16" s="6"/>
      <c r="CM16" s="15"/>
      <c r="CN16" s="16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2"/>
      <c r="IL16" s="53"/>
    </row>
    <row r="17" spans="1:246" ht="2.25" customHeight="1">
      <c r="A17" s="128"/>
      <c r="B17" s="106"/>
      <c r="C17" s="107"/>
      <c r="D17" s="108"/>
      <c r="E17" s="109"/>
      <c r="F17" s="110"/>
      <c r="G17" s="111"/>
      <c r="H17" s="112"/>
      <c r="I17" s="113"/>
      <c r="J17" s="114"/>
      <c r="K17" s="115"/>
      <c r="L17" s="116"/>
      <c r="M17" s="117"/>
      <c r="N17" s="118"/>
      <c r="O17" s="119"/>
      <c r="P17" s="144"/>
      <c r="Q17" s="121"/>
      <c r="R17" s="121"/>
      <c r="S17" s="121"/>
      <c r="T17" s="121"/>
      <c r="U17" s="121"/>
      <c r="V17" s="121"/>
      <c r="W17" s="145"/>
      <c r="X17" s="145"/>
      <c r="Y17" s="145"/>
      <c r="Z17" s="145"/>
      <c r="AA17" s="146"/>
      <c r="AB17" s="124"/>
      <c r="AC17" s="125"/>
      <c r="AD17" s="126"/>
      <c r="AE17" s="127"/>
      <c r="AF17" s="120"/>
      <c r="AG17" s="121"/>
      <c r="AH17" s="121"/>
      <c r="AI17" s="121"/>
      <c r="AJ17" s="122"/>
      <c r="AK17" s="122"/>
      <c r="AL17" s="122"/>
      <c r="AM17" s="122"/>
      <c r="AN17" s="123"/>
      <c r="AO17" s="124"/>
      <c r="AP17" s="125"/>
      <c r="AQ17" s="126"/>
      <c r="AR17" s="127"/>
      <c r="AS17" s="37"/>
      <c r="AT17" s="34"/>
      <c r="AU17" s="34"/>
      <c r="AV17" s="35"/>
      <c r="AW17" s="35"/>
      <c r="AX17" s="35"/>
      <c r="AY17" s="35"/>
      <c r="AZ17" s="36"/>
      <c r="BA17" s="33"/>
      <c r="BB17" s="32"/>
      <c r="BC17" s="26"/>
      <c r="BD17" s="64"/>
      <c r="BE17" s="33"/>
      <c r="BF17" s="61"/>
      <c r="BG17" s="35"/>
      <c r="BH17" s="35"/>
      <c r="BI17" s="35"/>
      <c r="BJ17" s="35"/>
      <c r="BK17" s="36"/>
      <c r="BL17" s="57"/>
      <c r="BM17" s="48"/>
      <c r="BN17" s="47"/>
      <c r="BO17" s="46"/>
      <c r="BP17" s="37"/>
      <c r="BQ17" s="34"/>
      <c r="BR17" s="34"/>
      <c r="BS17" s="34"/>
      <c r="BT17" s="35"/>
      <c r="BU17" s="35"/>
      <c r="BV17" s="35"/>
      <c r="BW17" s="35"/>
      <c r="BX17" s="36"/>
      <c r="BY17" s="33"/>
      <c r="BZ17" s="32"/>
      <c r="CA17" s="38"/>
      <c r="CB17" s="27"/>
      <c r="CC17" s="1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2"/>
      <c r="IL17" s="53"/>
    </row>
    <row r="18" spans="1:246" ht="12.75">
      <c r="A18" s="39"/>
      <c r="B18" s="90" t="s">
        <v>114</v>
      </c>
      <c r="C18" s="29"/>
      <c r="D18" s="30"/>
      <c r="E18" s="91" t="s">
        <v>111</v>
      </c>
      <c r="F18" s="92" t="s">
        <v>111</v>
      </c>
      <c r="G18" s="28">
        <f>IF(AND(OR($G$2="Y",$H$2="Y"),I18&lt;5,J18&lt;5),IF(AND(I18=I16,J18=J16),G16+1,1),"")</f>
      </c>
      <c r="H18" s="24" t="e">
        <f>IF(AND($H$2="Y",J18&gt;0,OR(AND(G18=1,#REF!=10),AND(G18=2,#REF!=20),AND(G18=3,#REF!=30),AND(G18=4,G81=40),AND(G18=5,G87=50),AND(G18=6,#REF!=60),AND(G18=7,#REF!=70),AND(G18=8,#REF!=80),AND(G18=9,G96=90),AND(G18=10,#REF!=100))),VLOOKUP(J18-1,SortLookup!$A$13:$B$16,2,FALSE),"")</f>
        <v>#REF!</v>
      </c>
      <c r="I18" s="40" t="str">
        <f>IF(ISNA(VLOOKUP(E18,SortLookup!$A$1:$B$5,2,FALSE))," ",VLOOKUP(E18,SortLookup!$A$1:$B$5,2,FALSE))</f>
        <v> </v>
      </c>
      <c r="J18" s="25" t="str">
        <f>IF(ISNA(VLOOKUP(F18,SortLookup!$A$7:$B$11,2,FALSE))," ",VLOOKUP(F18,SortLookup!$A$7:$B$11,2,FALSE))</f>
        <v> </v>
      </c>
      <c r="K18" s="79">
        <f>L18+M18+N18</f>
        <v>81</v>
      </c>
      <c r="L18" s="80">
        <f>AB18+AO18+BA18+BL18+BY18+CJ18+CU18+DF18+DQ18+EB18+EM18+EX18+FI18+FT18+GE18+GP18+HA18+HL18+HW18+IH18</f>
        <v>78.5</v>
      </c>
      <c r="M18" s="47">
        <f>AD18+AQ18+BC18+BN18+CA18+CL18+CW18+DH18+DS18+ED18+EO18+EZ18+FK18+FV18+GG18+GR18+HC18+HN18+HY18+IJ18</f>
        <v>0</v>
      </c>
      <c r="N18" s="48">
        <f>O18/2</f>
        <v>2.5</v>
      </c>
      <c r="O18" s="81">
        <f>W18+AJ18+AV18+BG18+BT18+CE18+CP18+DA18+DL18+DW18+EH18+ES18+FD18+FO18+FZ18+GK18+GV18+HG18+HR18+IC18</f>
        <v>5</v>
      </c>
      <c r="P18" s="37">
        <v>78.5</v>
      </c>
      <c r="Q18" s="34"/>
      <c r="R18" s="34"/>
      <c r="S18" s="34"/>
      <c r="T18" s="34"/>
      <c r="U18" s="34"/>
      <c r="V18" s="34"/>
      <c r="W18" s="35">
        <v>5</v>
      </c>
      <c r="X18" s="141">
        <v>0</v>
      </c>
      <c r="Y18" s="141">
        <v>0</v>
      </c>
      <c r="Z18" s="141">
        <v>0</v>
      </c>
      <c r="AA18" s="142">
        <v>0</v>
      </c>
      <c r="AB18" s="33">
        <f>P18+Q18+R18+S18+T18+U18+V18</f>
        <v>78.5</v>
      </c>
      <c r="AC18" s="32">
        <f>W18/2</f>
        <v>2.5</v>
      </c>
      <c r="AD18" s="26">
        <f>(X18*3)+(Y18*5)+(Z18*5)+(AA18*20)</f>
        <v>0</v>
      </c>
      <c r="AE18" s="64">
        <f>AB18+AC18+AD18</f>
        <v>81</v>
      </c>
      <c r="AF18" s="37"/>
      <c r="AG18" s="34"/>
      <c r="AH18" s="34"/>
      <c r="AI18" s="34"/>
      <c r="AJ18" s="35"/>
      <c r="AK18" s="35"/>
      <c r="AL18" s="35"/>
      <c r="AM18" s="35"/>
      <c r="AN18" s="36"/>
      <c r="AO18" s="33">
        <f>AF18+AG18+AH18+AI18</f>
        <v>0</v>
      </c>
      <c r="AP18" s="32">
        <f>AJ18/2</f>
        <v>0</v>
      </c>
      <c r="AQ18" s="26">
        <f>(AK18*3)+(AL18*5)+(AM18*5)+(AN18*20)</f>
        <v>0</v>
      </c>
      <c r="AR18" s="64">
        <f>AO18+AP18+AQ18</f>
        <v>0</v>
      </c>
      <c r="AS18" s="37"/>
      <c r="AT18" s="34"/>
      <c r="AU18" s="34"/>
      <c r="AV18" s="35"/>
      <c r="AW18" s="35"/>
      <c r="AX18" s="35"/>
      <c r="AY18" s="35"/>
      <c r="AZ18" s="36"/>
      <c r="BA18" s="33">
        <f>AS18+AT18+AU18</f>
        <v>0</v>
      </c>
      <c r="BB18" s="32">
        <f>AV18/2</f>
        <v>0</v>
      </c>
      <c r="BC18" s="26">
        <f>(AW18*3)+(AX18*5)+(AY18*5)+(AZ18*20)</f>
        <v>0</v>
      </c>
      <c r="BD18" s="64">
        <f>BA18+BB18+BC18</f>
        <v>0</v>
      </c>
      <c r="BE18" s="33"/>
      <c r="BF18" s="61"/>
      <c r="BG18" s="35"/>
      <c r="BH18" s="35"/>
      <c r="BI18" s="35"/>
      <c r="BJ18" s="35"/>
      <c r="BK18" s="36"/>
      <c r="BL18" s="57">
        <f>BE18+BF18</f>
        <v>0</v>
      </c>
      <c r="BM18" s="48">
        <f>BG18/2</f>
        <v>0</v>
      </c>
      <c r="BN18" s="47">
        <f>(BH18*3)+(BI18*5)+(BJ18*5)+(BK18*20)</f>
        <v>0</v>
      </c>
      <c r="BO18" s="46">
        <f>BL18+BM18+BN18</f>
        <v>0</v>
      </c>
      <c r="BP18" s="37"/>
      <c r="BQ18" s="34"/>
      <c r="BR18" s="34"/>
      <c r="BS18" s="34"/>
      <c r="BT18" s="35"/>
      <c r="BU18" s="35"/>
      <c r="BV18" s="35"/>
      <c r="BW18" s="35"/>
      <c r="BX18" s="36"/>
      <c r="BY18" s="33">
        <f>BP18+BQ18+BR18+BS18</f>
        <v>0</v>
      </c>
      <c r="BZ18" s="32">
        <f>BT18/2</f>
        <v>0</v>
      </c>
      <c r="CA18" s="38">
        <f>(BU18*3)+(BV18*5)+(BW18*5)+(BX18*20)</f>
        <v>0</v>
      </c>
      <c r="CB18" s="27">
        <f>BY18+BZ18+CA18</f>
        <v>0</v>
      </c>
      <c r="CC18" s="1"/>
      <c r="CD18" s="1"/>
      <c r="CE18" s="2"/>
      <c r="CF18" s="2"/>
      <c r="CG18" s="2"/>
      <c r="CH18" s="2"/>
      <c r="CI18" s="2"/>
      <c r="CJ18" s="7"/>
      <c r="CK18" s="14"/>
      <c r="CL18" s="6"/>
      <c r="CM18" s="15"/>
      <c r="CN18" s="16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2"/>
      <c r="IL18" s="53"/>
    </row>
    <row r="19" spans="1:246" ht="13.5" thickBot="1">
      <c r="A19" s="130"/>
      <c r="B19" s="131" t="s">
        <v>110</v>
      </c>
      <c r="C19" s="132"/>
      <c r="D19" s="136"/>
      <c r="E19" s="133" t="s">
        <v>111</v>
      </c>
      <c r="F19" s="134" t="s">
        <v>111</v>
      </c>
      <c r="G19" s="28">
        <f>IF(AND(OR($G$2="Y",$H$2="Y"),I19&lt;5,J19&lt;5),IF(AND(I19=I18,J19=J18),G18+1,1),"")</f>
      </c>
      <c r="H19" s="24" t="e">
        <f>IF(AND($H$2="Y",J19&gt;0,OR(AND(G19=1,#REF!=10),AND(G19=2,#REF!=20),AND(G19=3,#REF!=30),AND(G19=4,G77=40),AND(G19=5,G83=50),AND(G19=6,G90=60),AND(G19=7,G99=70),AND(G19=8,#REF!=80),AND(G19=9,G107=90),AND(G19=10,#REF!=100))),VLOOKUP(J19-1,SortLookup!$A$13:$B$16,2,FALSE),"")</f>
        <v>#REF!</v>
      </c>
      <c r="I19" s="40" t="str">
        <f>IF(ISNA(VLOOKUP(E19,SortLookup!$A$1:$B$5,2,FALSE))," ",VLOOKUP(E19,SortLookup!$A$1:$B$5,2,FALSE))</f>
        <v> </v>
      </c>
      <c r="J19" s="25" t="str">
        <f>IF(ISNA(VLOOKUP(F19,SortLookup!$A$7:$B$11,2,FALSE))," ",VLOOKUP(F19,SortLookup!$A$7:$B$11,2,FALSE))</f>
        <v> </v>
      </c>
      <c r="K19" s="79">
        <f>L19+M19+N19</f>
        <v>101.18</v>
      </c>
      <c r="L19" s="80">
        <f>AB19+AO19+BA19+BL19+BY19+CJ19+CU19+DF19+DQ19+EB19+EM19+EX19+FI19+FT19+GE19+GP19+HA19+HL19+HW19+IH19</f>
        <v>85.18</v>
      </c>
      <c r="M19" s="47">
        <f>AD19+AQ19+BC19+BN19+CA19+CL19+CW19+DH19+DS19+ED19+EO19+EZ19+FK19+FV19+GG19+GR19+HC19+HN19+HY19+IJ19</f>
        <v>5</v>
      </c>
      <c r="N19" s="48">
        <f>O19/2</f>
        <v>11</v>
      </c>
      <c r="O19" s="81">
        <f>W19+AJ19+AV19+BG19+BT19+CE19+CP19+DA19+DL19+DW19+EH19+ES19+FD19+FO19+FZ19+GK19+GV19+HG19+HR19+IC19</f>
        <v>22</v>
      </c>
      <c r="P19" s="37">
        <v>85.18</v>
      </c>
      <c r="Q19" s="34"/>
      <c r="R19" s="34"/>
      <c r="S19" s="34"/>
      <c r="T19" s="34"/>
      <c r="U19" s="34"/>
      <c r="V19" s="34"/>
      <c r="W19" s="35">
        <v>22</v>
      </c>
      <c r="X19" s="35">
        <v>0</v>
      </c>
      <c r="Y19" s="35">
        <v>1</v>
      </c>
      <c r="Z19" s="35">
        <v>0</v>
      </c>
      <c r="AA19" s="36">
        <v>0</v>
      </c>
      <c r="AB19" s="33">
        <f>P19+Q19+R19+S19+T19+U19+V19</f>
        <v>85.18</v>
      </c>
      <c r="AC19" s="32">
        <f>W19/2</f>
        <v>11</v>
      </c>
      <c r="AD19" s="26">
        <f>(X19*3)+(Y19*5)+(Z19*5)+(AA19*20)</f>
        <v>5</v>
      </c>
      <c r="AE19" s="64">
        <f>AB19+AC19+AD19</f>
        <v>101.18</v>
      </c>
      <c r="AF19" s="37"/>
      <c r="AG19" s="34"/>
      <c r="AH19" s="34"/>
      <c r="AI19" s="34"/>
      <c r="AJ19" s="35"/>
      <c r="AK19" s="35"/>
      <c r="AL19" s="35"/>
      <c r="AM19" s="35"/>
      <c r="AN19" s="36"/>
      <c r="AO19" s="33">
        <f>AF19+AG19+AH19+AI19</f>
        <v>0</v>
      </c>
      <c r="AP19" s="32">
        <f>AJ19/2</f>
        <v>0</v>
      </c>
      <c r="AQ19" s="26">
        <f>(AK19*3)+(AL19*5)+(AM19*5)+(AN19*20)</f>
        <v>0</v>
      </c>
      <c r="AR19" s="64">
        <f>AO19+AP19+AQ19</f>
        <v>0</v>
      </c>
      <c r="AS19" s="37"/>
      <c r="AT19" s="34"/>
      <c r="AU19" s="34"/>
      <c r="AV19" s="35"/>
      <c r="AW19" s="35"/>
      <c r="AX19" s="35"/>
      <c r="AY19" s="35"/>
      <c r="AZ19" s="36"/>
      <c r="BA19" s="33">
        <f>AS19+AT19+AU19</f>
        <v>0</v>
      </c>
      <c r="BB19" s="32">
        <f>AV19/2</f>
        <v>0</v>
      </c>
      <c r="BC19" s="26">
        <f>(AW19*3)+(AX19*5)+(AY19*5)+(AZ19*20)</f>
        <v>0</v>
      </c>
      <c r="BD19" s="64">
        <f>BA19+BB19+BC19</f>
        <v>0</v>
      </c>
      <c r="BE19" s="33"/>
      <c r="BF19" s="61"/>
      <c r="BG19" s="35"/>
      <c r="BH19" s="35"/>
      <c r="BI19" s="35"/>
      <c r="BJ19" s="35"/>
      <c r="BK19" s="36"/>
      <c r="BL19" s="57">
        <f>BE19+BF19</f>
        <v>0</v>
      </c>
      <c r="BM19" s="48">
        <f>BG19/2</f>
        <v>0</v>
      </c>
      <c r="BN19" s="47">
        <f>(BH19*3)+(BI19*5)+(BJ19*5)+(BK19*20)</f>
        <v>0</v>
      </c>
      <c r="BO19" s="46">
        <f>BL19+BM19+BN19</f>
        <v>0</v>
      </c>
      <c r="BP19" s="37"/>
      <c r="BQ19" s="34"/>
      <c r="BR19" s="34"/>
      <c r="BS19" s="34"/>
      <c r="BT19" s="35"/>
      <c r="BU19" s="35"/>
      <c r="BV19" s="35"/>
      <c r="BW19" s="35"/>
      <c r="BX19" s="36"/>
      <c r="BY19" s="33">
        <f>BP19+BQ19+BR19+BS19</f>
        <v>0</v>
      </c>
      <c r="BZ19" s="32">
        <f>BT19/2</f>
        <v>0</v>
      </c>
      <c r="CA19" s="38">
        <f>(BU19*3)+(BV19*5)+(BW19*5)+(BX19*20)</f>
        <v>0</v>
      </c>
      <c r="CB19" s="27">
        <f>BY19+BZ19+CA19</f>
        <v>0</v>
      </c>
      <c r="CC19" s="1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2"/>
      <c r="IL19" s="53"/>
    </row>
    <row r="20" spans="1:246" ht="12.75" hidden="1">
      <c r="A20" s="39"/>
      <c r="B20" s="42"/>
      <c r="C20" s="42"/>
      <c r="D20" s="43"/>
      <c r="E20" s="43"/>
      <c r="F20" s="65"/>
      <c r="G20" s="28">
        <f aca="true" t="shared" si="52" ref="G20:G26">IF(AND(OR($G$2="Y",$H$2="Y"),I20&lt;5,J20&lt;5),IF(AND(I20=I19,J20=J19),G19+1,1),"")</f>
      </c>
      <c r="H20" s="24" t="e">
        <f>IF(AND($H$2="Y",J20&gt;0,OR(AND(G20=1,#REF!=10),AND(G20=2,#REF!=20),AND(G20=3,#REF!=30),AND(G20=4,G80=40),AND(G20=5,#REF!=50),AND(G20=6,G89=60),AND(G20=7,#REF!=70),AND(G20=8,#REF!=80),AND(G20=9,G99=90),AND(G20=10,#REF!=100))),VLOOKUP(J20-1,SortLookup!$A$13:$B$16,2,FALSE),"")</f>
        <v>#REF!</v>
      </c>
      <c r="I20" s="40" t="str">
        <f>IF(ISNA(VLOOKUP(E20,SortLookup!$A$1:$B$5,2,FALSE))," ",VLOOKUP(E20,SortLookup!$A$1:$B$5,2,FALSE))</f>
        <v> </v>
      </c>
      <c r="J20" s="25" t="str">
        <f>IF(ISNA(VLOOKUP(F20,SortLookup!$A$7:$B$11,2,FALSE))," ",VLOOKUP(F20,SortLookup!$A$7:$B$11,2,FALSE))</f>
        <v> </v>
      </c>
      <c r="K20" s="79">
        <f aca="true" t="shared" si="53" ref="K20:K26">L20+M20+N20</f>
        <v>0</v>
      </c>
      <c r="L20" s="80">
        <f aca="true" t="shared" si="54" ref="L20:L26">AB20+AO20+BA20+BL20+BY20+CJ20+CU20+DF20+DQ20+EB20+EM20+EX20+FI20+FT20+GE20+GP20+HA20+HL20+HW20+IH20</f>
        <v>0</v>
      </c>
      <c r="M20" s="47">
        <f aca="true" t="shared" si="55" ref="M20:M26">AD20+AQ20+BC20+BN20+CA20+CL20+CW20+DH20+DS20+ED20+EO20+EZ20+FK20+FV20+GG20+GR20+HC20+HN20+HY20+IJ20</f>
        <v>0</v>
      </c>
      <c r="N20" s="48">
        <f aca="true" t="shared" si="56" ref="N20:N26">O20/2</f>
        <v>0</v>
      </c>
      <c r="O20" s="81">
        <f aca="true" t="shared" si="57" ref="O20:O26">W20+AJ20+AV20+BG20+BT20+CE20+CP20+DA20+DL20+DW20+EH20+ES20+FD20+FO20+FZ20+GK20+GV20+HG20+HR20+IC20</f>
        <v>0</v>
      </c>
      <c r="P20" s="37"/>
      <c r="Q20" s="34"/>
      <c r="R20" s="34"/>
      <c r="S20" s="34"/>
      <c r="T20" s="34"/>
      <c r="U20" s="34"/>
      <c r="V20" s="34"/>
      <c r="W20" s="35"/>
      <c r="X20" s="35"/>
      <c r="Y20" s="35"/>
      <c r="Z20" s="35"/>
      <c r="AA20" s="36"/>
      <c r="AB20" s="33">
        <f aca="true" t="shared" si="58" ref="AB20:AB26">P20+Q20+R20+S20+T20+U20+V20</f>
        <v>0</v>
      </c>
      <c r="AC20" s="32">
        <f aca="true" t="shared" si="59" ref="AC20:AC26">W20/2</f>
        <v>0</v>
      </c>
      <c r="AD20" s="26">
        <f aca="true" t="shared" si="60" ref="AD20:AD26">(X20*3)+(Y20*5)+(Z20*5)+(AA20*20)</f>
        <v>0</v>
      </c>
      <c r="AE20" s="64">
        <f aca="true" t="shared" si="61" ref="AE20:AE26">AB20+AC20+AD20</f>
        <v>0</v>
      </c>
      <c r="AF20" s="37"/>
      <c r="AG20" s="34"/>
      <c r="AH20" s="34"/>
      <c r="AI20" s="34"/>
      <c r="AJ20" s="35"/>
      <c r="AK20" s="35"/>
      <c r="AL20" s="35"/>
      <c r="AM20" s="35"/>
      <c r="AN20" s="36"/>
      <c r="AO20" s="33">
        <f aca="true" t="shared" si="62" ref="AO20:AO26">AF20+AG20+AH20+AI20</f>
        <v>0</v>
      </c>
      <c r="AP20" s="32">
        <f aca="true" t="shared" si="63" ref="AP20:AP26">AJ20/2</f>
        <v>0</v>
      </c>
      <c r="AQ20" s="26">
        <f aca="true" t="shared" si="64" ref="AQ20:AQ26">(AK20*3)+(AL20*5)+(AM20*5)+(AN20*20)</f>
        <v>0</v>
      </c>
      <c r="AR20" s="64">
        <f aca="true" t="shared" si="65" ref="AR20:AR26">AO20+AP20+AQ20</f>
        <v>0</v>
      </c>
      <c r="AS20" s="37"/>
      <c r="AT20" s="34"/>
      <c r="AU20" s="34"/>
      <c r="AV20" s="35"/>
      <c r="AW20" s="35"/>
      <c r="AX20" s="35"/>
      <c r="AY20" s="35"/>
      <c r="AZ20" s="36"/>
      <c r="BA20" s="33">
        <f aca="true" t="shared" si="66" ref="BA20:BA26">AS20+AT20+AU20</f>
        <v>0</v>
      </c>
      <c r="BB20" s="32">
        <f aca="true" t="shared" si="67" ref="BB20:BB26">AV20/2</f>
        <v>0</v>
      </c>
      <c r="BC20" s="26">
        <f aca="true" t="shared" si="68" ref="BC20:BC26">(AW20*3)+(AX20*5)+(AY20*5)+(AZ20*20)</f>
        <v>0</v>
      </c>
      <c r="BD20" s="64">
        <f aca="true" t="shared" si="69" ref="BD20:BD26">BA20+BB20+BC20</f>
        <v>0</v>
      </c>
      <c r="BE20" s="33"/>
      <c r="BF20" s="61"/>
      <c r="BG20" s="35"/>
      <c r="BH20" s="35"/>
      <c r="BI20" s="35"/>
      <c r="BJ20" s="35"/>
      <c r="BK20" s="36"/>
      <c r="BL20" s="57">
        <f aca="true" t="shared" si="70" ref="BL20:BL26">BE20+BF20</f>
        <v>0</v>
      </c>
      <c r="BM20" s="48">
        <f aca="true" t="shared" si="71" ref="BM20:BM26">BG20/2</f>
        <v>0</v>
      </c>
      <c r="BN20" s="47">
        <f aca="true" t="shared" si="72" ref="BN20:BN26">(BH20*3)+(BI20*5)+(BJ20*5)+(BK20*20)</f>
        <v>0</v>
      </c>
      <c r="BO20" s="46">
        <f aca="true" t="shared" si="73" ref="BO20:BO26">BL20+BM20+BN20</f>
        <v>0</v>
      </c>
      <c r="BP20" s="37"/>
      <c r="BQ20" s="34"/>
      <c r="BR20" s="34"/>
      <c r="BS20" s="34"/>
      <c r="BT20" s="35"/>
      <c r="BU20" s="35"/>
      <c r="BV20" s="35"/>
      <c r="BW20" s="35"/>
      <c r="BX20" s="36"/>
      <c r="BY20" s="33">
        <f aca="true" t="shared" si="74" ref="BY20:BY26">BP20+BQ20+BR20+BS20</f>
        <v>0</v>
      </c>
      <c r="BZ20" s="32">
        <f aca="true" t="shared" si="75" ref="BZ20:BZ26">BT20/2</f>
        <v>0</v>
      </c>
      <c r="CA20" s="38">
        <f aca="true" t="shared" si="76" ref="CA20:CA26">(BU20*3)+(BV20*5)+(BW20*5)+(BX20*20)</f>
        <v>0</v>
      </c>
      <c r="CB20" s="27">
        <f aca="true" t="shared" si="77" ref="CB20:CB26">BY20+BZ20+CA20</f>
        <v>0</v>
      </c>
      <c r="CC20" s="1"/>
      <c r="CD20" s="1"/>
      <c r="CE20" s="2"/>
      <c r="CF20" s="2"/>
      <c r="CG20" s="2"/>
      <c r="CH20" s="2"/>
      <c r="CI20" s="2"/>
      <c r="CJ20" s="7"/>
      <c r="CK20" s="14"/>
      <c r="CL20" s="6"/>
      <c r="CM20" s="15"/>
      <c r="CN20" s="16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2"/>
      <c r="IL20" s="53"/>
    </row>
    <row r="21" spans="1:246" ht="12.75" hidden="1">
      <c r="A21" s="39"/>
      <c r="B21" s="90"/>
      <c r="C21" s="29"/>
      <c r="D21" s="30"/>
      <c r="E21" s="91"/>
      <c r="F21" s="92"/>
      <c r="G21" s="28">
        <f t="shared" si="52"/>
      </c>
      <c r="H21" s="24" t="e">
        <f>IF(AND($H$2="Y",J21&gt;0,OR(AND(G21=1,G35=10),AND(G21=2,G36=20),AND(G21=3,G37=30),AND(G21=4,#REF!=40),AND(G21=5,#REF!=50),AND(G21=6,#REF!=60),AND(G21=7,#REF!=70),AND(G21=8,G121=80),AND(G21=9,G130=90),AND(G21=10,G139=100))),VLOOKUP(J21-1,SortLookup!$A$13:$B$16,2,FALSE),"")</f>
        <v>#REF!</v>
      </c>
      <c r="I21" s="40" t="str">
        <f>IF(ISNA(VLOOKUP(E21,SortLookup!$A$1:$B$5,2,FALSE))," ",VLOOKUP(E21,SortLookup!$A$1:$B$5,2,FALSE))</f>
        <v> </v>
      </c>
      <c r="J21" s="25" t="str">
        <f>IF(ISNA(VLOOKUP(F21,SortLookup!$A$7:$B$11,2,FALSE))," ",VLOOKUP(F21,SortLookup!$A$7:$B$11,2,FALSE))</f>
        <v> </v>
      </c>
      <c r="K21" s="79">
        <f t="shared" si="53"/>
        <v>0</v>
      </c>
      <c r="L21" s="80">
        <f t="shared" si="54"/>
        <v>0</v>
      </c>
      <c r="M21" s="47">
        <f t="shared" si="55"/>
        <v>0</v>
      </c>
      <c r="N21" s="48">
        <f t="shared" si="56"/>
        <v>0</v>
      </c>
      <c r="O21" s="81">
        <f t="shared" si="57"/>
        <v>0</v>
      </c>
      <c r="P21" s="37"/>
      <c r="Q21" s="34"/>
      <c r="R21" s="34"/>
      <c r="S21" s="34"/>
      <c r="T21" s="34"/>
      <c r="U21" s="34"/>
      <c r="V21" s="34"/>
      <c r="W21" s="35"/>
      <c r="X21" s="35"/>
      <c r="Y21" s="35"/>
      <c r="Z21" s="35"/>
      <c r="AA21" s="36"/>
      <c r="AB21" s="33">
        <f t="shared" si="58"/>
        <v>0</v>
      </c>
      <c r="AC21" s="32">
        <f t="shared" si="59"/>
        <v>0</v>
      </c>
      <c r="AD21" s="26">
        <f t="shared" si="60"/>
        <v>0</v>
      </c>
      <c r="AE21" s="64">
        <f t="shared" si="61"/>
        <v>0</v>
      </c>
      <c r="AF21" s="37"/>
      <c r="AG21" s="34"/>
      <c r="AH21" s="34"/>
      <c r="AI21" s="34"/>
      <c r="AJ21" s="35"/>
      <c r="AK21" s="35"/>
      <c r="AL21" s="35"/>
      <c r="AM21" s="35"/>
      <c r="AN21" s="36"/>
      <c r="AO21" s="33">
        <f t="shared" si="62"/>
        <v>0</v>
      </c>
      <c r="AP21" s="32">
        <f t="shared" si="63"/>
        <v>0</v>
      </c>
      <c r="AQ21" s="26">
        <f t="shared" si="64"/>
        <v>0</v>
      </c>
      <c r="AR21" s="64">
        <f t="shared" si="65"/>
        <v>0</v>
      </c>
      <c r="AS21" s="37"/>
      <c r="AT21" s="34"/>
      <c r="AU21" s="34"/>
      <c r="AV21" s="35"/>
      <c r="AW21" s="35"/>
      <c r="AX21" s="35"/>
      <c r="AY21" s="35"/>
      <c r="AZ21" s="36"/>
      <c r="BA21" s="33">
        <f t="shared" si="66"/>
        <v>0</v>
      </c>
      <c r="BB21" s="32">
        <f t="shared" si="67"/>
        <v>0</v>
      </c>
      <c r="BC21" s="26">
        <f t="shared" si="68"/>
        <v>0</v>
      </c>
      <c r="BD21" s="64">
        <f t="shared" si="69"/>
        <v>0</v>
      </c>
      <c r="BE21" s="33"/>
      <c r="BF21" s="61"/>
      <c r="BG21" s="35"/>
      <c r="BH21" s="35"/>
      <c r="BI21" s="35"/>
      <c r="BJ21" s="35"/>
      <c r="BK21" s="36"/>
      <c r="BL21" s="57">
        <f t="shared" si="70"/>
        <v>0</v>
      </c>
      <c r="BM21" s="48">
        <f t="shared" si="71"/>
        <v>0</v>
      </c>
      <c r="BN21" s="47">
        <f t="shared" si="72"/>
        <v>0</v>
      </c>
      <c r="BO21" s="46">
        <f t="shared" si="73"/>
        <v>0</v>
      </c>
      <c r="BP21" s="37"/>
      <c r="BQ21" s="34"/>
      <c r="BR21" s="34"/>
      <c r="BS21" s="34"/>
      <c r="BT21" s="35"/>
      <c r="BU21" s="35"/>
      <c r="BV21" s="35"/>
      <c r="BW21" s="35"/>
      <c r="BX21" s="36"/>
      <c r="BY21" s="33">
        <f t="shared" si="74"/>
        <v>0</v>
      </c>
      <c r="BZ21" s="32">
        <f t="shared" si="75"/>
        <v>0</v>
      </c>
      <c r="CA21" s="38">
        <f t="shared" si="76"/>
        <v>0</v>
      </c>
      <c r="CB21" s="27">
        <f t="shared" si="77"/>
        <v>0</v>
      </c>
      <c r="CC21" s="1"/>
      <c r="CD21" s="1"/>
      <c r="CE21" s="2"/>
      <c r="CF21" s="2"/>
      <c r="CG21" s="2"/>
      <c r="CH21" s="2"/>
      <c r="CI21" s="2"/>
      <c r="CJ21" s="7">
        <f>CC21+CD21</f>
        <v>0</v>
      </c>
      <c r="CK21" s="14">
        <f>CE21/2</f>
        <v>0</v>
      </c>
      <c r="CL21" s="6">
        <f>(CF21*3)+(CG21*5)+(CH21*5)+(CI21*20)</f>
        <v>0</v>
      </c>
      <c r="CM21" s="15">
        <f>CJ21+CK21+CL21</f>
        <v>0</v>
      </c>
      <c r="CN21" s="16"/>
      <c r="CO21" s="1"/>
      <c r="CP21" s="2"/>
      <c r="CQ21" s="2"/>
      <c r="CR21" s="2"/>
      <c r="CS21" s="2"/>
      <c r="CT21" s="2"/>
      <c r="CU21" s="7">
        <f>CN21+CO21</f>
        <v>0</v>
      </c>
      <c r="CV21" s="14">
        <f>CP21/2</f>
        <v>0</v>
      </c>
      <c r="CW21" s="6">
        <f>(CQ21*3)+(CR21*5)+(CS21*5)+(CT21*20)</f>
        <v>0</v>
      </c>
      <c r="CX21" s="15">
        <f>CU21+CV21+CW21</f>
        <v>0</v>
      </c>
      <c r="CY21" s="16"/>
      <c r="CZ21" s="1"/>
      <c r="DA21" s="2"/>
      <c r="DB21" s="2"/>
      <c r="DC21" s="2"/>
      <c r="DD21" s="2"/>
      <c r="DE21" s="2"/>
      <c r="DF21" s="7">
        <f>CY21+CZ21</f>
        <v>0</v>
      </c>
      <c r="DG21" s="14">
        <f>DA21/2</f>
        <v>0</v>
      </c>
      <c r="DH21" s="6">
        <f>(DB21*3)+(DC21*5)+(DD21*5)+(DE21*20)</f>
        <v>0</v>
      </c>
      <c r="DI21" s="15">
        <f>DF21+DG21+DH21</f>
        <v>0</v>
      </c>
      <c r="DJ21" s="16"/>
      <c r="DK21" s="1"/>
      <c r="DL21" s="2"/>
      <c r="DM21" s="2"/>
      <c r="DN21" s="2"/>
      <c r="DO21" s="2"/>
      <c r="DP21" s="2"/>
      <c r="DQ21" s="7">
        <f>DJ21+DK21</f>
        <v>0</v>
      </c>
      <c r="DR21" s="14">
        <f>DL21/2</f>
        <v>0</v>
      </c>
      <c r="DS21" s="6">
        <f>(DM21*3)+(DN21*5)+(DO21*5)+(DP21*20)</f>
        <v>0</v>
      </c>
      <c r="DT21" s="15">
        <f>DQ21+DR21+DS21</f>
        <v>0</v>
      </c>
      <c r="DU21" s="16"/>
      <c r="DV21" s="1"/>
      <c r="DW21" s="2"/>
      <c r="DX21" s="2"/>
      <c r="DY21" s="2"/>
      <c r="DZ21" s="2"/>
      <c r="EA21" s="2"/>
      <c r="EB21" s="7">
        <f>DU21+DV21</f>
        <v>0</v>
      </c>
      <c r="EC21" s="14">
        <f>DW21/2</f>
        <v>0</v>
      </c>
      <c r="ED21" s="6">
        <f>(DX21*3)+(DY21*5)+(DZ21*5)+(EA21*20)</f>
        <v>0</v>
      </c>
      <c r="EE21" s="15">
        <f>EB21+EC21+ED21</f>
        <v>0</v>
      </c>
      <c r="EF21" s="16"/>
      <c r="EG21" s="1"/>
      <c r="EH21" s="2"/>
      <c r="EI21" s="2"/>
      <c r="EJ21" s="2"/>
      <c r="EK21" s="2"/>
      <c r="EL21" s="2"/>
      <c r="EM21" s="7">
        <f>EF21+EG21</f>
        <v>0</v>
      </c>
      <c r="EN21" s="14">
        <f>EH21/2</f>
        <v>0</v>
      </c>
      <c r="EO21" s="6">
        <f>(EI21*3)+(EJ21*5)+(EK21*5)+(EL21*20)</f>
        <v>0</v>
      </c>
      <c r="EP21" s="15">
        <f>EM21+EN21+EO21</f>
        <v>0</v>
      </c>
      <c r="EQ21" s="16"/>
      <c r="ER21" s="1"/>
      <c r="ES21" s="2"/>
      <c r="ET21" s="2"/>
      <c r="EU21" s="2"/>
      <c r="EV21" s="2"/>
      <c r="EW21" s="2"/>
      <c r="EX21" s="7">
        <f>EQ21+ER21</f>
        <v>0</v>
      </c>
      <c r="EY21" s="14">
        <f>ES21/2</f>
        <v>0</v>
      </c>
      <c r="EZ21" s="6">
        <f>(ET21*3)+(EU21*5)+(EV21*5)+(EW21*20)</f>
        <v>0</v>
      </c>
      <c r="FA21" s="15">
        <f>EX21+EY21+EZ21</f>
        <v>0</v>
      </c>
      <c r="FB21" s="16"/>
      <c r="FC21" s="1"/>
      <c r="FD21" s="2"/>
      <c r="FE21" s="2"/>
      <c r="FF21" s="2"/>
      <c r="FG21" s="2"/>
      <c r="FH21" s="2"/>
      <c r="FI21" s="7">
        <f>FB21+FC21</f>
        <v>0</v>
      </c>
      <c r="FJ21" s="14">
        <f>FD21/2</f>
        <v>0</v>
      </c>
      <c r="FK21" s="6">
        <f>(FE21*3)+(FF21*5)+(FG21*5)+(FH21*20)</f>
        <v>0</v>
      </c>
      <c r="FL21" s="15">
        <f>FI21+FJ21+FK21</f>
        <v>0</v>
      </c>
      <c r="FM21" s="16"/>
      <c r="FN21" s="1"/>
      <c r="FO21" s="2"/>
      <c r="FP21" s="2"/>
      <c r="FQ21" s="2"/>
      <c r="FR21" s="2"/>
      <c r="FS21" s="2"/>
      <c r="FT21" s="7">
        <f>FM21+FN21</f>
        <v>0</v>
      </c>
      <c r="FU21" s="14">
        <f>FO21/2</f>
        <v>0</v>
      </c>
      <c r="FV21" s="6">
        <f>(FP21*3)+(FQ21*5)+(FR21*5)+(FS21*20)</f>
        <v>0</v>
      </c>
      <c r="FW21" s="15">
        <f>FT21+FU21+FV21</f>
        <v>0</v>
      </c>
      <c r="FX21" s="16"/>
      <c r="FY21" s="1"/>
      <c r="FZ21" s="2"/>
      <c r="GA21" s="2"/>
      <c r="GB21" s="2"/>
      <c r="GC21" s="2"/>
      <c r="GD21" s="2"/>
      <c r="GE21" s="7">
        <f>FX21+FY21</f>
        <v>0</v>
      </c>
      <c r="GF21" s="14">
        <f>FZ21/2</f>
        <v>0</v>
      </c>
      <c r="GG21" s="6">
        <f>(GA21*3)+(GB21*5)+(GC21*5)+(GD21*20)</f>
        <v>0</v>
      </c>
      <c r="GH21" s="15">
        <f>GE21+GF21+GG21</f>
        <v>0</v>
      </c>
      <c r="GI21" s="16"/>
      <c r="GJ21" s="1"/>
      <c r="GK21" s="2"/>
      <c r="GL21" s="2"/>
      <c r="GM21" s="2"/>
      <c r="GN21" s="2"/>
      <c r="GO21" s="2"/>
      <c r="GP21" s="7">
        <f>GI21+GJ21</f>
        <v>0</v>
      </c>
      <c r="GQ21" s="14">
        <f>GK21/2</f>
        <v>0</v>
      </c>
      <c r="GR21" s="6">
        <f>(GL21*3)+(GM21*5)+(GN21*5)+(GO21*20)</f>
        <v>0</v>
      </c>
      <c r="GS21" s="15">
        <f>GP21+GQ21+GR21</f>
        <v>0</v>
      </c>
      <c r="GT21" s="16"/>
      <c r="GU21" s="1"/>
      <c r="GV21" s="2"/>
      <c r="GW21" s="2"/>
      <c r="GX21" s="2"/>
      <c r="GY21" s="2"/>
      <c r="GZ21" s="2"/>
      <c r="HA21" s="7">
        <f>GT21+GU21</f>
        <v>0</v>
      </c>
      <c r="HB21" s="14">
        <f>GV21/2</f>
        <v>0</v>
      </c>
      <c r="HC21" s="6">
        <f>(GW21*3)+(GX21*5)+(GY21*5)+(GZ21*20)</f>
        <v>0</v>
      </c>
      <c r="HD21" s="15">
        <f>HA21+HB21+HC21</f>
        <v>0</v>
      </c>
      <c r="HE21" s="16"/>
      <c r="HF21" s="1"/>
      <c r="HG21" s="2"/>
      <c r="HH21" s="2"/>
      <c r="HI21" s="2"/>
      <c r="HJ21" s="2"/>
      <c r="HK21" s="2"/>
      <c r="HL21" s="7">
        <f>HE21+HF21</f>
        <v>0</v>
      </c>
      <c r="HM21" s="14">
        <f>HG21/2</f>
        <v>0</v>
      </c>
      <c r="HN21" s="6">
        <f>(HH21*3)+(HI21*5)+(HJ21*5)+(HK21*20)</f>
        <v>0</v>
      </c>
      <c r="HO21" s="15">
        <f>HL21+HM21+HN21</f>
        <v>0</v>
      </c>
      <c r="HP21" s="16"/>
      <c r="HQ21" s="1"/>
      <c r="HR21" s="2"/>
      <c r="HS21" s="2"/>
      <c r="HT21" s="2"/>
      <c r="HU21" s="2"/>
      <c r="HV21" s="2"/>
      <c r="HW21" s="7">
        <f>HP21+HQ21</f>
        <v>0</v>
      </c>
      <c r="HX21" s="14">
        <f>HR21/2</f>
        <v>0</v>
      </c>
      <c r="HY21" s="6">
        <f>(HS21*3)+(HT21*5)+(HU21*5)+(HV21*20)</f>
        <v>0</v>
      </c>
      <c r="HZ21" s="15">
        <f>HW21+HX21+HY21</f>
        <v>0</v>
      </c>
      <c r="IA21" s="16"/>
      <c r="IB21" s="1"/>
      <c r="IC21" s="2"/>
      <c r="ID21" s="2"/>
      <c r="IE21" s="2"/>
      <c r="IF21" s="2"/>
      <c r="IG21" s="2"/>
      <c r="IH21" s="7">
        <f>IA21+IB21</f>
        <v>0</v>
      </c>
      <c r="II21" s="14">
        <f>IC21/2</f>
        <v>0</v>
      </c>
      <c r="IJ21" s="6">
        <f>(ID21*3)+(IE21*5)+(IF21*5)+(IG21*20)</f>
        <v>0</v>
      </c>
      <c r="IK21" s="52">
        <f>IH21+II21+IJ21</f>
        <v>0</v>
      </c>
      <c r="IL21" s="53"/>
    </row>
    <row r="22" spans="1:246" ht="12.75" hidden="1">
      <c r="A22" s="39"/>
      <c r="B22" s="90"/>
      <c r="C22" s="29"/>
      <c r="D22" s="30"/>
      <c r="E22" s="91"/>
      <c r="F22" s="92"/>
      <c r="G22" s="28">
        <f t="shared" si="52"/>
      </c>
      <c r="H22" s="24" t="e">
        <f>IF(AND($H$2="Y",J22&gt;0,OR(AND(G22=1,#REF!=10),AND(G22=2,#REF!=20),AND(G22=3,#REF!=30),AND(G22=4,G82=40),AND(G22=5,G88=50),AND(G22=6,G95=60),AND(G22=7,G97=70),AND(G22=8,#REF!=80),AND(G22=9,G105=90),AND(G22=10,#REF!=100))),VLOOKUP(J22-1,SortLookup!$A$13:$B$16,2,FALSE),"")</f>
        <v>#REF!</v>
      </c>
      <c r="I22" s="40" t="str">
        <f>IF(ISNA(VLOOKUP(E22,SortLookup!$A$1:$B$5,2,FALSE))," ",VLOOKUP(E22,SortLookup!$A$1:$B$5,2,FALSE))</f>
        <v> </v>
      </c>
      <c r="J22" s="25" t="str">
        <f>IF(ISNA(VLOOKUP(F22,SortLookup!$A$7:$B$11,2,FALSE))," ",VLOOKUP(F22,SortLookup!$A$7:$B$11,2,FALSE))</f>
        <v> </v>
      </c>
      <c r="K22" s="79">
        <f t="shared" si="53"/>
        <v>0</v>
      </c>
      <c r="L22" s="80">
        <f t="shared" si="54"/>
        <v>0</v>
      </c>
      <c r="M22" s="47">
        <f t="shared" si="55"/>
        <v>0</v>
      </c>
      <c r="N22" s="48">
        <f t="shared" si="56"/>
        <v>0</v>
      </c>
      <c r="O22" s="81">
        <f t="shared" si="57"/>
        <v>0</v>
      </c>
      <c r="P22" s="37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6"/>
      <c r="AB22" s="33">
        <f t="shared" si="58"/>
        <v>0</v>
      </c>
      <c r="AC22" s="32">
        <f t="shared" si="59"/>
        <v>0</v>
      </c>
      <c r="AD22" s="26">
        <f t="shared" si="60"/>
        <v>0</v>
      </c>
      <c r="AE22" s="64">
        <f t="shared" si="61"/>
        <v>0</v>
      </c>
      <c r="AF22" s="37"/>
      <c r="AG22" s="34"/>
      <c r="AH22" s="34"/>
      <c r="AI22" s="34"/>
      <c r="AJ22" s="35"/>
      <c r="AK22" s="35"/>
      <c r="AL22" s="35"/>
      <c r="AM22" s="35"/>
      <c r="AN22" s="36"/>
      <c r="AO22" s="33">
        <f t="shared" si="62"/>
        <v>0</v>
      </c>
      <c r="AP22" s="32">
        <f t="shared" si="63"/>
        <v>0</v>
      </c>
      <c r="AQ22" s="26">
        <f t="shared" si="64"/>
        <v>0</v>
      </c>
      <c r="AR22" s="64">
        <f t="shared" si="65"/>
        <v>0</v>
      </c>
      <c r="AS22" s="37"/>
      <c r="AT22" s="34"/>
      <c r="AU22" s="34"/>
      <c r="AV22" s="35"/>
      <c r="AW22" s="35"/>
      <c r="AX22" s="35"/>
      <c r="AY22" s="35"/>
      <c r="AZ22" s="36"/>
      <c r="BA22" s="33">
        <f t="shared" si="66"/>
        <v>0</v>
      </c>
      <c r="BB22" s="32">
        <f t="shared" si="67"/>
        <v>0</v>
      </c>
      <c r="BC22" s="26">
        <f t="shared" si="68"/>
        <v>0</v>
      </c>
      <c r="BD22" s="64">
        <f t="shared" si="69"/>
        <v>0</v>
      </c>
      <c r="BE22" s="33"/>
      <c r="BF22" s="61"/>
      <c r="BG22" s="35"/>
      <c r="BH22" s="35"/>
      <c r="BI22" s="35"/>
      <c r="BJ22" s="35"/>
      <c r="BK22" s="36"/>
      <c r="BL22" s="57">
        <f t="shared" si="70"/>
        <v>0</v>
      </c>
      <c r="BM22" s="48">
        <f t="shared" si="71"/>
        <v>0</v>
      </c>
      <c r="BN22" s="47">
        <f t="shared" si="72"/>
        <v>0</v>
      </c>
      <c r="BO22" s="46">
        <f t="shared" si="73"/>
        <v>0</v>
      </c>
      <c r="BP22" s="37"/>
      <c r="BQ22" s="34"/>
      <c r="BR22" s="34"/>
      <c r="BS22" s="34"/>
      <c r="BT22" s="35"/>
      <c r="BU22" s="35"/>
      <c r="BV22" s="35"/>
      <c r="BW22" s="35"/>
      <c r="BX22" s="36"/>
      <c r="BY22" s="33">
        <f t="shared" si="74"/>
        <v>0</v>
      </c>
      <c r="BZ22" s="32">
        <f t="shared" si="75"/>
        <v>0</v>
      </c>
      <c r="CA22" s="38">
        <f t="shared" si="76"/>
        <v>0</v>
      </c>
      <c r="CB22" s="27">
        <f t="shared" si="77"/>
        <v>0</v>
      </c>
      <c r="CC22" s="1"/>
      <c r="CD22" s="1"/>
      <c r="CE22" s="2"/>
      <c r="CF22" s="2"/>
      <c r="CG22" s="2"/>
      <c r="CH22" s="2"/>
      <c r="CI22" s="2"/>
      <c r="CJ22" s="7"/>
      <c r="CK22" s="14"/>
      <c r="CL22" s="6"/>
      <c r="CM22" s="15"/>
      <c r="CN22" s="16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2"/>
      <c r="IL22" s="53"/>
    </row>
    <row r="23" spans="1:246" ht="12.75" hidden="1">
      <c r="A23" s="39"/>
      <c r="B23" s="90"/>
      <c r="C23" s="29"/>
      <c r="D23" s="30"/>
      <c r="E23" s="91"/>
      <c r="F23" s="92"/>
      <c r="G23" s="28">
        <f t="shared" si="52"/>
      </c>
      <c r="H23" s="24" t="e">
        <f>IF(AND($H$2="Y",J23&gt;0,OR(AND(G23=1,#REF!=10),AND(G23=2,#REF!=20),AND(G23=3,#REF!=30),AND(G23=4,G86=40),AND(G23=5,#REF!=50),AND(G23=6,#REF!=60),AND(G23=7,G93=70),AND(G23=8,#REF!=80),AND(G23=9,G101=90),AND(G23=10,#REF!=100))),VLOOKUP(J23-1,SortLookup!$A$13:$B$16,2,FALSE),"")</f>
        <v>#REF!</v>
      </c>
      <c r="I23" s="40" t="str">
        <f>IF(ISNA(VLOOKUP(E23,SortLookup!$A$1:$B$5,2,FALSE))," ",VLOOKUP(E23,SortLookup!$A$1:$B$5,2,FALSE))</f>
        <v> </v>
      </c>
      <c r="J23" s="25" t="str">
        <f>IF(ISNA(VLOOKUP(F23,SortLookup!$A$7:$B$11,2,FALSE))," ",VLOOKUP(F23,SortLookup!$A$7:$B$11,2,FALSE))</f>
        <v> </v>
      </c>
      <c r="K23" s="79">
        <f t="shared" si="53"/>
        <v>0</v>
      </c>
      <c r="L23" s="80">
        <f t="shared" si="54"/>
        <v>0</v>
      </c>
      <c r="M23" s="47">
        <f t="shared" si="55"/>
        <v>0</v>
      </c>
      <c r="N23" s="48">
        <f t="shared" si="56"/>
        <v>0</v>
      </c>
      <c r="O23" s="81">
        <f t="shared" si="57"/>
        <v>0</v>
      </c>
      <c r="P23" s="37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  <c r="AB23" s="33">
        <f t="shared" si="58"/>
        <v>0</v>
      </c>
      <c r="AC23" s="32">
        <f t="shared" si="59"/>
        <v>0</v>
      </c>
      <c r="AD23" s="26">
        <f t="shared" si="60"/>
        <v>0</v>
      </c>
      <c r="AE23" s="64">
        <f t="shared" si="61"/>
        <v>0</v>
      </c>
      <c r="AF23" s="37"/>
      <c r="AG23" s="34"/>
      <c r="AH23" s="34"/>
      <c r="AI23" s="34"/>
      <c r="AJ23" s="35"/>
      <c r="AK23" s="35"/>
      <c r="AL23" s="35"/>
      <c r="AM23" s="35"/>
      <c r="AN23" s="36"/>
      <c r="AO23" s="33">
        <f t="shared" si="62"/>
        <v>0</v>
      </c>
      <c r="AP23" s="32">
        <f t="shared" si="63"/>
        <v>0</v>
      </c>
      <c r="AQ23" s="26">
        <f t="shared" si="64"/>
        <v>0</v>
      </c>
      <c r="AR23" s="64">
        <f t="shared" si="65"/>
        <v>0</v>
      </c>
      <c r="AS23" s="37"/>
      <c r="AT23" s="34"/>
      <c r="AU23" s="34"/>
      <c r="AV23" s="35"/>
      <c r="AW23" s="35"/>
      <c r="AX23" s="35"/>
      <c r="AY23" s="35"/>
      <c r="AZ23" s="36"/>
      <c r="BA23" s="33">
        <f t="shared" si="66"/>
        <v>0</v>
      </c>
      <c r="BB23" s="32">
        <f t="shared" si="67"/>
        <v>0</v>
      </c>
      <c r="BC23" s="26">
        <f t="shared" si="68"/>
        <v>0</v>
      </c>
      <c r="BD23" s="64">
        <f t="shared" si="69"/>
        <v>0</v>
      </c>
      <c r="BE23" s="33"/>
      <c r="BF23" s="61"/>
      <c r="BG23" s="35"/>
      <c r="BH23" s="35"/>
      <c r="BI23" s="35"/>
      <c r="BJ23" s="35"/>
      <c r="BK23" s="36"/>
      <c r="BL23" s="57">
        <f t="shared" si="70"/>
        <v>0</v>
      </c>
      <c r="BM23" s="48">
        <f t="shared" si="71"/>
        <v>0</v>
      </c>
      <c r="BN23" s="47">
        <f t="shared" si="72"/>
        <v>0</v>
      </c>
      <c r="BO23" s="46">
        <f t="shared" si="73"/>
        <v>0</v>
      </c>
      <c r="BP23" s="37"/>
      <c r="BQ23" s="34"/>
      <c r="BR23" s="34"/>
      <c r="BS23" s="34"/>
      <c r="BT23" s="35"/>
      <c r="BU23" s="35"/>
      <c r="BV23" s="35"/>
      <c r="BW23" s="35"/>
      <c r="BX23" s="36"/>
      <c r="BY23" s="33">
        <f t="shared" si="74"/>
        <v>0</v>
      </c>
      <c r="BZ23" s="32">
        <f t="shared" si="75"/>
        <v>0</v>
      </c>
      <c r="CA23" s="38">
        <f t="shared" si="76"/>
        <v>0</v>
      </c>
      <c r="CB23" s="27">
        <f t="shared" si="77"/>
        <v>0</v>
      </c>
      <c r="CC23" s="1"/>
      <c r="CD23" s="1"/>
      <c r="CE23" s="2"/>
      <c r="CF23" s="2"/>
      <c r="CG23" s="2"/>
      <c r="CH23" s="2"/>
      <c r="CI23" s="2"/>
      <c r="CJ23" s="7">
        <f>CC23+CD23</f>
        <v>0</v>
      </c>
      <c r="CK23" s="14">
        <f>CE23/2</f>
        <v>0</v>
      </c>
      <c r="CL23" s="6">
        <f>(CF23*3)+(CG23*5)+(CH23*5)+(CI23*20)</f>
        <v>0</v>
      </c>
      <c r="CM23" s="15">
        <f>CJ23+CK23+CL23</f>
        <v>0</v>
      </c>
      <c r="CN23" s="16"/>
      <c r="CO23" s="1"/>
      <c r="CP23" s="2"/>
      <c r="CQ23" s="2"/>
      <c r="CR23" s="2"/>
      <c r="CS23" s="2"/>
      <c r="CT23" s="2"/>
      <c r="CU23" s="7">
        <f>CN23+CO23</f>
        <v>0</v>
      </c>
      <c r="CV23" s="14">
        <f>CP23/2</f>
        <v>0</v>
      </c>
      <c r="CW23" s="6">
        <f>(CQ23*3)+(CR23*5)+(CS23*5)+(CT23*20)</f>
        <v>0</v>
      </c>
      <c r="CX23" s="15">
        <f>CU23+CV23+CW23</f>
        <v>0</v>
      </c>
      <c r="CY23" s="16"/>
      <c r="CZ23" s="1"/>
      <c r="DA23" s="2"/>
      <c r="DB23" s="2"/>
      <c r="DC23" s="2"/>
      <c r="DD23" s="2"/>
      <c r="DE23" s="2"/>
      <c r="DF23" s="7">
        <f>CY23+CZ23</f>
        <v>0</v>
      </c>
      <c r="DG23" s="14">
        <f>DA23/2</f>
        <v>0</v>
      </c>
      <c r="DH23" s="6">
        <f>(DB23*3)+(DC23*5)+(DD23*5)+(DE23*20)</f>
        <v>0</v>
      </c>
      <c r="DI23" s="15">
        <f>DF23+DG23+DH23</f>
        <v>0</v>
      </c>
      <c r="DJ23" s="16"/>
      <c r="DK23" s="1"/>
      <c r="DL23" s="2"/>
      <c r="DM23" s="2"/>
      <c r="DN23" s="2"/>
      <c r="DO23" s="2"/>
      <c r="DP23" s="2"/>
      <c r="DQ23" s="7">
        <f>DJ23+DK23</f>
        <v>0</v>
      </c>
      <c r="DR23" s="14">
        <f>DL23/2</f>
        <v>0</v>
      </c>
      <c r="DS23" s="6">
        <f>(DM23*3)+(DN23*5)+(DO23*5)+(DP23*20)</f>
        <v>0</v>
      </c>
      <c r="DT23" s="15">
        <f>DQ23+DR23+DS23</f>
        <v>0</v>
      </c>
      <c r="DU23" s="16"/>
      <c r="DV23" s="1"/>
      <c r="DW23" s="2"/>
      <c r="DX23" s="2"/>
      <c r="DY23" s="2"/>
      <c r="DZ23" s="2"/>
      <c r="EA23" s="2"/>
      <c r="EB23" s="7">
        <f>DU23+DV23</f>
        <v>0</v>
      </c>
      <c r="EC23" s="14">
        <f>DW23/2</f>
        <v>0</v>
      </c>
      <c r="ED23" s="6">
        <f>(DX23*3)+(DY23*5)+(DZ23*5)+(EA23*20)</f>
        <v>0</v>
      </c>
      <c r="EE23" s="15">
        <f>EB23+EC23+ED23</f>
        <v>0</v>
      </c>
      <c r="EF23" s="16"/>
      <c r="EG23" s="1"/>
      <c r="EH23" s="2"/>
      <c r="EI23" s="2"/>
      <c r="EJ23" s="2"/>
      <c r="EK23" s="2"/>
      <c r="EL23" s="2"/>
      <c r="EM23" s="7">
        <f>EF23+EG23</f>
        <v>0</v>
      </c>
      <c r="EN23" s="14">
        <f>EH23/2</f>
        <v>0</v>
      </c>
      <c r="EO23" s="6">
        <f>(EI23*3)+(EJ23*5)+(EK23*5)+(EL23*20)</f>
        <v>0</v>
      </c>
      <c r="EP23" s="15">
        <f>EM23+EN23+EO23</f>
        <v>0</v>
      </c>
      <c r="EQ23" s="16"/>
      <c r="ER23" s="1"/>
      <c r="ES23" s="2"/>
      <c r="ET23" s="2"/>
      <c r="EU23" s="2"/>
      <c r="EV23" s="2"/>
      <c r="EW23" s="2"/>
      <c r="EX23" s="7">
        <f>EQ23+ER23</f>
        <v>0</v>
      </c>
      <c r="EY23" s="14">
        <f>ES23/2</f>
        <v>0</v>
      </c>
      <c r="EZ23" s="6">
        <f>(ET23*3)+(EU23*5)+(EV23*5)+(EW23*20)</f>
        <v>0</v>
      </c>
      <c r="FA23" s="15">
        <f>EX23+EY23+EZ23</f>
        <v>0</v>
      </c>
      <c r="FB23" s="16"/>
      <c r="FC23" s="1"/>
      <c r="FD23" s="2"/>
      <c r="FE23" s="2"/>
      <c r="FF23" s="2"/>
      <c r="FG23" s="2"/>
      <c r="FH23" s="2"/>
      <c r="FI23" s="7">
        <f>FB23+FC23</f>
        <v>0</v>
      </c>
      <c r="FJ23" s="14">
        <f>FD23/2</f>
        <v>0</v>
      </c>
      <c r="FK23" s="6">
        <f>(FE23*3)+(FF23*5)+(FG23*5)+(FH23*20)</f>
        <v>0</v>
      </c>
      <c r="FL23" s="15">
        <f>FI23+FJ23+FK23</f>
        <v>0</v>
      </c>
      <c r="FM23" s="16"/>
      <c r="FN23" s="1"/>
      <c r="FO23" s="2"/>
      <c r="FP23" s="2"/>
      <c r="FQ23" s="2"/>
      <c r="FR23" s="2"/>
      <c r="FS23" s="2"/>
      <c r="FT23" s="7">
        <f>FM23+FN23</f>
        <v>0</v>
      </c>
      <c r="FU23" s="14">
        <f>FO23/2</f>
        <v>0</v>
      </c>
      <c r="FV23" s="6">
        <f>(FP23*3)+(FQ23*5)+(FR23*5)+(FS23*20)</f>
        <v>0</v>
      </c>
      <c r="FW23" s="15">
        <f>FT23+FU23+FV23</f>
        <v>0</v>
      </c>
      <c r="FX23" s="16"/>
      <c r="FY23" s="1"/>
      <c r="FZ23" s="2"/>
      <c r="GA23" s="2"/>
      <c r="GB23" s="2"/>
      <c r="GC23" s="2"/>
      <c r="GD23" s="2"/>
      <c r="GE23" s="7">
        <f>FX23+FY23</f>
        <v>0</v>
      </c>
      <c r="GF23" s="14">
        <f>FZ23/2</f>
        <v>0</v>
      </c>
      <c r="GG23" s="6">
        <f>(GA23*3)+(GB23*5)+(GC23*5)+(GD23*20)</f>
        <v>0</v>
      </c>
      <c r="GH23" s="15">
        <f>GE23+GF23+GG23</f>
        <v>0</v>
      </c>
      <c r="GI23" s="16"/>
      <c r="GJ23" s="1"/>
      <c r="GK23" s="2"/>
      <c r="GL23" s="2"/>
      <c r="GM23" s="2"/>
      <c r="GN23" s="2"/>
      <c r="GO23" s="2"/>
      <c r="GP23" s="7">
        <f>GI23+GJ23</f>
        <v>0</v>
      </c>
      <c r="GQ23" s="14">
        <f>GK23/2</f>
        <v>0</v>
      </c>
      <c r="GR23" s="6">
        <f>(GL23*3)+(GM23*5)+(GN23*5)+(GO23*20)</f>
        <v>0</v>
      </c>
      <c r="GS23" s="15">
        <f>GP23+GQ23+GR23</f>
        <v>0</v>
      </c>
      <c r="GT23" s="16"/>
      <c r="GU23" s="1"/>
      <c r="GV23" s="2"/>
      <c r="GW23" s="2"/>
      <c r="GX23" s="2"/>
      <c r="GY23" s="2"/>
      <c r="GZ23" s="2"/>
      <c r="HA23" s="7">
        <f>GT23+GU23</f>
        <v>0</v>
      </c>
      <c r="HB23" s="14">
        <f>GV23/2</f>
        <v>0</v>
      </c>
      <c r="HC23" s="6">
        <f>(GW23*3)+(GX23*5)+(GY23*5)+(GZ23*20)</f>
        <v>0</v>
      </c>
      <c r="HD23" s="15">
        <f>HA23+HB23+HC23</f>
        <v>0</v>
      </c>
      <c r="HE23" s="16"/>
      <c r="HF23" s="1"/>
      <c r="HG23" s="2"/>
      <c r="HH23" s="2"/>
      <c r="HI23" s="2"/>
      <c r="HJ23" s="2"/>
      <c r="HK23" s="2"/>
      <c r="HL23" s="7">
        <f>HE23+HF23</f>
        <v>0</v>
      </c>
      <c r="HM23" s="14">
        <f>HG23/2</f>
        <v>0</v>
      </c>
      <c r="HN23" s="6">
        <f>(HH23*3)+(HI23*5)+(HJ23*5)+(HK23*20)</f>
        <v>0</v>
      </c>
      <c r="HO23" s="15">
        <f>HL23+HM23+HN23</f>
        <v>0</v>
      </c>
      <c r="HP23" s="16"/>
      <c r="HQ23" s="1"/>
      <c r="HR23" s="2"/>
      <c r="HS23" s="2"/>
      <c r="HT23" s="2"/>
      <c r="HU23" s="2"/>
      <c r="HV23" s="2"/>
      <c r="HW23" s="7">
        <f>HP23+HQ23</f>
        <v>0</v>
      </c>
      <c r="HX23" s="14">
        <f>HR23/2</f>
        <v>0</v>
      </c>
      <c r="HY23" s="6">
        <f>(HS23*3)+(HT23*5)+(HU23*5)+(HV23*20)</f>
        <v>0</v>
      </c>
      <c r="HZ23" s="15">
        <f>HW23+HX23+HY23</f>
        <v>0</v>
      </c>
      <c r="IA23" s="16"/>
      <c r="IB23" s="1"/>
      <c r="IC23" s="2"/>
      <c r="ID23" s="2"/>
      <c r="IE23" s="2"/>
      <c r="IF23" s="2"/>
      <c r="IG23" s="2"/>
      <c r="IH23" s="7">
        <f>IA23+IB23</f>
        <v>0</v>
      </c>
      <c r="II23" s="14">
        <f>IC23/2</f>
        <v>0</v>
      </c>
      <c r="IJ23" s="6">
        <f>(ID23*3)+(IE23*5)+(IF23*5)+(IG23*20)</f>
        <v>0</v>
      </c>
      <c r="IK23" s="52">
        <f>IH23+II23+IJ23</f>
        <v>0</v>
      </c>
      <c r="IL23" s="53"/>
    </row>
    <row r="24" spans="1:246" ht="12.75" hidden="1">
      <c r="A24" s="39"/>
      <c r="B24" s="90"/>
      <c r="C24" s="29"/>
      <c r="D24" s="30"/>
      <c r="E24" s="91"/>
      <c r="F24" s="92"/>
      <c r="G24" s="28">
        <f t="shared" si="52"/>
      </c>
      <c r="H24" s="24" t="e">
        <f>IF(AND($H$2="Y",J24&gt;0,OR(AND(G24=1,#REF!=10),AND(G24=2,#REF!=20),AND(G24=3,#REF!=30),AND(G24=4,G86=40),AND(G24=5,#REF!=50),AND(G24=6,G91=60),AND(G24=7,G100=70),AND(G24=8,#REF!=80),AND(G24=9,G108=90),AND(G24=10,#REF!=100))),VLOOKUP(J24-1,SortLookup!$A$13:$B$16,2,FALSE),"")</f>
        <v>#REF!</v>
      </c>
      <c r="I24" s="40" t="str">
        <f>IF(ISNA(VLOOKUP(E24,SortLookup!$A$1:$B$5,2,FALSE))," ",VLOOKUP(E24,SortLookup!$A$1:$B$5,2,FALSE))</f>
        <v> </v>
      </c>
      <c r="J24" s="25" t="str">
        <f>IF(ISNA(VLOOKUP(F24,SortLookup!$A$7:$B$11,2,FALSE))," ",VLOOKUP(F24,SortLookup!$A$7:$B$11,2,FALSE))</f>
        <v> </v>
      </c>
      <c r="K24" s="79">
        <f t="shared" si="53"/>
        <v>0</v>
      </c>
      <c r="L24" s="80">
        <f t="shared" si="54"/>
        <v>0</v>
      </c>
      <c r="M24" s="47">
        <f t="shared" si="55"/>
        <v>0</v>
      </c>
      <c r="N24" s="48">
        <f t="shared" si="56"/>
        <v>0</v>
      </c>
      <c r="O24" s="81">
        <f t="shared" si="57"/>
        <v>0</v>
      </c>
      <c r="P24" s="37"/>
      <c r="Q24" s="34"/>
      <c r="R24" s="34"/>
      <c r="S24" s="34"/>
      <c r="T24" s="34"/>
      <c r="U24" s="34"/>
      <c r="V24" s="34"/>
      <c r="W24" s="35"/>
      <c r="X24" s="35"/>
      <c r="Y24" s="35"/>
      <c r="Z24" s="35"/>
      <c r="AA24" s="36"/>
      <c r="AB24" s="33">
        <f t="shared" si="58"/>
        <v>0</v>
      </c>
      <c r="AC24" s="32">
        <f t="shared" si="59"/>
        <v>0</v>
      </c>
      <c r="AD24" s="26">
        <f t="shared" si="60"/>
        <v>0</v>
      </c>
      <c r="AE24" s="64">
        <f t="shared" si="61"/>
        <v>0</v>
      </c>
      <c r="AF24" s="37"/>
      <c r="AG24" s="34"/>
      <c r="AH24" s="34"/>
      <c r="AI24" s="34"/>
      <c r="AJ24" s="35"/>
      <c r="AK24" s="35"/>
      <c r="AL24" s="35"/>
      <c r="AM24" s="35"/>
      <c r="AN24" s="36"/>
      <c r="AO24" s="33">
        <f t="shared" si="62"/>
        <v>0</v>
      </c>
      <c r="AP24" s="32">
        <f t="shared" si="63"/>
        <v>0</v>
      </c>
      <c r="AQ24" s="26">
        <f t="shared" si="64"/>
        <v>0</v>
      </c>
      <c r="AR24" s="64">
        <f t="shared" si="65"/>
        <v>0</v>
      </c>
      <c r="AS24" s="37"/>
      <c r="AT24" s="34"/>
      <c r="AU24" s="34"/>
      <c r="AV24" s="35"/>
      <c r="AW24" s="35"/>
      <c r="AX24" s="35"/>
      <c r="AY24" s="35"/>
      <c r="AZ24" s="36"/>
      <c r="BA24" s="33">
        <f t="shared" si="66"/>
        <v>0</v>
      </c>
      <c r="BB24" s="32">
        <f t="shared" si="67"/>
        <v>0</v>
      </c>
      <c r="BC24" s="26">
        <f t="shared" si="68"/>
        <v>0</v>
      </c>
      <c r="BD24" s="64">
        <f t="shared" si="69"/>
        <v>0</v>
      </c>
      <c r="BE24" s="33"/>
      <c r="BF24" s="61"/>
      <c r="BG24" s="35"/>
      <c r="BH24" s="35"/>
      <c r="BI24" s="35"/>
      <c r="BJ24" s="35"/>
      <c r="BK24" s="36"/>
      <c r="BL24" s="57">
        <f t="shared" si="70"/>
        <v>0</v>
      </c>
      <c r="BM24" s="48">
        <f t="shared" si="71"/>
        <v>0</v>
      </c>
      <c r="BN24" s="47">
        <f t="shared" si="72"/>
        <v>0</v>
      </c>
      <c r="BO24" s="46">
        <f t="shared" si="73"/>
        <v>0</v>
      </c>
      <c r="BP24" s="37"/>
      <c r="BQ24" s="34"/>
      <c r="BR24" s="34"/>
      <c r="BS24" s="34"/>
      <c r="BT24" s="35"/>
      <c r="BU24" s="35"/>
      <c r="BV24" s="35"/>
      <c r="BW24" s="35"/>
      <c r="BX24" s="36"/>
      <c r="BY24" s="33">
        <f t="shared" si="74"/>
        <v>0</v>
      </c>
      <c r="BZ24" s="32">
        <f t="shared" si="75"/>
        <v>0</v>
      </c>
      <c r="CA24" s="38">
        <f t="shared" si="76"/>
        <v>0</v>
      </c>
      <c r="CB24" s="27">
        <f t="shared" si="77"/>
        <v>0</v>
      </c>
      <c r="CC24" s="1"/>
      <c r="CD24" s="1"/>
      <c r="CE24" s="2"/>
      <c r="CF24" s="2"/>
      <c r="CG24" s="2"/>
      <c r="CH24" s="2"/>
      <c r="CI24" s="2"/>
      <c r="CJ24" s="7"/>
      <c r="CK24" s="14"/>
      <c r="CL24" s="6"/>
      <c r="CM24" s="15"/>
      <c r="CN24" s="16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52"/>
      <c r="IL24" s="53"/>
    </row>
    <row r="25" spans="1:246" ht="12.75" hidden="1">
      <c r="A25" s="39"/>
      <c r="B25" s="29"/>
      <c r="C25" s="29"/>
      <c r="D25" s="30"/>
      <c r="E25" s="30"/>
      <c r="F25" s="63"/>
      <c r="G25" s="28">
        <f t="shared" si="52"/>
      </c>
      <c r="H25" s="24" t="e">
        <f>IF(AND($H$2="Y",J25&gt;0,OR(AND(G25=1,#REF!=10),AND(G25=2,G36=20),AND(G25=3,G45=30),AND(G25=4,#REF!=40),AND(G25=5,G118=50),AND(G25=6,G127=60),AND(G25=7,#REF!=70),AND(G25=8,G138=80),AND(G25=9,G147=90),AND(G25=10,G156=100))),VLOOKUP(J25-1,SortLookup!$A$13:$B$16,2,FALSE),"")</f>
        <v>#REF!</v>
      </c>
      <c r="I25" s="40" t="str">
        <f>IF(ISNA(VLOOKUP(E25,SortLookup!$A$1:$B$5,2,FALSE))," ",VLOOKUP(E25,SortLookup!$A$1:$B$5,2,FALSE))</f>
        <v> </v>
      </c>
      <c r="J25" s="25" t="str">
        <f>IF(ISNA(VLOOKUP(F25,SortLookup!$A$7:$B$11,2,FALSE))," ",VLOOKUP(F25,SortLookup!$A$7:$B$11,2,FALSE))</f>
        <v> </v>
      </c>
      <c r="K25" s="79">
        <f t="shared" si="53"/>
        <v>0</v>
      </c>
      <c r="L25" s="80">
        <f t="shared" si="54"/>
        <v>0</v>
      </c>
      <c r="M25" s="47">
        <f t="shared" si="55"/>
        <v>0</v>
      </c>
      <c r="N25" s="48">
        <f t="shared" si="56"/>
        <v>0</v>
      </c>
      <c r="O25" s="81">
        <f t="shared" si="57"/>
        <v>0</v>
      </c>
      <c r="P25" s="37"/>
      <c r="Q25" s="34"/>
      <c r="R25" s="34"/>
      <c r="S25" s="34"/>
      <c r="T25" s="34"/>
      <c r="U25" s="34"/>
      <c r="V25" s="34"/>
      <c r="W25" s="35"/>
      <c r="X25" s="35"/>
      <c r="Y25" s="35"/>
      <c r="Z25" s="35"/>
      <c r="AA25" s="36"/>
      <c r="AB25" s="33">
        <f t="shared" si="58"/>
        <v>0</v>
      </c>
      <c r="AC25" s="32">
        <f t="shared" si="59"/>
        <v>0</v>
      </c>
      <c r="AD25" s="26">
        <f t="shared" si="60"/>
        <v>0</v>
      </c>
      <c r="AE25" s="64">
        <f t="shared" si="61"/>
        <v>0</v>
      </c>
      <c r="AF25" s="37"/>
      <c r="AG25" s="34"/>
      <c r="AH25" s="34"/>
      <c r="AI25" s="34"/>
      <c r="AJ25" s="35"/>
      <c r="AK25" s="35"/>
      <c r="AL25" s="35"/>
      <c r="AM25" s="35"/>
      <c r="AN25" s="36"/>
      <c r="AO25" s="33">
        <f t="shared" si="62"/>
        <v>0</v>
      </c>
      <c r="AP25" s="32">
        <f t="shared" si="63"/>
        <v>0</v>
      </c>
      <c r="AQ25" s="26">
        <f t="shared" si="64"/>
        <v>0</v>
      </c>
      <c r="AR25" s="64">
        <f t="shared" si="65"/>
        <v>0</v>
      </c>
      <c r="AS25" s="37"/>
      <c r="AT25" s="34"/>
      <c r="AU25" s="34"/>
      <c r="AV25" s="35"/>
      <c r="AW25" s="35"/>
      <c r="AX25" s="35"/>
      <c r="AY25" s="35"/>
      <c r="AZ25" s="36"/>
      <c r="BA25" s="33">
        <f t="shared" si="66"/>
        <v>0</v>
      </c>
      <c r="BB25" s="32">
        <f t="shared" si="67"/>
        <v>0</v>
      </c>
      <c r="BC25" s="26">
        <f t="shared" si="68"/>
        <v>0</v>
      </c>
      <c r="BD25" s="64">
        <f t="shared" si="69"/>
        <v>0</v>
      </c>
      <c r="BE25" s="33"/>
      <c r="BF25" s="61"/>
      <c r="BG25" s="35"/>
      <c r="BH25" s="35"/>
      <c r="BI25" s="35"/>
      <c r="BJ25" s="35"/>
      <c r="BK25" s="36"/>
      <c r="BL25" s="57">
        <f t="shared" si="70"/>
        <v>0</v>
      </c>
      <c r="BM25" s="48">
        <f t="shared" si="71"/>
        <v>0</v>
      </c>
      <c r="BN25" s="47">
        <f t="shared" si="72"/>
        <v>0</v>
      </c>
      <c r="BO25" s="46">
        <f t="shared" si="73"/>
        <v>0</v>
      </c>
      <c r="BP25" s="37"/>
      <c r="BQ25" s="34"/>
      <c r="BR25" s="34"/>
      <c r="BS25" s="34"/>
      <c r="BT25" s="35"/>
      <c r="BU25" s="35"/>
      <c r="BV25" s="35"/>
      <c r="BW25" s="35"/>
      <c r="BX25" s="36"/>
      <c r="BY25" s="33">
        <f t="shared" si="74"/>
        <v>0</v>
      </c>
      <c r="BZ25" s="32">
        <f t="shared" si="75"/>
        <v>0</v>
      </c>
      <c r="CA25" s="38">
        <f t="shared" si="76"/>
        <v>0</v>
      </c>
      <c r="CB25" s="27">
        <f t="shared" si="77"/>
        <v>0</v>
      </c>
      <c r="CC25" s="1"/>
      <c r="CD25" s="1"/>
      <c r="CE25" s="2"/>
      <c r="CF25" s="2"/>
      <c r="CG25" s="2"/>
      <c r="CH25" s="2"/>
      <c r="CI25" s="2"/>
      <c r="CJ25" s="7">
        <f>CC25+CD25</f>
        <v>0</v>
      </c>
      <c r="CK25" s="14">
        <f>CE25/2</f>
        <v>0</v>
      </c>
      <c r="CL25" s="6">
        <f>(CF25*3)+(CG25*5)+(CH25*5)+(CI25*20)</f>
        <v>0</v>
      </c>
      <c r="CM25" s="15">
        <f>CJ25+CK25+CL25</f>
        <v>0</v>
      </c>
      <c r="CN25" s="16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52">
        <f>IH25+II25+IJ25</f>
        <v>0</v>
      </c>
      <c r="IL25" s="53"/>
    </row>
    <row r="26" spans="1:246" ht="12.75" hidden="1">
      <c r="A26" s="39"/>
      <c r="B26" s="29"/>
      <c r="C26" s="29"/>
      <c r="D26" s="30"/>
      <c r="E26" s="30"/>
      <c r="F26" s="63"/>
      <c r="G26" s="28">
        <f t="shared" si="52"/>
      </c>
      <c r="H26" s="24" t="e">
        <f>IF(AND($H$2="Y",J26&gt;0,OR(AND(G26=1,#REF!=10),AND(G26=2,#REF!=20),AND(G26=3,#REF!=30),AND(G26=4,G84=40),AND(G26=5,G90=50),AND(G26=6,#REF!=60),AND(G26=7,G99=70),AND(G26=8,#REF!=80),AND(G26=9,G107=90),AND(G26=10,#REF!=100))),VLOOKUP(J26-1,SortLookup!$A$13:$B$16,2,FALSE),"")</f>
        <v>#REF!</v>
      </c>
      <c r="I26" s="40" t="str">
        <f>IF(ISNA(VLOOKUP(E26,SortLookup!$A$1:$B$5,2,FALSE))," ",VLOOKUP(E26,SortLookup!$A$1:$B$5,2,FALSE))</f>
        <v> </v>
      </c>
      <c r="J26" s="25" t="str">
        <f>IF(ISNA(VLOOKUP(F26,SortLookup!$A$7:$B$11,2,FALSE))," ",VLOOKUP(F26,SortLookup!$A$7:$B$11,2,FALSE))</f>
        <v> </v>
      </c>
      <c r="K26" s="79">
        <f t="shared" si="53"/>
        <v>0</v>
      </c>
      <c r="L26" s="80">
        <f t="shared" si="54"/>
        <v>0</v>
      </c>
      <c r="M26" s="47">
        <f t="shared" si="55"/>
        <v>0</v>
      </c>
      <c r="N26" s="48">
        <f t="shared" si="56"/>
        <v>0</v>
      </c>
      <c r="O26" s="81">
        <f t="shared" si="57"/>
        <v>0</v>
      </c>
      <c r="P26" s="37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6"/>
      <c r="AB26" s="33">
        <f t="shared" si="58"/>
        <v>0</v>
      </c>
      <c r="AC26" s="32">
        <f t="shared" si="59"/>
        <v>0</v>
      </c>
      <c r="AD26" s="26">
        <f t="shared" si="60"/>
        <v>0</v>
      </c>
      <c r="AE26" s="64">
        <f t="shared" si="61"/>
        <v>0</v>
      </c>
      <c r="AF26" s="37"/>
      <c r="AG26" s="34"/>
      <c r="AH26" s="34"/>
      <c r="AI26" s="34"/>
      <c r="AJ26" s="35"/>
      <c r="AK26" s="35"/>
      <c r="AL26" s="35"/>
      <c r="AM26" s="35"/>
      <c r="AN26" s="36"/>
      <c r="AO26" s="33">
        <f t="shared" si="62"/>
        <v>0</v>
      </c>
      <c r="AP26" s="32">
        <f t="shared" si="63"/>
        <v>0</v>
      </c>
      <c r="AQ26" s="26">
        <f t="shared" si="64"/>
        <v>0</v>
      </c>
      <c r="AR26" s="64">
        <f t="shared" si="65"/>
        <v>0</v>
      </c>
      <c r="AS26" s="37"/>
      <c r="AT26" s="34"/>
      <c r="AU26" s="34"/>
      <c r="AV26" s="35"/>
      <c r="AW26" s="35"/>
      <c r="AX26" s="35"/>
      <c r="AY26" s="35"/>
      <c r="AZ26" s="36"/>
      <c r="BA26" s="33">
        <f t="shared" si="66"/>
        <v>0</v>
      </c>
      <c r="BB26" s="32">
        <f t="shared" si="67"/>
        <v>0</v>
      </c>
      <c r="BC26" s="26">
        <f t="shared" si="68"/>
        <v>0</v>
      </c>
      <c r="BD26" s="64">
        <f t="shared" si="69"/>
        <v>0</v>
      </c>
      <c r="BE26" s="33"/>
      <c r="BF26" s="61"/>
      <c r="BG26" s="35"/>
      <c r="BH26" s="35"/>
      <c r="BI26" s="35"/>
      <c r="BJ26" s="35"/>
      <c r="BK26" s="36"/>
      <c r="BL26" s="57">
        <f t="shared" si="70"/>
        <v>0</v>
      </c>
      <c r="BM26" s="48">
        <f t="shared" si="71"/>
        <v>0</v>
      </c>
      <c r="BN26" s="47">
        <f t="shared" si="72"/>
        <v>0</v>
      </c>
      <c r="BO26" s="46">
        <f t="shared" si="73"/>
        <v>0</v>
      </c>
      <c r="BP26" s="37"/>
      <c r="BQ26" s="34"/>
      <c r="BR26" s="34"/>
      <c r="BS26" s="34"/>
      <c r="BT26" s="35"/>
      <c r="BU26" s="35"/>
      <c r="BV26" s="35"/>
      <c r="BW26" s="35"/>
      <c r="BX26" s="36"/>
      <c r="BY26" s="33">
        <f t="shared" si="74"/>
        <v>0</v>
      </c>
      <c r="BZ26" s="32">
        <f t="shared" si="75"/>
        <v>0</v>
      </c>
      <c r="CA26" s="38">
        <f t="shared" si="76"/>
        <v>0</v>
      </c>
      <c r="CB26" s="27">
        <f t="shared" si="77"/>
        <v>0</v>
      </c>
      <c r="CC26" s="1"/>
      <c r="CD26" s="1"/>
      <c r="CE26" s="2"/>
      <c r="CF26" s="2"/>
      <c r="CG26" s="2"/>
      <c r="CH26" s="2"/>
      <c r="CI26" s="2"/>
      <c r="CJ26" s="7"/>
      <c r="CK26" s="14"/>
      <c r="CL26" s="6"/>
      <c r="CM26" s="15"/>
      <c r="CN26" s="16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2"/>
      <c r="IL26" s="53"/>
    </row>
    <row r="27" spans="1:246" ht="12.75" hidden="1">
      <c r="A27" s="31"/>
      <c r="B27" s="29"/>
      <c r="C27" s="29"/>
      <c r="D27" s="30"/>
      <c r="E27" s="30"/>
      <c r="F27" s="63"/>
      <c r="G27" s="28">
        <f>IF(AND(OR($G$2="Y",$H$2="Y"),I27&lt;5,J27&lt;5),IF(AND(I27=I26,J27=J26),G26+1,1),"")</f>
      </c>
      <c r="H27" s="24" t="e">
        <f>IF(AND($H$2="Y",J27&gt;0,OR(AND(G27=1,#REF!=10),AND(G27=2,#REF!=20),AND(G27=3,#REF!=30),AND(G27=4,G86=40),AND(G27=5,G92=50),AND(G27=6,#REF!=60),AND(G27=7,G100=70),AND(G27=8,#REF!=80),AND(G27=9,G108=90),AND(G27=10,#REF!=100))),VLOOKUP(J27-1,SortLookup!$A$13:$B$16,2,FALSE),"")</f>
        <v>#REF!</v>
      </c>
      <c r="I27" s="40" t="str">
        <f>IF(ISNA(VLOOKUP(E27,SortLookup!$A$1:$B$5,2,FALSE))," ",VLOOKUP(E27,SortLookup!$A$1:$B$5,2,FALSE))</f>
        <v> </v>
      </c>
      <c r="J27" s="25" t="str">
        <f>IF(ISNA(VLOOKUP(F27,SortLookup!$A$7:$B$11,2,FALSE))," ",VLOOKUP(F27,SortLookup!$A$7:$B$11,2,FALSE))</f>
        <v> </v>
      </c>
      <c r="K27" s="79">
        <f>L27+M27+N27</f>
        <v>0</v>
      </c>
      <c r="L27" s="80">
        <f>AB27+AO27+BA27+BL27+BY27+CJ27+CU27+DF27+DQ27+EB27+EM27+EX27+FI27+FT27+GE27+GP27+HA27+HL27+HW27+IH27</f>
        <v>0</v>
      </c>
      <c r="M27" s="47">
        <f>AD27+AQ27+BC27+BN27+CA27+CL27+CW27+DH27+DS27+ED27+EO27+EZ27+FK27+FV27+GG27+GR27+HC27+HN27+HY27+IJ27</f>
        <v>0</v>
      </c>
      <c r="N27" s="48">
        <f>O27/2</f>
        <v>0</v>
      </c>
      <c r="O27" s="81">
        <f>W27+AJ27+AV27+BG27+BT27+CE27+CP27+DA27+DL27+DW27+EH27+ES27+FD27+FO27+FZ27+GK27+GV27+HG27+HR27+IC27</f>
        <v>0</v>
      </c>
      <c r="P27" s="37"/>
      <c r="Q27" s="34"/>
      <c r="R27" s="34"/>
      <c r="S27" s="34"/>
      <c r="T27" s="34"/>
      <c r="U27" s="34"/>
      <c r="V27" s="34"/>
      <c r="W27" s="35"/>
      <c r="X27" s="35"/>
      <c r="Y27" s="35"/>
      <c r="Z27" s="35"/>
      <c r="AA27" s="36"/>
      <c r="AB27" s="33">
        <f>P27+Q27+R27+S27+T27+U27+V27</f>
        <v>0</v>
      </c>
      <c r="AC27" s="32">
        <f>W27/2</f>
        <v>0</v>
      </c>
      <c r="AD27" s="26">
        <f>(X27*3)+(Y27*5)+(Z27*5)+(AA27*20)</f>
        <v>0</v>
      </c>
      <c r="AE27" s="64">
        <f>AB27+AC27+AD27</f>
        <v>0</v>
      </c>
      <c r="AF27" s="37"/>
      <c r="AG27" s="34"/>
      <c r="AH27" s="34"/>
      <c r="AI27" s="34"/>
      <c r="AJ27" s="35"/>
      <c r="AK27" s="35"/>
      <c r="AL27" s="35"/>
      <c r="AM27" s="35"/>
      <c r="AN27" s="36"/>
      <c r="AO27" s="33">
        <f>AF27+AG27+AH27+AI27</f>
        <v>0</v>
      </c>
      <c r="AP27" s="32">
        <f>AJ27/2</f>
        <v>0</v>
      </c>
      <c r="AQ27" s="26">
        <f>(AK27*3)+(AL27*5)+(AM27*5)+(AN27*20)</f>
        <v>0</v>
      </c>
      <c r="AR27" s="64">
        <f>AO27+AP27+AQ27</f>
        <v>0</v>
      </c>
      <c r="AS27" s="37"/>
      <c r="AT27" s="34"/>
      <c r="AU27" s="34"/>
      <c r="AV27" s="35"/>
      <c r="AW27" s="35"/>
      <c r="AX27" s="35"/>
      <c r="AY27" s="35"/>
      <c r="AZ27" s="36"/>
      <c r="BA27" s="33">
        <f>AS27+AT27+AU27</f>
        <v>0</v>
      </c>
      <c r="BB27" s="32">
        <f>AV27/2</f>
        <v>0</v>
      </c>
      <c r="BC27" s="26">
        <f>(AW27*3)+(AX27*5)+(AY27*5)+(AZ27*20)</f>
        <v>0</v>
      </c>
      <c r="BD27" s="64">
        <f>BA27+BB27+BC27</f>
        <v>0</v>
      </c>
      <c r="BE27" s="33"/>
      <c r="BF27" s="61"/>
      <c r="BG27" s="35"/>
      <c r="BH27" s="35"/>
      <c r="BI27" s="35"/>
      <c r="BJ27" s="35"/>
      <c r="BK27" s="36"/>
      <c r="BL27" s="57">
        <f>BE27+BF27</f>
        <v>0</v>
      </c>
      <c r="BM27" s="48">
        <f>BG27/2</f>
        <v>0</v>
      </c>
      <c r="BN27" s="47">
        <f>(BH27*3)+(BI27*5)+(BJ27*5)+(BK27*20)</f>
        <v>0</v>
      </c>
      <c r="BO27" s="46">
        <f>BL27+BM27+BN27</f>
        <v>0</v>
      </c>
      <c r="BP27" s="37"/>
      <c r="BQ27" s="34"/>
      <c r="BR27" s="34"/>
      <c r="BS27" s="34"/>
      <c r="BT27" s="35"/>
      <c r="BU27" s="35"/>
      <c r="BV27" s="35"/>
      <c r="BW27" s="35"/>
      <c r="BX27" s="36"/>
      <c r="BY27" s="33">
        <f>BP27+BQ27+BR27+BS27</f>
        <v>0</v>
      </c>
      <c r="BZ27" s="32">
        <f>BT27/2</f>
        <v>0</v>
      </c>
      <c r="CA27" s="38">
        <f>(BU27*3)+(BV27*5)+(BW27*5)+(BX27*20)</f>
        <v>0</v>
      </c>
      <c r="CB27" s="27">
        <f>BY27+BZ27+CA27</f>
        <v>0</v>
      </c>
      <c r="CC27" s="1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2"/>
      <c r="IL27" s="53"/>
    </row>
    <row r="28" spans="1:246" ht="12.75" hidden="1">
      <c r="A28" s="31"/>
      <c r="B28" s="90"/>
      <c r="C28" s="29"/>
      <c r="D28" s="30"/>
      <c r="E28" s="91"/>
      <c r="F28" s="92"/>
      <c r="G28" s="28">
        <f>IF(AND(OR($G$2="Y",$H$2="Y"),I28&lt;5,J28&lt;5),IF(AND(I28=#REF!,J28=#REF!),#REF!+1,1),"")</f>
      </c>
      <c r="H28" s="24" t="e">
        <f>IF(AND($H$2="Y",J28&gt;0,OR(AND(G28=1,#REF!=10),AND(G28=2,#REF!=20),AND(G28=3,#REF!=30),AND(G28=4,#REF!=40),AND(G28=5,G111=50),AND(G28=6,G120=60),AND(G28=7,G131=70),AND(G28=8,G138=80),AND(G28=9,G144=90),AND(G28=10,G149=100))),VLOOKUP(J28-1,SortLookup!$A$13:$B$16,2,FALSE),"")</f>
        <v>#REF!</v>
      </c>
      <c r="I28" s="40" t="str">
        <f>IF(ISNA(VLOOKUP(E28,SortLookup!$A$1:$B$5,2,FALSE))," ",VLOOKUP(E28,SortLookup!$A$1:$B$5,2,FALSE))</f>
        <v> </v>
      </c>
      <c r="J28" s="25" t="str">
        <f>IF(ISNA(VLOOKUP(F28,SortLookup!$A$7:$B$11,2,FALSE))," ",VLOOKUP(F28,SortLookup!$A$7:$B$11,2,FALSE))</f>
        <v> </v>
      </c>
      <c r="K28" s="79">
        <f aca="true" t="shared" si="78" ref="K28:K50">L28+M28+N28</f>
        <v>0</v>
      </c>
      <c r="L28" s="80">
        <f aca="true" t="shared" si="79" ref="L28:L50">AB28+AO28+BA28+BL28+BY28+CJ28+CU28+DF28+DQ28+EB28+EM28+EX28+FI28+FT28+GE28+GP28+HA28+HL28+HW28+IH28</f>
        <v>0</v>
      </c>
      <c r="M28" s="47">
        <f aca="true" t="shared" si="80" ref="M28:M34">AD28+AQ28+BC28+BN28+CA28+CL28+CW28+DH28+DS28+ED28+EO28+EZ28+FK28+FV28+GG28+GR28+HC28+HN28+HY28+IJ28</f>
        <v>0</v>
      </c>
      <c r="N28" s="48">
        <f aca="true" t="shared" si="81" ref="N28:N34">O28/2</f>
        <v>0</v>
      </c>
      <c r="O28" s="81">
        <f aca="true" t="shared" si="82" ref="O28:O34">W28+AJ28+AV28+BG28+BT28+CE28+CP28+DA28+DL28+DW28+EH28+ES28+FD28+FO28+FZ28+GK28+GV28+HG28+HR28+IC28</f>
        <v>0</v>
      </c>
      <c r="P28" s="37"/>
      <c r="Q28" s="34"/>
      <c r="R28" s="34"/>
      <c r="S28" s="34"/>
      <c r="T28" s="34"/>
      <c r="U28" s="34"/>
      <c r="V28" s="34"/>
      <c r="W28" s="35"/>
      <c r="X28" s="35"/>
      <c r="Y28" s="35"/>
      <c r="Z28" s="35"/>
      <c r="AA28" s="36"/>
      <c r="AB28" s="33">
        <f aca="true" t="shared" si="83" ref="AB28:AB50">P28+Q28+R28+S28+T28+U28+V28</f>
        <v>0</v>
      </c>
      <c r="AC28" s="32">
        <f aca="true" t="shared" si="84" ref="AC28:AC50">W28/2</f>
        <v>0</v>
      </c>
      <c r="AD28" s="26">
        <f aca="true" t="shared" si="85" ref="AD28:AD50">(X28*3)+(Y28*5)+(Z28*5)+(AA28*20)</f>
        <v>0</v>
      </c>
      <c r="AE28" s="64">
        <f aca="true" t="shared" si="86" ref="AE28:AE50">AB28+AC28+AD28</f>
        <v>0</v>
      </c>
      <c r="AF28" s="37"/>
      <c r="AG28" s="34"/>
      <c r="AH28" s="34"/>
      <c r="AI28" s="34"/>
      <c r="AJ28" s="35"/>
      <c r="AK28" s="35"/>
      <c r="AL28" s="35"/>
      <c r="AM28" s="35"/>
      <c r="AN28" s="36"/>
      <c r="AO28" s="33">
        <f aca="true" t="shared" si="87" ref="AO28:AO50">AF28+AG28+AH28+AI28</f>
        <v>0</v>
      </c>
      <c r="AP28" s="32">
        <f aca="true" t="shared" si="88" ref="AP28:AP50">AJ28/2</f>
        <v>0</v>
      </c>
      <c r="AQ28" s="26">
        <f aca="true" t="shared" si="89" ref="AQ28:AQ50">(AK28*3)+(AL28*5)+(AM28*5)+(AN28*20)</f>
        <v>0</v>
      </c>
      <c r="AR28" s="64">
        <f aca="true" t="shared" si="90" ref="AR28:AR50">AO28+AP28+AQ28</f>
        <v>0</v>
      </c>
      <c r="AS28" s="37"/>
      <c r="AT28" s="34"/>
      <c r="AU28" s="34"/>
      <c r="AV28" s="35"/>
      <c r="AW28" s="35"/>
      <c r="AX28" s="35"/>
      <c r="AY28" s="35"/>
      <c r="AZ28" s="36"/>
      <c r="BA28" s="33">
        <f aca="true" t="shared" si="91" ref="BA28:BA50">AS28+AT28+AU28</f>
        <v>0</v>
      </c>
      <c r="BB28" s="32">
        <f aca="true" t="shared" si="92" ref="BB28:BB50">AV28/2</f>
        <v>0</v>
      </c>
      <c r="BC28" s="26">
        <f aca="true" t="shared" si="93" ref="BC28:BC50">(AW28*3)+(AX28*5)+(AY28*5)+(AZ28*20)</f>
        <v>0</v>
      </c>
      <c r="BD28" s="64">
        <f aca="true" t="shared" si="94" ref="BD28:BD50">BA28+BB28+BC28</f>
        <v>0</v>
      </c>
      <c r="BE28" s="33"/>
      <c r="BF28" s="61"/>
      <c r="BG28" s="35"/>
      <c r="BH28" s="35"/>
      <c r="BI28" s="35"/>
      <c r="BJ28" s="35"/>
      <c r="BK28" s="36"/>
      <c r="BL28" s="57">
        <f aca="true" t="shared" si="95" ref="BL28:BL50">BE28+BF28</f>
        <v>0</v>
      </c>
      <c r="BM28" s="48">
        <f aca="true" t="shared" si="96" ref="BM28:BM50">BG28/2</f>
        <v>0</v>
      </c>
      <c r="BN28" s="47">
        <f aca="true" t="shared" si="97" ref="BN28:BN50">(BH28*3)+(BI28*5)+(BJ28*5)+(BK28*20)</f>
        <v>0</v>
      </c>
      <c r="BO28" s="46">
        <f aca="true" t="shared" si="98" ref="BO28:BO50">BL28+BM28+BN28</f>
        <v>0</v>
      </c>
      <c r="BP28" s="37"/>
      <c r="BQ28" s="34"/>
      <c r="BR28" s="34"/>
      <c r="BS28" s="34"/>
      <c r="BT28" s="35"/>
      <c r="BU28" s="35"/>
      <c r="BV28" s="35"/>
      <c r="BW28" s="35"/>
      <c r="BX28" s="36"/>
      <c r="BY28" s="33">
        <f aca="true" t="shared" si="99" ref="BY28:BY50">BP28+BQ28+BR28+BS28</f>
        <v>0</v>
      </c>
      <c r="BZ28" s="32">
        <f aca="true" t="shared" si="100" ref="BZ28:BZ50">BT28/2</f>
        <v>0</v>
      </c>
      <c r="CA28" s="38">
        <f aca="true" t="shared" si="101" ref="CA28:CA50">(BU28*3)+(BV28*5)+(BW28*5)+(BX28*20)</f>
        <v>0</v>
      </c>
      <c r="CB28" s="27">
        <f aca="true" t="shared" si="102" ref="CB28:CB50">BY28+BZ28+CA28</f>
        <v>0</v>
      </c>
      <c r="CC28" s="1"/>
      <c r="CD28" s="1"/>
      <c r="CE28" s="2"/>
      <c r="CF28" s="2"/>
      <c r="CG28" s="2"/>
      <c r="CH28" s="2"/>
      <c r="CI28" s="2"/>
      <c r="CJ28" s="7">
        <f>CC28+CD28</f>
        <v>0</v>
      </c>
      <c r="CK28" s="14">
        <f>CE28/2</f>
        <v>0</v>
      </c>
      <c r="CL28" s="6">
        <f>(CF28*3)+(CG28*5)+(CH28*5)+(CI28*20)</f>
        <v>0</v>
      </c>
      <c r="CM28" s="15">
        <f>CJ28+CK28+CL28</f>
        <v>0</v>
      </c>
      <c r="CN28" s="16"/>
      <c r="CO28" s="1"/>
      <c r="CP28" s="2"/>
      <c r="CQ28" s="2"/>
      <c r="CR28" s="2"/>
      <c r="CS28" s="2"/>
      <c r="CT28" s="2"/>
      <c r="CU28" s="7">
        <f>CN28+CO28</f>
        <v>0</v>
      </c>
      <c r="CV28" s="14">
        <f>CP28/2</f>
        <v>0</v>
      </c>
      <c r="CW28" s="6">
        <f>(CQ28*3)+(CR28*5)+(CS28*5)+(CT28*20)</f>
        <v>0</v>
      </c>
      <c r="CX28" s="15">
        <f>CU28+CV28+CW28</f>
        <v>0</v>
      </c>
      <c r="CY28" s="16"/>
      <c r="CZ28" s="1"/>
      <c r="DA28" s="2"/>
      <c r="DB28" s="2"/>
      <c r="DC28" s="2"/>
      <c r="DD28" s="2"/>
      <c r="DE28" s="2"/>
      <c r="DF28" s="7">
        <f>CY28+CZ28</f>
        <v>0</v>
      </c>
      <c r="DG28" s="14">
        <f>DA28/2</f>
        <v>0</v>
      </c>
      <c r="DH28" s="6">
        <f>(DB28*3)+(DC28*5)+(DD28*5)+(DE28*20)</f>
        <v>0</v>
      </c>
      <c r="DI28" s="15">
        <f>DF28+DG28+DH28</f>
        <v>0</v>
      </c>
      <c r="DJ28" s="16"/>
      <c r="DK28" s="1"/>
      <c r="DL28" s="2"/>
      <c r="DM28" s="2"/>
      <c r="DN28" s="2"/>
      <c r="DO28" s="2"/>
      <c r="DP28" s="2"/>
      <c r="DQ28" s="7">
        <f>DJ28+DK28</f>
        <v>0</v>
      </c>
      <c r="DR28" s="14">
        <f>DL28/2</f>
        <v>0</v>
      </c>
      <c r="DS28" s="6">
        <f>(DM28*3)+(DN28*5)+(DO28*5)+(DP28*20)</f>
        <v>0</v>
      </c>
      <c r="DT28" s="15">
        <f>DQ28+DR28+DS28</f>
        <v>0</v>
      </c>
      <c r="DU28" s="16"/>
      <c r="DV28" s="1"/>
      <c r="DW28" s="2"/>
      <c r="DX28" s="2"/>
      <c r="DY28" s="2"/>
      <c r="DZ28" s="2"/>
      <c r="EA28" s="2"/>
      <c r="EB28" s="7">
        <f>DU28+DV28</f>
        <v>0</v>
      </c>
      <c r="EC28" s="14">
        <f>DW28/2</f>
        <v>0</v>
      </c>
      <c r="ED28" s="6">
        <f>(DX28*3)+(DY28*5)+(DZ28*5)+(EA28*20)</f>
        <v>0</v>
      </c>
      <c r="EE28" s="15">
        <f>EB28+EC28+ED28</f>
        <v>0</v>
      </c>
      <c r="EF28" s="16"/>
      <c r="EG28" s="1"/>
      <c r="EH28" s="2"/>
      <c r="EI28" s="2"/>
      <c r="EJ28" s="2"/>
      <c r="EK28" s="2"/>
      <c r="EL28" s="2"/>
      <c r="EM28" s="7">
        <f>EF28+EG28</f>
        <v>0</v>
      </c>
      <c r="EN28" s="14">
        <f>EH28/2</f>
        <v>0</v>
      </c>
      <c r="EO28" s="6">
        <f>(EI28*3)+(EJ28*5)+(EK28*5)+(EL28*20)</f>
        <v>0</v>
      </c>
      <c r="EP28" s="15">
        <f>EM28+EN28+EO28</f>
        <v>0</v>
      </c>
      <c r="EQ28" s="16"/>
      <c r="ER28" s="1"/>
      <c r="ES28" s="2"/>
      <c r="ET28" s="2"/>
      <c r="EU28" s="2"/>
      <c r="EV28" s="2"/>
      <c r="EW28" s="2"/>
      <c r="EX28" s="7">
        <f>EQ28+ER28</f>
        <v>0</v>
      </c>
      <c r="EY28" s="14">
        <f>ES28/2</f>
        <v>0</v>
      </c>
      <c r="EZ28" s="6">
        <f>(ET28*3)+(EU28*5)+(EV28*5)+(EW28*20)</f>
        <v>0</v>
      </c>
      <c r="FA28" s="15">
        <f>EX28+EY28+EZ28</f>
        <v>0</v>
      </c>
      <c r="FB28" s="16"/>
      <c r="FC28" s="1"/>
      <c r="FD28" s="2"/>
      <c r="FE28" s="2"/>
      <c r="FF28" s="2"/>
      <c r="FG28" s="2"/>
      <c r="FH28" s="2"/>
      <c r="FI28" s="7">
        <f>FB28+FC28</f>
        <v>0</v>
      </c>
      <c r="FJ28" s="14">
        <f>FD28/2</f>
        <v>0</v>
      </c>
      <c r="FK28" s="6">
        <f>(FE28*3)+(FF28*5)+(FG28*5)+(FH28*20)</f>
        <v>0</v>
      </c>
      <c r="FL28" s="15">
        <f>FI28+FJ28+FK28</f>
        <v>0</v>
      </c>
      <c r="FM28" s="16"/>
      <c r="FN28" s="1"/>
      <c r="FO28" s="2"/>
      <c r="FP28" s="2"/>
      <c r="FQ28" s="2"/>
      <c r="FR28" s="2"/>
      <c r="FS28" s="2"/>
      <c r="FT28" s="7">
        <f>FM28+FN28</f>
        <v>0</v>
      </c>
      <c r="FU28" s="14">
        <f>FO28/2</f>
        <v>0</v>
      </c>
      <c r="FV28" s="6">
        <f>(FP28*3)+(FQ28*5)+(FR28*5)+(FS28*20)</f>
        <v>0</v>
      </c>
      <c r="FW28" s="15">
        <f>FT28+FU28+FV28</f>
        <v>0</v>
      </c>
      <c r="FX28" s="16"/>
      <c r="FY28" s="1"/>
      <c r="FZ28" s="2"/>
      <c r="GA28" s="2"/>
      <c r="GB28" s="2"/>
      <c r="GC28" s="2"/>
      <c r="GD28" s="2"/>
      <c r="GE28" s="7">
        <f>FX28+FY28</f>
        <v>0</v>
      </c>
      <c r="GF28" s="14">
        <f>FZ28/2</f>
        <v>0</v>
      </c>
      <c r="GG28" s="6">
        <f>(GA28*3)+(GB28*5)+(GC28*5)+(GD28*20)</f>
        <v>0</v>
      </c>
      <c r="GH28" s="15">
        <f>GE28+GF28+GG28</f>
        <v>0</v>
      </c>
      <c r="GI28" s="16"/>
      <c r="GJ28" s="1"/>
      <c r="GK28" s="2"/>
      <c r="GL28" s="2"/>
      <c r="GM28" s="2"/>
      <c r="GN28" s="2"/>
      <c r="GO28" s="2"/>
      <c r="GP28" s="7">
        <f>GI28+GJ28</f>
        <v>0</v>
      </c>
      <c r="GQ28" s="14">
        <f>GK28/2</f>
        <v>0</v>
      </c>
      <c r="GR28" s="6">
        <f>(GL28*3)+(GM28*5)+(GN28*5)+(GO28*20)</f>
        <v>0</v>
      </c>
      <c r="GS28" s="15">
        <f>GP28+GQ28+GR28</f>
        <v>0</v>
      </c>
      <c r="GT28" s="16"/>
      <c r="GU28" s="1"/>
      <c r="GV28" s="2"/>
      <c r="GW28" s="2"/>
      <c r="GX28" s="2"/>
      <c r="GY28" s="2"/>
      <c r="GZ28" s="2"/>
      <c r="HA28" s="7">
        <f>GT28+GU28</f>
        <v>0</v>
      </c>
      <c r="HB28" s="14">
        <f>GV28/2</f>
        <v>0</v>
      </c>
      <c r="HC28" s="6">
        <f>(GW28*3)+(GX28*5)+(GY28*5)+(GZ28*20)</f>
        <v>0</v>
      </c>
      <c r="HD28" s="15">
        <f>HA28+HB28+HC28</f>
        <v>0</v>
      </c>
      <c r="HE28" s="16"/>
      <c r="HF28" s="1"/>
      <c r="HG28" s="2"/>
      <c r="HH28" s="2"/>
      <c r="HI28" s="2"/>
      <c r="HJ28" s="2"/>
      <c r="HK28" s="2"/>
      <c r="HL28" s="7">
        <f>HE28+HF28</f>
        <v>0</v>
      </c>
      <c r="HM28" s="14">
        <f>HG28/2</f>
        <v>0</v>
      </c>
      <c r="HN28" s="6">
        <f>(HH28*3)+(HI28*5)+(HJ28*5)+(HK28*20)</f>
        <v>0</v>
      </c>
      <c r="HO28" s="15">
        <f>HL28+HM28+HN28</f>
        <v>0</v>
      </c>
      <c r="HP28" s="16"/>
      <c r="HQ28" s="1"/>
      <c r="HR28" s="2"/>
      <c r="HS28" s="2"/>
      <c r="HT28" s="2"/>
      <c r="HU28" s="2"/>
      <c r="HV28" s="2"/>
      <c r="HW28" s="7">
        <f>HP28+HQ28</f>
        <v>0</v>
      </c>
      <c r="HX28" s="14">
        <f>HR28/2</f>
        <v>0</v>
      </c>
      <c r="HY28" s="6">
        <f>(HS28*3)+(HT28*5)+(HU28*5)+(HV28*20)</f>
        <v>0</v>
      </c>
      <c r="HZ28" s="15">
        <f>HW28+HX28+HY28</f>
        <v>0</v>
      </c>
      <c r="IA28" s="16"/>
      <c r="IB28" s="1"/>
      <c r="IC28" s="2"/>
      <c r="ID28" s="2"/>
      <c r="IE28" s="2"/>
      <c r="IF28" s="2"/>
      <c r="IG28" s="2"/>
      <c r="IH28" s="7">
        <f>IA28+IB28</f>
        <v>0</v>
      </c>
      <c r="II28" s="14">
        <f>IC28/2</f>
        <v>0</v>
      </c>
      <c r="IJ28" s="6">
        <f>(ID28*3)+(IE28*5)+(IF28*5)+(IG28*20)</f>
        <v>0</v>
      </c>
      <c r="IK28" s="52">
        <f>IH28+II28+IJ28</f>
        <v>0</v>
      </c>
      <c r="IL28" s="53"/>
    </row>
    <row r="29" spans="1:246" ht="12.75" hidden="1">
      <c r="A29" s="31"/>
      <c r="B29" s="90"/>
      <c r="C29" s="29"/>
      <c r="D29" s="91"/>
      <c r="E29" s="91"/>
      <c r="F29" s="92"/>
      <c r="G29" s="28">
        <f aca="true" t="shared" si="103" ref="G29:G34">IF(AND(OR($G$2="Y",$H$2="Y"),I29&lt;5,J29&lt;5),IF(AND(I29=I28,J29=J28),G28+1,1),"")</f>
      </c>
      <c r="H29" s="24" t="e">
        <f>IF(AND($H$2="Y",J29&gt;0,OR(AND(G29=1,#REF!=10),AND(G29=2,#REF!=20),AND(G29=3,#REF!=30),AND(G29=4,G86=40),AND(G29=5,G92=50),AND(G29=6,G99=60),AND(G29=7,G108=70),AND(G29=8,#REF!=80),AND(G29=9,G116=90),AND(G29=10,#REF!=100))),VLOOKUP(J29-1,SortLookup!$A$13:$B$16,2,FALSE),"")</f>
        <v>#REF!</v>
      </c>
      <c r="I29" s="40" t="str">
        <f>IF(ISNA(VLOOKUP(E29,SortLookup!$A$1:$B$5,2,FALSE))," ",VLOOKUP(E29,SortLookup!$A$1:$B$5,2,FALSE))</f>
        <v> </v>
      </c>
      <c r="J29" s="25" t="str">
        <f>IF(ISNA(VLOOKUP(F29,SortLookup!$A$7:$B$11,2,FALSE))," ",VLOOKUP(F29,SortLookup!$A$7:$B$11,2,FALSE))</f>
        <v> </v>
      </c>
      <c r="K29" s="79">
        <f t="shared" si="78"/>
        <v>0</v>
      </c>
      <c r="L29" s="80">
        <f t="shared" si="79"/>
        <v>0</v>
      </c>
      <c r="M29" s="47">
        <f t="shared" si="80"/>
        <v>0</v>
      </c>
      <c r="N29" s="48">
        <f t="shared" si="81"/>
        <v>0</v>
      </c>
      <c r="O29" s="81">
        <f t="shared" si="82"/>
        <v>0</v>
      </c>
      <c r="P29" s="37"/>
      <c r="Q29" s="34"/>
      <c r="R29" s="34"/>
      <c r="S29" s="34"/>
      <c r="T29" s="34"/>
      <c r="U29" s="34"/>
      <c r="V29" s="34"/>
      <c r="W29" s="35"/>
      <c r="X29" s="35"/>
      <c r="Y29" s="35"/>
      <c r="Z29" s="35"/>
      <c r="AA29" s="36"/>
      <c r="AB29" s="33">
        <f t="shared" si="83"/>
        <v>0</v>
      </c>
      <c r="AC29" s="32">
        <f t="shared" si="84"/>
        <v>0</v>
      </c>
      <c r="AD29" s="26">
        <f t="shared" si="85"/>
        <v>0</v>
      </c>
      <c r="AE29" s="64">
        <f t="shared" si="86"/>
        <v>0</v>
      </c>
      <c r="AF29" s="37"/>
      <c r="AG29" s="34"/>
      <c r="AH29" s="34"/>
      <c r="AI29" s="34"/>
      <c r="AJ29" s="35"/>
      <c r="AK29" s="35"/>
      <c r="AL29" s="35"/>
      <c r="AM29" s="35"/>
      <c r="AN29" s="36"/>
      <c r="AO29" s="33">
        <f t="shared" si="87"/>
        <v>0</v>
      </c>
      <c r="AP29" s="32">
        <f t="shared" si="88"/>
        <v>0</v>
      </c>
      <c r="AQ29" s="26">
        <f t="shared" si="89"/>
        <v>0</v>
      </c>
      <c r="AR29" s="64">
        <f t="shared" si="90"/>
        <v>0</v>
      </c>
      <c r="AS29" s="37"/>
      <c r="AT29" s="34"/>
      <c r="AU29" s="34"/>
      <c r="AV29" s="35"/>
      <c r="AW29" s="35"/>
      <c r="AX29" s="35"/>
      <c r="AY29" s="35"/>
      <c r="AZ29" s="36"/>
      <c r="BA29" s="33">
        <f t="shared" si="91"/>
        <v>0</v>
      </c>
      <c r="BB29" s="32">
        <f t="shared" si="92"/>
        <v>0</v>
      </c>
      <c r="BC29" s="26">
        <f t="shared" si="93"/>
        <v>0</v>
      </c>
      <c r="BD29" s="64">
        <f t="shared" si="94"/>
        <v>0</v>
      </c>
      <c r="BE29" s="33"/>
      <c r="BF29" s="61"/>
      <c r="BG29" s="35"/>
      <c r="BH29" s="35"/>
      <c r="BI29" s="35"/>
      <c r="BJ29" s="35"/>
      <c r="BK29" s="36"/>
      <c r="BL29" s="57">
        <f t="shared" si="95"/>
        <v>0</v>
      </c>
      <c r="BM29" s="48">
        <f t="shared" si="96"/>
        <v>0</v>
      </c>
      <c r="BN29" s="47">
        <f t="shared" si="97"/>
        <v>0</v>
      </c>
      <c r="BO29" s="46">
        <f t="shared" si="98"/>
        <v>0</v>
      </c>
      <c r="BP29" s="37"/>
      <c r="BQ29" s="34"/>
      <c r="BR29" s="34"/>
      <c r="BS29" s="34"/>
      <c r="BT29" s="35"/>
      <c r="BU29" s="35"/>
      <c r="BV29" s="35"/>
      <c r="BW29" s="35"/>
      <c r="BX29" s="36"/>
      <c r="BY29" s="33">
        <f t="shared" si="99"/>
        <v>0</v>
      </c>
      <c r="BZ29" s="32">
        <f t="shared" si="100"/>
        <v>0</v>
      </c>
      <c r="CA29" s="38">
        <f t="shared" si="101"/>
        <v>0</v>
      </c>
      <c r="CB29" s="27">
        <f t="shared" si="102"/>
        <v>0</v>
      </c>
      <c r="CC29" s="1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2"/>
      <c r="IL29" s="53"/>
    </row>
    <row r="30" spans="1:246" ht="12.75" hidden="1">
      <c r="A30" s="31"/>
      <c r="B30" s="90"/>
      <c r="C30" s="29"/>
      <c r="D30" s="30"/>
      <c r="E30" s="91"/>
      <c r="F30" s="92"/>
      <c r="G30" s="28">
        <f t="shared" si="103"/>
      </c>
      <c r="H30" s="24" t="e">
        <f>IF(AND($H$2="Y",J30&gt;0,OR(AND(G30=1,#REF!=10),AND(G30=2,#REF!=20),AND(G30=3,#REF!=30),AND(G30=4,G92=40),AND(G30=5,G98=50),AND(G30=6,#REF!=60),AND(G30=7,G106=70),AND(G30=8,#REF!=80),AND(G30=9,G114=90),AND(G30=10,#REF!=100))),VLOOKUP(J30-1,SortLookup!$A$13:$B$16,2,FALSE),"")</f>
        <v>#REF!</v>
      </c>
      <c r="I30" s="40" t="str">
        <f>IF(ISNA(VLOOKUP(E30,SortLookup!$A$1:$B$5,2,FALSE))," ",VLOOKUP(E30,SortLookup!$A$1:$B$5,2,FALSE))</f>
        <v> </v>
      </c>
      <c r="J30" s="25" t="str">
        <f>IF(ISNA(VLOOKUP(F30,SortLookup!$A$7:$B$11,2,FALSE))," ",VLOOKUP(F30,SortLookup!$A$7:$B$11,2,FALSE))</f>
        <v> </v>
      </c>
      <c r="K30" s="79">
        <f t="shared" si="78"/>
        <v>0</v>
      </c>
      <c r="L30" s="80">
        <f t="shared" si="79"/>
        <v>0</v>
      </c>
      <c r="M30" s="47">
        <f t="shared" si="80"/>
        <v>0</v>
      </c>
      <c r="N30" s="48">
        <f t="shared" si="81"/>
        <v>0</v>
      </c>
      <c r="O30" s="81">
        <f t="shared" si="82"/>
        <v>0</v>
      </c>
      <c r="P30" s="37"/>
      <c r="Q30" s="34"/>
      <c r="R30" s="34"/>
      <c r="S30" s="34"/>
      <c r="T30" s="34"/>
      <c r="U30" s="34"/>
      <c r="V30" s="34"/>
      <c r="W30" s="35"/>
      <c r="X30" s="35"/>
      <c r="Y30" s="35"/>
      <c r="Z30" s="35"/>
      <c r="AA30" s="36"/>
      <c r="AB30" s="33">
        <f t="shared" si="83"/>
        <v>0</v>
      </c>
      <c r="AC30" s="32">
        <f t="shared" si="84"/>
        <v>0</v>
      </c>
      <c r="AD30" s="26">
        <f t="shared" si="85"/>
        <v>0</v>
      </c>
      <c r="AE30" s="64">
        <f t="shared" si="86"/>
        <v>0</v>
      </c>
      <c r="AF30" s="37"/>
      <c r="AG30" s="34"/>
      <c r="AH30" s="34"/>
      <c r="AI30" s="34"/>
      <c r="AJ30" s="35"/>
      <c r="AK30" s="35"/>
      <c r="AL30" s="35"/>
      <c r="AM30" s="35"/>
      <c r="AN30" s="36"/>
      <c r="AO30" s="33">
        <f t="shared" si="87"/>
        <v>0</v>
      </c>
      <c r="AP30" s="32">
        <f t="shared" si="88"/>
        <v>0</v>
      </c>
      <c r="AQ30" s="26">
        <f t="shared" si="89"/>
        <v>0</v>
      </c>
      <c r="AR30" s="64">
        <f t="shared" si="90"/>
        <v>0</v>
      </c>
      <c r="AS30" s="37"/>
      <c r="AT30" s="34"/>
      <c r="AU30" s="34"/>
      <c r="AV30" s="35"/>
      <c r="AW30" s="35"/>
      <c r="AX30" s="35"/>
      <c r="AY30" s="35"/>
      <c r="AZ30" s="36"/>
      <c r="BA30" s="33">
        <f t="shared" si="91"/>
        <v>0</v>
      </c>
      <c r="BB30" s="32">
        <f t="shared" si="92"/>
        <v>0</v>
      </c>
      <c r="BC30" s="26">
        <f t="shared" si="93"/>
        <v>0</v>
      </c>
      <c r="BD30" s="64">
        <f t="shared" si="94"/>
        <v>0</v>
      </c>
      <c r="BE30" s="33"/>
      <c r="BF30" s="61"/>
      <c r="BG30" s="35"/>
      <c r="BH30" s="35"/>
      <c r="BI30" s="35"/>
      <c r="BJ30" s="35"/>
      <c r="BK30" s="36"/>
      <c r="BL30" s="57">
        <f t="shared" si="95"/>
        <v>0</v>
      </c>
      <c r="BM30" s="48">
        <f t="shared" si="96"/>
        <v>0</v>
      </c>
      <c r="BN30" s="47">
        <f t="shared" si="97"/>
        <v>0</v>
      </c>
      <c r="BO30" s="46">
        <f t="shared" si="98"/>
        <v>0</v>
      </c>
      <c r="BP30" s="37"/>
      <c r="BQ30" s="34"/>
      <c r="BR30" s="34"/>
      <c r="BS30" s="34"/>
      <c r="BT30" s="35"/>
      <c r="BU30" s="35"/>
      <c r="BV30" s="35"/>
      <c r="BW30" s="35"/>
      <c r="BX30" s="36"/>
      <c r="BY30" s="33">
        <f t="shared" si="99"/>
        <v>0</v>
      </c>
      <c r="BZ30" s="32">
        <f t="shared" si="100"/>
        <v>0</v>
      </c>
      <c r="CA30" s="38">
        <f t="shared" si="101"/>
        <v>0</v>
      </c>
      <c r="CB30" s="27">
        <f t="shared" si="102"/>
        <v>0</v>
      </c>
      <c r="CC30" s="1"/>
      <c r="CD30" s="1"/>
      <c r="CE30" s="2"/>
      <c r="CF30" s="2"/>
      <c r="CG30" s="2"/>
      <c r="CH30" s="2"/>
      <c r="CI30" s="2"/>
      <c r="CJ30" s="7"/>
      <c r="CK30" s="14"/>
      <c r="CL30" s="6"/>
      <c r="CM30" s="15"/>
      <c r="CN30" s="16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2"/>
      <c r="IL30" s="53"/>
    </row>
    <row r="31" spans="1:246" ht="12.75" hidden="1">
      <c r="A31" s="31"/>
      <c r="B31" s="90"/>
      <c r="C31" s="29"/>
      <c r="D31" s="30"/>
      <c r="E31" s="91"/>
      <c r="F31" s="92"/>
      <c r="G31" s="28">
        <f t="shared" si="103"/>
      </c>
      <c r="H31" s="24" t="e">
        <f>IF(AND($H$2="Y",J31&gt;0,OR(AND(G31=1,#REF!=10),AND(G31=2,#REF!=20),AND(G31=3,#REF!=30),AND(G31=4,#REF!=40),AND(G31=5,G90=50),AND(G31=6,G97=60),AND(G31=7,G106=70),AND(G31=8,#REF!=80),AND(G31=9,G114=90),AND(G31=10,#REF!=100))),VLOOKUP(J31-1,SortLookup!$A$13:$B$16,2,FALSE),"")</f>
        <v>#REF!</v>
      </c>
      <c r="I31" s="40" t="str">
        <f>IF(ISNA(VLOOKUP(E31,SortLookup!$A$1:$B$5,2,FALSE))," ",VLOOKUP(E31,SortLookup!$A$1:$B$5,2,FALSE))</f>
        <v> </v>
      </c>
      <c r="J31" s="25" t="str">
        <f>IF(ISNA(VLOOKUP(F31,SortLookup!$A$7:$B$11,2,FALSE))," ",VLOOKUP(F31,SortLookup!$A$7:$B$11,2,FALSE))</f>
        <v> </v>
      </c>
      <c r="K31" s="79">
        <f t="shared" si="78"/>
        <v>0</v>
      </c>
      <c r="L31" s="80">
        <f t="shared" si="79"/>
        <v>0</v>
      </c>
      <c r="M31" s="47">
        <f t="shared" si="80"/>
        <v>0</v>
      </c>
      <c r="N31" s="48">
        <f t="shared" si="81"/>
        <v>0</v>
      </c>
      <c r="O31" s="81">
        <f t="shared" si="82"/>
        <v>0</v>
      </c>
      <c r="P31" s="37"/>
      <c r="Q31" s="34"/>
      <c r="R31" s="34"/>
      <c r="S31" s="34"/>
      <c r="T31" s="34"/>
      <c r="U31" s="34"/>
      <c r="V31" s="34"/>
      <c r="W31" s="35"/>
      <c r="X31" s="35"/>
      <c r="Y31" s="35"/>
      <c r="Z31" s="35"/>
      <c r="AA31" s="36"/>
      <c r="AB31" s="33">
        <f t="shared" si="83"/>
        <v>0</v>
      </c>
      <c r="AC31" s="32">
        <f t="shared" si="84"/>
        <v>0</v>
      </c>
      <c r="AD31" s="26">
        <f t="shared" si="85"/>
        <v>0</v>
      </c>
      <c r="AE31" s="64">
        <f t="shared" si="86"/>
        <v>0</v>
      </c>
      <c r="AF31" s="37"/>
      <c r="AG31" s="34"/>
      <c r="AH31" s="34"/>
      <c r="AI31" s="34"/>
      <c r="AJ31" s="35"/>
      <c r="AK31" s="35"/>
      <c r="AL31" s="35"/>
      <c r="AM31" s="35"/>
      <c r="AN31" s="36"/>
      <c r="AO31" s="33">
        <f t="shared" si="87"/>
        <v>0</v>
      </c>
      <c r="AP31" s="32">
        <f t="shared" si="88"/>
        <v>0</v>
      </c>
      <c r="AQ31" s="26">
        <f t="shared" si="89"/>
        <v>0</v>
      </c>
      <c r="AR31" s="64">
        <f t="shared" si="90"/>
        <v>0</v>
      </c>
      <c r="AS31" s="37"/>
      <c r="AT31" s="34"/>
      <c r="AU31" s="34"/>
      <c r="AV31" s="35"/>
      <c r="AW31" s="35"/>
      <c r="AX31" s="35"/>
      <c r="AY31" s="35"/>
      <c r="AZ31" s="36"/>
      <c r="BA31" s="33">
        <f t="shared" si="91"/>
        <v>0</v>
      </c>
      <c r="BB31" s="32">
        <f t="shared" si="92"/>
        <v>0</v>
      </c>
      <c r="BC31" s="26">
        <f t="shared" si="93"/>
        <v>0</v>
      </c>
      <c r="BD31" s="64">
        <f t="shared" si="94"/>
        <v>0</v>
      </c>
      <c r="BE31" s="33"/>
      <c r="BF31" s="61"/>
      <c r="BG31" s="35"/>
      <c r="BH31" s="35"/>
      <c r="BI31" s="35"/>
      <c r="BJ31" s="35"/>
      <c r="BK31" s="36"/>
      <c r="BL31" s="57">
        <f t="shared" si="95"/>
        <v>0</v>
      </c>
      <c r="BM31" s="48">
        <f t="shared" si="96"/>
        <v>0</v>
      </c>
      <c r="BN31" s="47">
        <f t="shared" si="97"/>
        <v>0</v>
      </c>
      <c r="BO31" s="46">
        <f t="shared" si="98"/>
        <v>0</v>
      </c>
      <c r="BP31" s="37"/>
      <c r="BQ31" s="34"/>
      <c r="BR31" s="34"/>
      <c r="BS31" s="34"/>
      <c r="BT31" s="35"/>
      <c r="BU31" s="35"/>
      <c r="BV31" s="35"/>
      <c r="BW31" s="35"/>
      <c r="BX31" s="36"/>
      <c r="BY31" s="33">
        <f t="shared" si="99"/>
        <v>0</v>
      </c>
      <c r="BZ31" s="32">
        <f t="shared" si="100"/>
        <v>0</v>
      </c>
      <c r="CA31" s="38">
        <f t="shared" si="101"/>
        <v>0</v>
      </c>
      <c r="CB31" s="27">
        <f t="shared" si="102"/>
        <v>0</v>
      </c>
      <c r="CC31" s="1"/>
      <c r="CD31" s="1"/>
      <c r="CE31" s="2"/>
      <c r="CF31" s="2"/>
      <c r="CG31" s="2"/>
      <c r="CH31" s="2"/>
      <c r="CI31" s="2"/>
      <c r="CJ31" s="7"/>
      <c r="CK31" s="14"/>
      <c r="CL31" s="6"/>
      <c r="CM31" s="15"/>
      <c r="CN31" s="16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2"/>
      <c r="IL31" s="53"/>
    </row>
    <row r="32" spans="1:246" ht="12.75" hidden="1">
      <c r="A32" s="31"/>
      <c r="B32" s="29"/>
      <c r="C32" s="29"/>
      <c r="D32" s="30"/>
      <c r="E32" s="30"/>
      <c r="F32" s="63"/>
      <c r="G32" s="28">
        <f t="shared" si="103"/>
      </c>
      <c r="H32" s="24" t="e">
        <f>IF(AND($H$2="Y",J32&gt;0,OR(AND(G32=1,#REF!=10),AND(G32=2,#REF!=20),AND(G32=3,#REF!=30),AND(G32=4,G89=40),AND(G32=5,G95=50),AND(G32=6,G102=60),AND(G32=7,G111=70),AND(G32=8,#REF!=80),AND(G32=9,G119=90),AND(G32=10,#REF!=100))),VLOOKUP(J32-1,SortLookup!$A$13:$B$16,2,FALSE),"")</f>
        <v>#REF!</v>
      </c>
      <c r="I32" s="40" t="str">
        <f>IF(ISNA(VLOOKUP(E32,SortLookup!$A$1:$B$5,2,FALSE))," ",VLOOKUP(E32,SortLookup!$A$1:$B$5,2,FALSE))</f>
        <v> </v>
      </c>
      <c r="J32" s="25" t="str">
        <f>IF(ISNA(VLOOKUP(F32,SortLookup!$A$7:$B$11,2,FALSE))," ",VLOOKUP(F32,SortLookup!$A$7:$B$11,2,FALSE))</f>
        <v> </v>
      </c>
      <c r="K32" s="79">
        <f t="shared" si="78"/>
        <v>0</v>
      </c>
      <c r="L32" s="80">
        <f t="shared" si="79"/>
        <v>0</v>
      </c>
      <c r="M32" s="47">
        <f t="shared" si="80"/>
        <v>0</v>
      </c>
      <c r="N32" s="48">
        <f t="shared" si="81"/>
        <v>0</v>
      </c>
      <c r="O32" s="81">
        <f t="shared" si="82"/>
        <v>0</v>
      </c>
      <c r="P32" s="37"/>
      <c r="Q32" s="34"/>
      <c r="R32" s="34"/>
      <c r="S32" s="34"/>
      <c r="T32" s="34"/>
      <c r="U32" s="34"/>
      <c r="V32" s="34"/>
      <c r="W32" s="35"/>
      <c r="X32" s="35"/>
      <c r="Y32" s="35"/>
      <c r="Z32" s="35"/>
      <c r="AA32" s="36"/>
      <c r="AB32" s="33">
        <f t="shared" si="83"/>
        <v>0</v>
      </c>
      <c r="AC32" s="32">
        <f t="shared" si="84"/>
        <v>0</v>
      </c>
      <c r="AD32" s="26">
        <f t="shared" si="85"/>
        <v>0</v>
      </c>
      <c r="AE32" s="64">
        <f t="shared" si="86"/>
        <v>0</v>
      </c>
      <c r="AF32" s="37"/>
      <c r="AG32" s="34"/>
      <c r="AH32" s="34"/>
      <c r="AI32" s="34"/>
      <c r="AJ32" s="35"/>
      <c r="AK32" s="35"/>
      <c r="AL32" s="35"/>
      <c r="AM32" s="35"/>
      <c r="AN32" s="36"/>
      <c r="AO32" s="33">
        <f t="shared" si="87"/>
        <v>0</v>
      </c>
      <c r="AP32" s="32">
        <f t="shared" si="88"/>
        <v>0</v>
      </c>
      <c r="AQ32" s="26">
        <f t="shared" si="89"/>
        <v>0</v>
      </c>
      <c r="AR32" s="64">
        <f t="shared" si="90"/>
        <v>0</v>
      </c>
      <c r="AS32" s="37"/>
      <c r="AT32" s="34"/>
      <c r="AU32" s="34"/>
      <c r="AV32" s="35"/>
      <c r="AW32" s="35"/>
      <c r="AX32" s="35"/>
      <c r="AY32" s="35"/>
      <c r="AZ32" s="36"/>
      <c r="BA32" s="33">
        <f t="shared" si="91"/>
        <v>0</v>
      </c>
      <c r="BB32" s="32">
        <f t="shared" si="92"/>
        <v>0</v>
      </c>
      <c r="BC32" s="26">
        <f t="shared" si="93"/>
        <v>0</v>
      </c>
      <c r="BD32" s="64">
        <f t="shared" si="94"/>
        <v>0</v>
      </c>
      <c r="BE32" s="33"/>
      <c r="BF32" s="61"/>
      <c r="BG32" s="35"/>
      <c r="BH32" s="35"/>
      <c r="BI32" s="35"/>
      <c r="BJ32" s="35"/>
      <c r="BK32" s="36"/>
      <c r="BL32" s="57">
        <f t="shared" si="95"/>
        <v>0</v>
      </c>
      <c r="BM32" s="48">
        <f t="shared" si="96"/>
        <v>0</v>
      </c>
      <c r="BN32" s="47">
        <f t="shared" si="97"/>
        <v>0</v>
      </c>
      <c r="BO32" s="46">
        <f t="shared" si="98"/>
        <v>0</v>
      </c>
      <c r="BP32" s="37"/>
      <c r="BQ32" s="34"/>
      <c r="BR32" s="34"/>
      <c r="BS32" s="34"/>
      <c r="BT32" s="35"/>
      <c r="BU32" s="35"/>
      <c r="BV32" s="35"/>
      <c r="BW32" s="35"/>
      <c r="BX32" s="36"/>
      <c r="BY32" s="33">
        <f t="shared" si="99"/>
        <v>0</v>
      </c>
      <c r="BZ32" s="32">
        <f t="shared" si="100"/>
        <v>0</v>
      </c>
      <c r="CA32" s="38">
        <f t="shared" si="101"/>
        <v>0</v>
      </c>
      <c r="CB32" s="27">
        <f t="shared" si="102"/>
        <v>0</v>
      </c>
      <c r="CC32" s="1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2"/>
      <c r="IL32" s="53"/>
    </row>
    <row r="33" spans="1:246" ht="12.75" hidden="1">
      <c r="A33" s="31"/>
      <c r="B33" s="90"/>
      <c r="C33" s="29"/>
      <c r="D33" s="91"/>
      <c r="E33" s="91"/>
      <c r="F33" s="92"/>
      <c r="G33" s="28">
        <f t="shared" si="103"/>
      </c>
      <c r="H33" s="24" t="e">
        <f>IF(AND($H$2="Y",J33&gt;0,OR(AND(G33=1,#REF!=10),AND(G33=2,#REF!=20),AND(G33=3,#REF!=30),AND(G33=4,#REF!=40),AND(G33=5,#REF!=50),AND(G33=6,G98=60),AND(G33=7,G107=70),AND(G33=8,#REF!=80),AND(G33=9,G115=90),AND(G33=10,#REF!=100))),VLOOKUP(J33-1,SortLookup!$A$13:$B$16,2,FALSE),"")</f>
        <v>#REF!</v>
      </c>
      <c r="I33" s="40" t="str">
        <f>IF(ISNA(VLOOKUP(E33,SortLookup!$A$1:$B$5,2,FALSE))," ",VLOOKUP(E33,SortLookup!$A$1:$B$5,2,FALSE))</f>
        <v> </v>
      </c>
      <c r="J33" s="25" t="str">
        <f>IF(ISNA(VLOOKUP(F33,SortLookup!$A$7:$B$11,2,FALSE))," ",VLOOKUP(F33,SortLookup!$A$7:$B$11,2,FALSE))</f>
        <v> </v>
      </c>
      <c r="K33" s="83">
        <f t="shared" si="78"/>
        <v>0</v>
      </c>
      <c r="L33" s="84">
        <f t="shared" si="79"/>
        <v>0</v>
      </c>
      <c r="M33" s="26">
        <f t="shared" si="80"/>
        <v>0</v>
      </c>
      <c r="N33" s="32">
        <f t="shared" si="81"/>
        <v>0</v>
      </c>
      <c r="O33" s="85">
        <f t="shared" si="82"/>
        <v>0</v>
      </c>
      <c r="P33" s="37"/>
      <c r="Q33" s="34"/>
      <c r="R33" s="34"/>
      <c r="S33" s="34"/>
      <c r="T33" s="34"/>
      <c r="U33" s="34"/>
      <c r="V33" s="34"/>
      <c r="W33" s="35"/>
      <c r="X33" s="35"/>
      <c r="Y33" s="35"/>
      <c r="Z33" s="35"/>
      <c r="AA33" s="36"/>
      <c r="AB33" s="33">
        <f t="shared" si="83"/>
        <v>0</v>
      </c>
      <c r="AC33" s="32">
        <f t="shared" si="84"/>
        <v>0</v>
      </c>
      <c r="AD33" s="26">
        <f t="shared" si="85"/>
        <v>0</v>
      </c>
      <c r="AE33" s="64">
        <f t="shared" si="86"/>
        <v>0</v>
      </c>
      <c r="AF33" s="37"/>
      <c r="AG33" s="34"/>
      <c r="AH33" s="34"/>
      <c r="AI33" s="34"/>
      <c r="AJ33" s="35"/>
      <c r="AK33" s="35"/>
      <c r="AL33" s="35"/>
      <c r="AM33" s="35"/>
      <c r="AN33" s="36"/>
      <c r="AO33" s="33">
        <f t="shared" si="87"/>
        <v>0</v>
      </c>
      <c r="AP33" s="32">
        <f t="shared" si="88"/>
        <v>0</v>
      </c>
      <c r="AQ33" s="26">
        <f t="shared" si="89"/>
        <v>0</v>
      </c>
      <c r="AR33" s="64">
        <f t="shared" si="90"/>
        <v>0</v>
      </c>
      <c r="AS33" s="37"/>
      <c r="AT33" s="34"/>
      <c r="AU33" s="34"/>
      <c r="AV33" s="35"/>
      <c r="AW33" s="35"/>
      <c r="AX33" s="35"/>
      <c r="AY33" s="35"/>
      <c r="AZ33" s="36"/>
      <c r="BA33" s="33">
        <f t="shared" si="91"/>
        <v>0</v>
      </c>
      <c r="BB33" s="32">
        <f t="shared" si="92"/>
        <v>0</v>
      </c>
      <c r="BC33" s="26">
        <f t="shared" si="93"/>
        <v>0</v>
      </c>
      <c r="BD33" s="64">
        <f t="shared" si="94"/>
        <v>0</v>
      </c>
      <c r="BE33" s="33"/>
      <c r="BF33" s="61"/>
      <c r="BG33" s="35"/>
      <c r="BH33" s="35"/>
      <c r="BI33" s="35"/>
      <c r="BJ33" s="35"/>
      <c r="BK33" s="36"/>
      <c r="BL33" s="57">
        <f t="shared" si="95"/>
        <v>0</v>
      </c>
      <c r="BM33" s="48">
        <f t="shared" si="96"/>
        <v>0</v>
      </c>
      <c r="BN33" s="47">
        <f t="shared" si="97"/>
        <v>0</v>
      </c>
      <c r="BO33" s="46">
        <f t="shared" si="98"/>
        <v>0</v>
      </c>
      <c r="BP33" s="37"/>
      <c r="BQ33" s="34"/>
      <c r="BR33" s="34"/>
      <c r="BS33" s="34"/>
      <c r="BT33" s="35"/>
      <c r="BU33" s="35"/>
      <c r="BV33" s="35"/>
      <c r="BW33" s="35"/>
      <c r="BX33" s="36"/>
      <c r="BY33" s="33">
        <f t="shared" si="99"/>
        <v>0</v>
      </c>
      <c r="BZ33" s="32">
        <f t="shared" si="100"/>
        <v>0</v>
      </c>
      <c r="CA33" s="38">
        <f t="shared" si="101"/>
        <v>0</v>
      </c>
      <c r="CB33" s="27">
        <f t="shared" si="102"/>
        <v>0</v>
      </c>
      <c r="CC33" s="1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2"/>
      <c r="IL33" s="53"/>
    </row>
    <row r="34" spans="1:246" ht="12.75" hidden="1">
      <c r="A34" s="31"/>
      <c r="B34" s="94"/>
      <c r="C34" s="42"/>
      <c r="D34" s="43"/>
      <c r="E34" s="95"/>
      <c r="F34" s="96"/>
      <c r="G34" s="59">
        <f t="shared" si="103"/>
      </c>
      <c r="H34" s="44" t="e">
        <f>IF(AND($H$2="Y",J34&gt;0,OR(AND(G34=1,#REF!=10),AND(G34=2,#REF!=20),AND(G34=3,#REF!=30),AND(G34=4,G93=40),AND(G34=5,#REF!=50),AND(G34=6,G102=60),AND(G34=7,G111=70),AND(G34=8,#REF!=80),AND(G34=9,G119=90),AND(G34=10,#REF!=100))),VLOOKUP(J34-1,SortLookup!$A$13:$B$16,2,FALSE),"")</f>
        <v>#REF!</v>
      </c>
      <c r="I34" s="45" t="str">
        <f>IF(ISNA(VLOOKUP(E34,SortLookup!$A$1:$B$5,2,FALSE))," ",VLOOKUP(E34,SortLookup!$A$1:$B$5,2,FALSE))</f>
        <v> </v>
      </c>
      <c r="J34" s="54" t="str">
        <f>IF(ISNA(VLOOKUP(F34,SortLookup!$A$7:$B$11,2,FALSE))," ",VLOOKUP(F34,SortLookup!$A$7:$B$11,2,FALSE))</f>
        <v> </v>
      </c>
      <c r="K34" s="79">
        <f t="shared" si="78"/>
        <v>0</v>
      </c>
      <c r="L34" s="80">
        <f t="shared" si="79"/>
        <v>0</v>
      </c>
      <c r="M34" s="47">
        <f t="shared" si="80"/>
        <v>0</v>
      </c>
      <c r="N34" s="48">
        <f t="shared" si="81"/>
        <v>0</v>
      </c>
      <c r="O34" s="81">
        <f t="shared" si="82"/>
        <v>0</v>
      </c>
      <c r="P34" s="55"/>
      <c r="Q34" s="49"/>
      <c r="R34" s="49"/>
      <c r="S34" s="49"/>
      <c r="T34" s="49"/>
      <c r="U34" s="49"/>
      <c r="V34" s="49"/>
      <c r="W34" s="50"/>
      <c r="X34" s="35"/>
      <c r="Y34" s="35"/>
      <c r="Z34" s="35"/>
      <c r="AA34" s="36"/>
      <c r="AB34" s="33">
        <f t="shared" si="83"/>
        <v>0</v>
      </c>
      <c r="AC34" s="32">
        <f t="shared" si="84"/>
        <v>0</v>
      </c>
      <c r="AD34" s="26">
        <f t="shared" si="85"/>
        <v>0</v>
      </c>
      <c r="AE34" s="64">
        <f t="shared" si="86"/>
        <v>0</v>
      </c>
      <c r="AF34" s="37"/>
      <c r="AG34" s="34"/>
      <c r="AH34" s="34"/>
      <c r="AI34" s="34"/>
      <c r="AJ34" s="35"/>
      <c r="AK34" s="35"/>
      <c r="AL34" s="35"/>
      <c r="AM34" s="35"/>
      <c r="AN34" s="36"/>
      <c r="AO34" s="33">
        <f t="shared" si="87"/>
        <v>0</v>
      </c>
      <c r="AP34" s="32">
        <f t="shared" si="88"/>
        <v>0</v>
      </c>
      <c r="AQ34" s="26">
        <f t="shared" si="89"/>
        <v>0</v>
      </c>
      <c r="AR34" s="64">
        <f t="shared" si="90"/>
        <v>0</v>
      </c>
      <c r="AS34" s="37"/>
      <c r="AT34" s="34"/>
      <c r="AU34" s="34"/>
      <c r="AV34" s="35"/>
      <c r="AW34" s="35"/>
      <c r="AX34" s="35"/>
      <c r="AY34" s="35"/>
      <c r="AZ34" s="36"/>
      <c r="BA34" s="33">
        <f t="shared" si="91"/>
        <v>0</v>
      </c>
      <c r="BB34" s="32">
        <f t="shared" si="92"/>
        <v>0</v>
      </c>
      <c r="BC34" s="26">
        <f t="shared" si="93"/>
        <v>0</v>
      </c>
      <c r="BD34" s="64">
        <f t="shared" si="94"/>
        <v>0</v>
      </c>
      <c r="BE34" s="33"/>
      <c r="BF34" s="61"/>
      <c r="BG34" s="35"/>
      <c r="BH34" s="35"/>
      <c r="BI34" s="35"/>
      <c r="BJ34" s="35"/>
      <c r="BK34" s="36"/>
      <c r="BL34" s="57">
        <f t="shared" si="95"/>
        <v>0</v>
      </c>
      <c r="BM34" s="48">
        <f t="shared" si="96"/>
        <v>0</v>
      </c>
      <c r="BN34" s="47">
        <f t="shared" si="97"/>
        <v>0</v>
      </c>
      <c r="BO34" s="46">
        <f t="shared" si="98"/>
        <v>0</v>
      </c>
      <c r="BP34" s="37"/>
      <c r="BQ34" s="34"/>
      <c r="BR34" s="34"/>
      <c r="BS34" s="34"/>
      <c r="BT34" s="35"/>
      <c r="BU34" s="35"/>
      <c r="BV34" s="35"/>
      <c r="BW34" s="35"/>
      <c r="BX34" s="36"/>
      <c r="BY34" s="33">
        <f t="shared" si="99"/>
        <v>0</v>
      </c>
      <c r="BZ34" s="32">
        <f t="shared" si="100"/>
        <v>0</v>
      </c>
      <c r="CA34" s="38">
        <f t="shared" si="101"/>
        <v>0</v>
      </c>
      <c r="CB34" s="27">
        <f t="shared" si="102"/>
        <v>0</v>
      </c>
      <c r="CC34" s="1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2"/>
      <c r="IL34" s="53"/>
    </row>
    <row r="35" spans="1:246" ht="12.75" hidden="1">
      <c r="A35" s="31"/>
      <c r="B35" s="90"/>
      <c r="C35" s="29"/>
      <c r="D35" s="30"/>
      <c r="E35" s="91"/>
      <c r="F35" s="92"/>
      <c r="G35" s="28">
        <f>IF(AND(OR($G$2="Y",$H$2="Y"),I35&lt;5,J35&lt;5),IF(AND(I35=#REF!,J35=#REF!),#REF!+1,1),"")</f>
      </c>
      <c r="H35" s="24" t="e">
        <f>IF(AND($H$2="Y",J35&gt;0,OR(AND(G35=1,#REF!=10),AND(G35=2,#REF!=20),AND(G35=3,G43=30),AND(G35=4,#REF!=40),AND(G35=5,#REF!=50),AND(G35=6,G56=60),AND(G35=7,G136=70),AND(G35=8,#REF!=80),AND(G35=9,G147=90),AND(G35=10,#REF!=100))),VLOOKUP(J35-1,SortLookup!$A$13:$B$16,2,FALSE),"")</f>
        <v>#REF!</v>
      </c>
      <c r="I35" s="40" t="str">
        <f>IF(ISNA(VLOOKUP(E35,SortLookup!$A$1:$B$5,2,FALSE))," ",VLOOKUP(E35,SortLookup!$A$1:$B$5,2,FALSE))</f>
        <v> </v>
      </c>
      <c r="J35" s="25" t="str">
        <f>IF(ISNA(VLOOKUP(F35,SortLookup!$A$7:$B$11,2,FALSE))," ",VLOOKUP(F35,SortLookup!$A$7:$B$11,2,FALSE))</f>
        <v> </v>
      </c>
      <c r="K35" s="79">
        <f t="shared" si="78"/>
        <v>0</v>
      </c>
      <c r="L35" s="80">
        <f t="shared" si="79"/>
        <v>0</v>
      </c>
      <c r="M35" s="47">
        <v>0</v>
      </c>
      <c r="N35" s="48">
        <v>0</v>
      </c>
      <c r="O35" s="81">
        <v>0</v>
      </c>
      <c r="P35" s="37"/>
      <c r="Q35" s="34"/>
      <c r="R35" s="34"/>
      <c r="S35" s="34"/>
      <c r="T35" s="34"/>
      <c r="U35" s="34"/>
      <c r="V35" s="34"/>
      <c r="W35" s="35"/>
      <c r="X35" s="35"/>
      <c r="Y35" s="35"/>
      <c r="Z35" s="35"/>
      <c r="AA35" s="36"/>
      <c r="AB35" s="33">
        <f t="shared" si="83"/>
        <v>0</v>
      </c>
      <c r="AC35" s="32">
        <f t="shared" si="84"/>
        <v>0</v>
      </c>
      <c r="AD35" s="26">
        <f t="shared" si="85"/>
        <v>0</v>
      </c>
      <c r="AE35" s="64">
        <f t="shared" si="86"/>
        <v>0</v>
      </c>
      <c r="AF35" s="37"/>
      <c r="AG35" s="34"/>
      <c r="AH35" s="34"/>
      <c r="AI35" s="34"/>
      <c r="AJ35" s="35"/>
      <c r="AK35" s="35"/>
      <c r="AL35" s="35"/>
      <c r="AM35" s="35"/>
      <c r="AN35" s="36"/>
      <c r="AO35" s="33">
        <f t="shared" si="87"/>
        <v>0</v>
      </c>
      <c r="AP35" s="32">
        <f t="shared" si="88"/>
        <v>0</v>
      </c>
      <c r="AQ35" s="26">
        <f t="shared" si="89"/>
        <v>0</v>
      </c>
      <c r="AR35" s="64">
        <f t="shared" si="90"/>
        <v>0</v>
      </c>
      <c r="AS35" s="37"/>
      <c r="AT35" s="34"/>
      <c r="AU35" s="34"/>
      <c r="AV35" s="35"/>
      <c r="AW35" s="35"/>
      <c r="AX35" s="35"/>
      <c r="AY35" s="35"/>
      <c r="AZ35" s="36"/>
      <c r="BA35" s="33">
        <f t="shared" si="91"/>
        <v>0</v>
      </c>
      <c r="BB35" s="32">
        <f t="shared" si="92"/>
        <v>0</v>
      </c>
      <c r="BC35" s="26">
        <f t="shared" si="93"/>
        <v>0</v>
      </c>
      <c r="BD35" s="64">
        <f t="shared" si="94"/>
        <v>0</v>
      </c>
      <c r="BE35" s="33"/>
      <c r="BF35" s="61"/>
      <c r="BG35" s="35"/>
      <c r="BH35" s="35"/>
      <c r="BI35" s="35"/>
      <c r="BJ35" s="35"/>
      <c r="BK35" s="36"/>
      <c r="BL35" s="57">
        <f t="shared" si="95"/>
        <v>0</v>
      </c>
      <c r="BM35" s="48">
        <f t="shared" si="96"/>
        <v>0</v>
      </c>
      <c r="BN35" s="47">
        <f t="shared" si="97"/>
        <v>0</v>
      </c>
      <c r="BO35" s="46">
        <f t="shared" si="98"/>
        <v>0</v>
      </c>
      <c r="BP35" s="37"/>
      <c r="BQ35" s="34"/>
      <c r="BR35" s="34"/>
      <c r="BS35" s="34"/>
      <c r="BT35" s="35"/>
      <c r="BU35" s="35"/>
      <c r="BV35" s="35"/>
      <c r="BW35" s="35"/>
      <c r="BX35" s="36"/>
      <c r="BY35" s="33">
        <f t="shared" si="99"/>
        <v>0</v>
      </c>
      <c r="BZ35" s="32">
        <f t="shared" si="100"/>
        <v>0</v>
      </c>
      <c r="CA35" s="38">
        <f t="shared" si="101"/>
        <v>0</v>
      </c>
      <c r="CB35" s="27">
        <f t="shared" si="102"/>
        <v>0</v>
      </c>
      <c r="CC35" s="1"/>
      <c r="CD35" s="1"/>
      <c r="CE35" s="2"/>
      <c r="CF35" s="2"/>
      <c r="CG35" s="2"/>
      <c r="CH35" s="2"/>
      <c r="CI35" s="2"/>
      <c r="CJ35" s="7">
        <f>CC35+CD35</f>
        <v>0</v>
      </c>
      <c r="CK35" s="14">
        <f>CE35/2</f>
        <v>0</v>
      </c>
      <c r="CL35" s="6">
        <f>(CF35*3)+(CG35*5)+(CH35*5)+(CI35*20)</f>
        <v>0</v>
      </c>
      <c r="CM35" s="15">
        <f>CJ35+CK35+CL35</f>
        <v>0</v>
      </c>
      <c r="CN35" s="16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52">
        <f>IH35+II35+IJ35</f>
        <v>0</v>
      </c>
      <c r="IL35" s="53"/>
    </row>
    <row r="36" spans="1:246" ht="12.75" hidden="1">
      <c r="A36" s="31"/>
      <c r="B36" s="90"/>
      <c r="C36" s="29"/>
      <c r="D36" s="30"/>
      <c r="E36" s="30"/>
      <c r="F36" s="63"/>
      <c r="G36" s="28">
        <f>IF(AND(OR($G$2="Y",$H$2="Y"),I36&lt;5,J36&lt;5),IF(AND(I36=#REF!,J36=#REF!),#REF!+1,1),"")</f>
      </c>
      <c r="H36" s="24" t="e">
        <f>IF(AND($H$2="Y",J36&gt;0,OR(AND(G36=1,#REF!=10),AND(G36=2,#REF!=20),AND(G36=3,#REF!=30),AND(G36=4,G99=40),AND(G36=5,#REF!=50),AND(G36=6,G105=60),AND(G36=7,G114=70),AND(G36=8,#REF!=80),AND(G36=9,G122=90),AND(G36=10,#REF!=100))),VLOOKUP(J36-1,SortLookup!$A$13:$B$16,2,FALSE),"")</f>
        <v>#REF!</v>
      </c>
      <c r="I36" s="40" t="str">
        <f>IF(ISNA(VLOOKUP(E36,SortLookup!$A$1:$B$5,2,FALSE))," ",VLOOKUP(E36,SortLookup!$A$1:$B$5,2,FALSE))</f>
        <v> </v>
      </c>
      <c r="J36" s="25" t="str">
        <f>IF(ISNA(VLOOKUP(F36,SortLookup!$A$7:$B$11,2,FALSE))," ",VLOOKUP(F36,SortLookup!$A$7:$B$11,2,FALSE))</f>
        <v> </v>
      </c>
      <c r="K36" s="79">
        <f t="shared" si="78"/>
        <v>0</v>
      </c>
      <c r="L36" s="80">
        <f t="shared" si="79"/>
        <v>0</v>
      </c>
      <c r="M36" s="47">
        <f aca="true" t="shared" si="104" ref="M36:M50">AD36+AQ36+BC36+BN36+CA36+CL36+CW36+DH36+DS36+ED36+EO36+EZ36+FK36+FV36+GG36+GR36+HC36+HN36+HY36+IJ36</f>
        <v>0</v>
      </c>
      <c r="N36" s="48">
        <f aca="true" t="shared" si="105" ref="N36:N50">O36/2</f>
        <v>0</v>
      </c>
      <c r="O36" s="81">
        <f aca="true" t="shared" si="106" ref="O36:O50">W36+AJ36+AV36+BG36+BT36+CE36+CP36+DA36+DL36+DW36+EH36+ES36+FD36+FO36+FZ36+GK36+GV36+HG36+HR36+IC36</f>
        <v>0</v>
      </c>
      <c r="P36" s="37"/>
      <c r="Q36" s="34"/>
      <c r="R36" s="34"/>
      <c r="S36" s="34"/>
      <c r="T36" s="34"/>
      <c r="U36" s="34"/>
      <c r="V36" s="34"/>
      <c r="W36" s="35"/>
      <c r="X36" s="35"/>
      <c r="Y36" s="35"/>
      <c r="Z36" s="35"/>
      <c r="AA36" s="36"/>
      <c r="AB36" s="33">
        <f t="shared" si="83"/>
        <v>0</v>
      </c>
      <c r="AC36" s="32">
        <f t="shared" si="84"/>
        <v>0</v>
      </c>
      <c r="AD36" s="26">
        <f t="shared" si="85"/>
        <v>0</v>
      </c>
      <c r="AE36" s="64">
        <f t="shared" si="86"/>
        <v>0</v>
      </c>
      <c r="AF36" s="37"/>
      <c r="AG36" s="34"/>
      <c r="AH36" s="34"/>
      <c r="AI36" s="34"/>
      <c r="AJ36" s="35"/>
      <c r="AK36" s="35"/>
      <c r="AL36" s="35"/>
      <c r="AM36" s="35"/>
      <c r="AN36" s="36"/>
      <c r="AO36" s="33">
        <f t="shared" si="87"/>
        <v>0</v>
      </c>
      <c r="AP36" s="32">
        <f t="shared" si="88"/>
        <v>0</v>
      </c>
      <c r="AQ36" s="26">
        <f t="shared" si="89"/>
        <v>0</v>
      </c>
      <c r="AR36" s="64">
        <f t="shared" si="90"/>
        <v>0</v>
      </c>
      <c r="AS36" s="37"/>
      <c r="AT36" s="34"/>
      <c r="AU36" s="34"/>
      <c r="AV36" s="35"/>
      <c r="AW36" s="35"/>
      <c r="AX36" s="35"/>
      <c r="AY36" s="35"/>
      <c r="AZ36" s="36"/>
      <c r="BA36" s="33">
        <f t="shared" si="91"/>
        <v>0</v>
      </c>
      <c r="BB36" s="32">
        <f t="shared" si="92"/>
        <v>0</v>
      </c>
      <c r="BC36" s="26">
        <f t="shared" si="93"/>
        <v>0</v>
      </c>
      <c r="BD36" s="64">
        <f t="shared" si="94"/>
        <v>0</v>
      </c>
      <c r="BE36" s="33"/>
      <c r="BF36" s="61"/>
      <c r="BG36" s="35"/>
      <c r="BH36" s="35"/>
      <c r="BI36" s="35"/>
      <c r="BJ36" s="35"/>
      <c r="BK36" s="36"/>
      <c r="BL36" s="57">
        <f t="shared" si="95"/>
        <v>0</v>
      </c>
      <c r="BM36" s="48">
        <f t="shared" si="96"/>
        <v>0</v>
      </c>
      <c r="BN36" s="47">
        <f t="shared" si="97"/>
        <v>0</v>
      </c>
      <c r="BO36" s="46">
        <f t="shared" si="98"/>
        <v>0</v>
      </c>
      <c r="BP36" s="37"/>
      <c r="BQ36" s="34"/>
      <c r="BR36" s="34"/>
      <c r="BS36" s="34"/>
      <c r="BT36" s="35"/>
      <c r="BU36" s="35"/>
      <c r="BV36" s="35"/>
      <c r="BW36" s="35"/>
      <c r="BX36" s="36"/>
      <c r="BY36" s="33">
        <f t="shared" si="99"/>
        <v>0</v>
      </c>
      <c r="BZ36" s="32">
        <f t="shared" si="100"/>
        <v>0</v>
      </c>
      <c r="CA36" s="38">
        <f t="shared" si="101"/>
        <v>0</v>
      </c>
      <c r="CB36" s="27">
        <f t="shared" si="102"/>
        <v>0</v>
      </c>
      <c r="CC36" s="1"/>
      <c r="CD36" s="1"/>
      <c r="CE36" s="2"/>
      <c r="CF36" s="2"/>
      <c r="CG36" s="2"/>
      <c r="CH36" s="2"/>
      <c r="CI36" s="2"/>
      <c r="CJ36" s="7"/>
      <c r="CK36" s="14"/>
      <c r="CL36" s="6"/>
      <c r="CM36" s="15"/>
      <c r="CN36" s="16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2"/>
      <c r="IL36" s="53"/>
    </row>
    <row r="37" spans="1:246" ht="12.75" hidden="1">
      <c r="A37" s="31"/>
      <c r="B37" s="90"/>
      <c r="C37" s="29"/>
      <c r="D37" s="30"/>
      <c r="E37" s="91"/>
      <c r="F37" s="92"/>
      <c r="G37" s="28">
        <f aca="true" t="shared" si="107" ref="G37:G47">IF(AND(OR($G$2="Y",$H$2="Y"),I37&lt;5,J37&lt;5),IF(AND(I37=I36,J37=J36),G36+1,1),"")</f>
      </c>
      <c r="H37" s="24" t="e">
        <f>IF(AND($H$2="Y",J37&gt;0,OR(AND(G37=1,#REF!=10),AND(G37=2,#REF!=20),AND(G37=3,#REF!=30),AND(G37=4,G100=40),AND(G37=5,#REF!=50),AND(G37=6,G105=60),AND(G37=7,#REF!=70),AND(G37=8,#REF!=80),AND(G37=9,G115=90),AND(G37=10,#REF!=100))),VLOOKUP(J37-1,SortLookup!$A$13:$B$16,2,FALSE),"")</f>
        <v>#REF!</v>
      </c>
      <c r="I37" s="40" t="str">
        <f>IF(ISNA(VLOOKUP(E37,SortLookup!$A$1:$B$5,2,FALSE))," ",VLOOKUP(E37,SortLookup!$A$1:$B$5,2,FALSE))</f>
        <v> </v>
      </c>
      <c r="J37" s="25" t="str">
        <f>IF(ISNA(VLOOKUP(F37,SortLookup!$A$7:$B$11,2,FALSE))," ",VLOOKUP(F37,SortLookup!$A$7:$B$11,2,FALSE))</f>
        <v> </v>
      </c>
      <c r="K37" s="79">
        <f t="shared" si="78"/>
        <v>0</v>
      </c>
      <c r="L37" s="80">
        <f t="shared" si="79"/>
        <v>0</v>
      </c>
      <c r="M37" s="47">
        <f t="shared" si="104"/>
        <v>0</v>
      </c>
      <c r="N37" s="48">
        <f t="shared" si="105"/>
        <v>0</v>
      </c>
      <c r="O37" s="81">
        <f t="shared" si="106"/>
        <v>0</v>
      </c>
      <c r="P37" s="37"/>
      <c r="Q37" s="34"/>
      <c r="R37" s="34"/>
      <c r="S37" s="34"/>
      <c r="T37" s="34"/>
      <c r="U37" s="34"/>
      <c r="V37" s="34"/>
      <c r="W37" s="35"/>
      <c r="X37" s="35"/>
      <c r="Y37" s="35"/>
      <c r="Z37" s="35"/>
      <c r="AA37" s="36"/>
      <c r="AB37" s="33">
        <f t="shared" si="83"/>
        <v>0</v>
      </c>
      <c r="AC37" s="32">
        <f t="shared" si="84"/>
        <v>0</v>
      </c>
      <c r="AD37" s="26">
        <f t="shared" si="85"/>
        <v>0</v>
      </c>
      <c r="AE37" s="64">
        <f t="shared" si="86"/>
        <v>0</v>
      </c>
      <c r="AF37" s="37"/>
      <c r="AG37" s="34"/>
      <c r="AH37" s="34"/>
      <c r="AI37" s="34"/>
      <c r="AJ37" s="35"/>
      <c r="AK37" s="35"/>
      <c r="AL37" s="35"/>
      <c r="AM37" s="35"/>
      <c r="AN37" s="36"/>
      <c r="AO37" s="33">
        <f t="shared" si="87"/>
        <v>0</v>
      </c>
      <c r="AP37" s="32">
        <f t="shared" si="88"/>
        <v>0</v>
      </c>
      <c r="AQ37" s="26">
        <f t="shared" si="89"/>
        <v>0</v>
      </c>
      <c r="AR37" s="64">
        <f t="shared" si="90"/>
        <v>0</v>
      </c>
      <c r="AS37" s="37"/>
      <c r="AT37" s="34"/>
      <c r="AU37" s="34"/>
      <c r="AV37" s="35"/>
      <c r="AW37" s="35"/>
      <c r="AX37" s="35"/>
      <c r="AY37" s="35"/>
      <c r="AZ37" s="36"/>
      <c r="BA37" s="33">
        <f t="shared" si="91"/>
        <v>0</v>
      </c>
      <c r="BB37" s="32">
        <f t="shared" si="92"/>
        <v>0</v>
      </c>
      <c r="BC37" s="26">
        <f t="shared" si="93"/>
        <v>0</v>
      </c>
      <c r="BD37" s="64">
        <f t="shared" si="94"/>
        <v>0</v>
      </c>
      <c r="BE37" s="33"/>
      <c r="BF37" s="61"/>
      <c r="BG37" s="35"/>
      <c r="BH37" s="35"/>
      <c r="BI37" s="35"/>
      <c r="BJ37" s="35"/>
      <c r="BK37" s="36"/>
      <c r="BL37" s="57">
        <f t="shared" si="95"/>
        <v>0</v>
      </c>
      <c r="BM37" s="48">
        <f t="shared" si="96"/>
        <v>0</v>
      </c>
      <c r="BN37" s="47">
        <f t="shared" si="97"/>
        <v>0</v>
      </c>
      <c r="BO37" s="46">
        <f t="shared" si="98"/>
        <v>0</v>
      </c>
      <c r="BP37" s="37"/>
      <c r="BQ37" s="34"/>
      <c r="BR37" s="34"/>
      <c r="BS37" s="34"/>
      <c r="BT37" s="35"/>
      <c r="BU37" s="35"/>
      <c r="BV37" s="35"/>
      <c r="BW37" s="35"/>
      <c r="BX37" s="36"/>
      <c r="BY37" s="33">
        <f t="shared" si="99"/>
        <v>0</v>
      </c>
      <c r="BZ37" s="32">
        <f t="shared" si="100"/>
        <v>0</v>
      </c>
      <c r="CA37" s="38">
        <f t="shared" si="101"/>
        <v>0</v>
      </c>
      <c r="CB37" s="27">
        <f t="shared" si="102"/>
        <v>0</v>
      </c>
      <c r="CC37" s="1"/>
      <c r="CD37" s="1"/>
      <c r="CE37" s="2"/>
      <c r="CF37" s="2"/>
      <c r="CG37" s="2"/>
      <c r="CH37" s="2"/>
      <c r="CI37" s="2"/>
      <c r="CJ37" s="7"/>
      <c r="CK37" s="14"/>
      <c r="CL37" s="6"/>
      <c r="CM37" s="15"/>
      <c r="CN37" s="16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2"/>
      <c r="IL37" s="53"/>
    </row>
    <row r="38" spans="1:246" ht="12.75" hidden="1">
      <c r="A38" s="31"/>
      <c r="B38" s="90"/>
      <c r="C38" s="29"/>
      <c r="D38" s="30"/>
      <c r="E38" s="91"/>
      <c r="F38" s="92"/>
      <c r="G38" s="28">
        <f t="shared" si="107"/>
      </c>
      <c r="H38" s="24" t="e">
        <f>IF(AND($H$2="Y",J38&gt;0,OR(AND(G38=1,#REF!=10),AND(G38=2,#REF!=20),AND(G38=3,#REF!=30),AND(G38=4,G95=40),AND(G38=5,G101=50),AND(G38=6,#REF!=60),AND(G38=7,G110=70),AND(G38=8,#REF!=80),AND(G38=9,G118=90),AND(G38=10,#REF!=100))),VLOOKUP(J38-1,SortLookup!$A$13:$B$16,2,FALSE),"")</f>
        <v>#REF!</v>
      </c>
      <c r="I38" s="40" t="str">
        <f>IF(ISNA(VLOOKUP(E38,SortLookup!$A$1:$B$5,2,FALSE))," ",VLOOKUP(E38,SortLookup!$A$1:$B$5,2,FALSE))</f>
        <v> </v>
      </c>
      <c r="J38" s="25" t="str">
        <f>IF(ISNA(VLOOKUP(F38,SortLookup!$A$7:$B$11,2,FALSE))," ",VLOOKUP(F38,SortLookup!$A$7:$B$11,2,FALSE))</f>
        <v> </v>
      </c>
      <c r="K38" s="79">
        <f t="shared" si="78"/>
        <v>0</v>
      </c>
      <c r="L38" s="80">
        <f t="shared" si="79"/>
        <v>0</v>
      </c>
      <c r="M38" s="47">
        <f t="shared" si="104"/>
        <v>0</v>
      </c>
      <c r="N38" s="48">
        <f t="shared" si="105"/>
        <v>0</v>
      </c>
      <c r="O38" s="81">
        <f t="shared" si="106"/>
        <v>0</v>
      </c>
      <c r="P38" s="37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6"/>
      <c r="AB38" s="33">
        <f t="shared" si="83"/>
        <v>0</v>
      </c>
      <c r="AC38" s="32">
        <f t="shared" si="84"/>
        <v>0</v>
      </c>
      <c r="AD38" s="26">
        <f t="shared" si="85"/>
        <v>0</v>
      </c>
      <c r="AE38" s="64">
        <f t="shared" si="86"/>
        <v>0</v>
      </c>
      <c r="AF38" s="37"/>
      <c r="AG38" s="34"/>
      <c r="AH38" s="34"/>
      <c r="AI38" s="34"/>
      <c r="AJ38" s="35"/>
      <c r="AK38" s="35"/>
      <c r="AL38" s="35"/>
      <c r="AM38" s="35"/>
      <c r="AN38" s="36"/>
      <c r="AO38" s="33">
        <f t="shared" si="87"/>
        <v>0</v>
      </c>
      <c r="AP38" s="32">
        <f t="shared" si="88"/>
        <v>0</v>
      </c>
      <c r="AQ38" s="26">
        <f t="shared" si="89"/>
        <v>0</v>
      </c>
      <c r="AR38" s="64">
        <f t="shared" si="90"/>
        <v>0</v>
      </c>
      <c r="AS38" s="37"/>
      <c r="AT38" s="34"/>
      <c r="AU38" s="34"/>
      <c r="AV38" s="35"/>
      <c r="AW38" s="35"/>
      <c r="AX38" s="35"/>
      <c r="AY38" s="35"/>
      <c r="AZ38" s="36"/>
      <c r="BA38" s="33">
        <f t="shared" si="91"/>
        <v>0</v>
      </c>
      <c r="BB38" s="32">
        <f t="shared" si="92"/>
        <v>0</v>
      </c>
      <c r="BC38" s="26">
        <f t="shared" si="93"/>
        <v>0</v>
      </c>
      <c r="BD38" s="64">
        <f t="shared" si="94"/>
        <v>0</v>
      </c>
      <c r="BE38" s="33"/>
      <c r="BF38" s="61"/>
      <c r="BG38" s="35"/>
      <c r="BH38" s="35"/>
      <c r="BI38" s="35"/>
      <c r="BJ38" s="35"/>
      <c r="BK38" s="36"/>
      <c r="BL38" s="57">
        <f t="shared" si="95"/>
        <v>0</v>
      </c>
      <c r="BM38" s="48">
        <f t="shared" si="96"/>
        <v>0</v>
      </c>
      <c r="BN38" s="47">
        <f t="shared" si="97"/>
        <v>0</v>
      </c>
      <c r="BO38" s="46">
        <f t="shared" si="98"/>
        <v>0</v>
      </c>
      <c r="BP38" s="37"/>
      <c r="BQ38" s="34"/>
      <c r="BR38" s="34"/>
      <c r="BS38" s="34"/>
      <c r="BT38" s="35"/>
      <c r="BU38" s="35"/>
      <c r="BV38" s="35"/>
      <c r="BW38" s="35"/>
      <c r="BX38" s="36"/>
      <c r="BY38" s="33">
        <f t="shared" si="99"/>
        <v>0</v>
      </c>
      <c r="BZ38" s="32">
        <f t="shared" si="100"/>
        <v>0</v>
      </c>
      <c r="CA38" s="38">
        <f t="shared" si="101"/>
        <v>0</v>
      </c>
      <c r="CB38" s="27">
        <f t="shared" si="102"/>
        <v>0</v>
      </c>
      <c r="CC38" s="1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2"/>
      <c r="IL38" s="53"/>
    </row>
    <row r="39" spans="1:246" ht="12.75" hidden="1">
      <c r="A39" s="31"/>
      <c r="B39" s="90"/>
      <c r="C39" s="29"/>
      <c r="D39" s="30"/>
      <c r="E39" s="91"/>
      <c r="F39" s="92"/>
      <c r="G39" s="28">
        <f t="shared" si="107"/>
      </c>
      <c r="H39" s="24" t="e">
        <f>IF(AND($H$2="Y",J39&gt;0,OR(AND(G39=1,#REF!=10),AND(G39=2,#REF!=20),AND(G39=3,#REF!=30),AND(G39=4,G100=40),AND(G39=5,G106=50),AND(G39=6,G113=60),AND(G39=7,G122=70),AND(G39=8,#REF!=80),AND(G39=9,G130=90),AND(G39=10,#REF!=100))),VLOOKUP(J39-1,SortLookup!$A$13:$B$16,2,FALSE),"")</f>
        <v>#REF!</v>
      </c>
      <c r="I39" s="40" t="str">
        <f>IF(ISNA(VLOOKUP(E39,SortLookup!$A$1:$B$5,2,FALSE))," ",VLOOKUP(E39,SortLookup!$A$1:$B$5,2,FALSE))</f>
        <v> </v>
      </c>
      <c r="J39" s="25" t="str">
        <f>IF(ISNA(VLOOKUP(F39,SortLookup!$A$7:$B$11,2,FALSE))," ",VLOOKUP(F39,SortLookup!$A$7:$B$11,2,FALSE))</f>
        <v> </v>
      </c>
      <c r="K39" s="79">
        <f t="shared" si="78"/>
        <v>0</v>
      </c>
      <c r="L39" s="80">
        <f t="shared" si="79"/>
        <v>0</v>
      </c>
      <c r="M39" s="47">
        <f t="shared" si="104"/>
        <v>0</v>
      </c>
      <c r="N39" s="48">
        <f t="shared" si="105"/>
        <v>0</v>
      </c>
      <c r="O39" s="81">
        <f t="shared" si="106"/>
        <v>0</v>
      </c>
      <c r="P39" s="37"/>
      <c r="Q39" s="34"/>
      <c r="R39" s="34"/>
      <c r="S39" s="34"/>
      <c r="T39" s="34"/>
      <c r="U39" s="34"/>
      <c r="V39" s="34"/>
      <c r="W39" s="35"/>
      <c r="X39" s="35"/>
      <c r="Y39" s="35"/>
      <c r="Z39" s="35"/>
      <c r="AA39" s="36"/>
      <c r="AB39" s="33">
        <f t="shared" si="83"/>
        <v>0</v>
      </c>
      <c r="AC39" s="32">
        <f t="shared" si="84"/>
        <v>0</v>
      </c>
      <c r="AD39" s="26">
        <f t="shared" si="85"/>
        <v>0</v>
      </c>
      <c r="AE39" s="64">
        <f t="shared" si="86"/>
        <v>0</v>
      </c>
      <c r="AF39" s="37"/>
      <c r="AG39" s="34"/>
      <c r="AH39" s="34"/>
      <c r="AI39" s="34"/>
      <c r="AJ39" s="35"/>
      <c r="AK39" s="35"/>
      <c r="AL39" s="35"/>
      <c r="AM39" s="35"/>
      <c r="AN39" s="36"/>
      <c r="AO39" s="33">
        <f t="shared" si="87"/>
        <v>0</v>
      </c>
      <c r="AP39" s="32">
        <f t="shared" si="88"/>
        <v>0</v>
      </c>
      <c r="AQ39" s="26">
        <f t="shared" si="89"/>
        <v>0</v>
      </c>
      <c r="AR39" s="64">
        <f t="shared" si="90"/>
        <v>0</v>
      </c>
      <c r="AS39" s="37"/>
      <c r="AT39" s="34"/>
      <c r="AU39" s="34"/>
      <c r="AV39" s="35"/>
      <c r="AW39" s="35"/>
      <c r="AX39" s="35"/>
      <c r="AY39" s="35"/>
      <c r="AZ39" s="36"/>
      <c r="BA39" s="33">
        <f t="shared" si="91"/>
        <v>0</v>
      </c>
      <c r="BB39" s="32">
        <f t="shared" si="92"/>
        <v>0</v>
      </c>
      <c r="BC39" s="26">
        <f t="shared" si="93"/>
        <v>0</v>
      </c>
      <c r="BD39" s="64">
        <f t="shared" si="94"/>
        <v>0</v>
      </c>
      <c r="BE39" s="33"/>
      <c r="BF39" s="61"/>
      <c r="BG39" s="35"/>
      <c r="BH39" s="35"/>
      <c r="BI39" s="35"/>
      <c r="BJ39" s="35"/>
      <c r="BK39" s="36"/>
      <c r="BL39" s="57">
        <f t="shared" si="95"/>
        <v>0</v>
      </c>
      <c r="BM39" s="48">
        <f t="shared" si="96"/>
        <v>0</v>
      </c>
      <c r="BN39" s="47">
        <f t="shared" si="97"/>
        <v>0</v>
      </c>
      <c r="BO39" s="46">
        <f t="shared" si="98"/>
        <v>0</v>
      </c>
      <c r="BP39" s="37"/>
      <c r="BQ39" s="34"/>
      <c r="BR39" s="34"/>
      <c r="BS39" s="34"/>
      <c r="BT39" s="35"/>
      <c r="BU39" s="35"/>
      <c r="BV39" s="35"/>
      <c r="BW39" s="35"/>
      <c r="BX39" s="36"/>
      <c r="BY39" s="33">
        <f t="shared" si="99"/>
        <v>0</v>
      </c>
      <c r="BZ39" s="32">
        <f t="shared" si="100"/>
        <v>0</v>
      </c>
      <c r="CA39" s="38">
        <f t="shared" si="101"/>
        <v>0</v>
      </c>
      <c r="CB39" s="27">
        <f t="shared" si="102"/>
        <v>0</v>
      </c>
      <c r="CC39" s="1"/>
      <c r="CD39" s="1"/>
      <c r="CE39" s="2"/>
      <c r="CF39" s="2"/>
      <c r="CG39" s="2"/>
      <c r="CH39" s="2"/>
      <c r="CI39" s="2"/>
      <c r="CJ39" s="7"/>
      <c r="CK39" s="14"/>
      <c r="CL39" s="6"/>
      <c r="CM39" s="15"/>
      <c r="CN39" s="16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2"/>
      <c r="IL39" s="53"/>
    </row>
    <row r="40" spans="1:246" ht="12.75" hidden="1">
      <c r="A40" s="31"/>
      <c r="B40" s="90"/>
      <c r="C40" s="29"/>
      <c r="D40" s="30"/>
      <c r="E40" s="91"/>
      <c r="F40" s="92"/>
      <c r="G40" s="28">
        <f t="shared" si="107"/>
      </c>
      <c r="H40" s="24" t="e">
        <f>IF(AND($H$2="Y",J40&gt;0,OR(AND(G40=1,#REF!=10),AND(G40=2,#REF!=20),AND(G40=3,#REF!=30),AND(G40=4,G100=40),AND(G40=5,G106=50),AND(G40=6,#REF!=60),AND(G40=7,G115=70),AND(G40=8,#REF!=80),AND(G40=9,G123=90),AND(G40=10,#REF!=100))),VLOOKUP(J40-1,SortLookup!$A$13:$B$16,2,FALSE),"")</f>
        <v>#REF!</v>
      </c>
      <c r="I40" s="40" t="str">
        <f>IF(ISNA(VLOOKUP(E40,SortLookup!$A$1:$B$5,2,FALSE))," ",VLOOKUP(E40,SortLookup!$A$1:$B$5,2,FALSE))</f>
        <v> </v>
      </c>
      <c r="J40" s="25" t="str">
        <f>IF(ISNA(VLOOKUP(F40,SortLookup!$A$7:$B$11,2,FALSE))," ",VLOOKUP(F40,SortLookup!$A$7:$B$11,2,FALSE))</f>
        <v> </v>
      </c>
      <c r="K40" s="79">
        <f t="shared" si="78"/>
        <v>0</v>
      </c>
      <c r="L40" s="80">
        <f t="shared" si="79"/>
        <v>0</v>
      </c>
      <c r="M40" s="47">
        <f t="shared" si="104"/>
        <v>0</v>
      </c>
      <c r="N40" s="48">
        <f t="shared" si="105"/>
        <v>0</v>
      </c>
      <c r="O40" s="81">
        <f t="shared" si="106"/>
        <v>0</v>
      </c>
      <c r="P40" s="37"/>
      <c r="Q40" s="34"/>
      <c r="R40" s="34"/>
      <c r="S40" s="34"/>
      <c r="T40" s="34"/>
      <c r="U40" s="34"/>
      <c r="V40" s="34"/>
      <c r="W40" s="35"/>
      <c r="X40" s="35"/>
      <c r="Y40" s="35"/>
      <c r="Z40" s="35"/>
      <c r="AA40" s="36"/>
      <c r="AB40" s="33">
        <f t="shared" si="83"/>
        <v>0</v>
      </c>
      <c r="AC40" s="32">
        <f t="shared" si="84"/>
        <v>0</v>
      </c>
      <c r="AD40" s="26">
        <f t="shared" si="85"/>
        <v>0</v>
      </c>
      <c r="AE40" s="64">
        <f t="shared" si="86"/>
        <v>0</v>
      </c>
      <c r="AF40" s="37"/>
      <c r="AG40" s="34"/>
      <c r="AH40" s="34"/>
      <c r="AI40" s="34"/>
      <c r="AJ40" s="35"/>
      <c r="AK40" s="35"/>
      <c r="AL40" s="35"/>
      <c r="AM40" s="35"/>
      <c r="AN40" s="36"/>
      <c r="AO40" s="33">
        <f t="shared" si="87"/>
        <v>0</v>
      </c>
      <c r="AP40" s="32">
        <f t="shared" si="88"/>
        <v>0</v>
      </c>
      <c r="AQ40" s="26">
        <f t="shared" si="89"/>
        <v>0</v>
      </c>
      <c r="AR40" s="64">
        <f t="shared" si="90"/>
        <v>0</v>
      </c>
      <c r="AS40" s="37"/>
      <c r="AT40" s="34"/>
      <c r="AU40" s="34"/>
      <c r="AV40" s="35"/>
      <c r="AW40" s="35"/>
      <c r="AX40" s="35"/>
      <c r="AY40" s="35"/>
      <c r="AZ40" s="36"/>
      <c r="BA40" s="33">
        <f t="shared" si="91"/>
        <v>0</v>
      </c>
      <c r="BB40" s="32">
        <f t="shared" si="92"/>
        <v>0</v>
      </c>
      <c r="BC40" s="26">
        <f t="shared" si="93"/>
        <v>0</v>
      </c>
      <c r="BD40" s="64">
        <f t="shared" si="94"/>
        <v>0</v>
      </c>
      <c r="BE40" s="33"/>
      <c r="BF40" s="61"/>
      <c r="BG40" s="35"/>
      <c r="BH40" s="35"/>
      <c r="BI40" s="35"/>
      <c r="BJ40" s="35"/>
      <c r="BK40" s="36"/>
      <c r="BL40" s="57">
        <f t="shared" si="95"/>
        <v>0</v>
      </c>
      <c r="BM40" s="48">
        <f t="shared" si="96"/>
        <v>0</v>
      </c>
      <c r="BN40" s="47">
        <f t="shared" si="97"/>
        <v>0</v>
      </c>
      <c r="BO40" s="46">
        <f t="shared" si="98"/>
        <v>0</v>
      </c>
      <c r="BP40" s="37"/>
      <c r="BQ40" s="34"/>
      <c r="BR40" s="34"/>
      <c r="BS40" s="34"/>
      <c r="BT40" s="35"/>
      <c r="BU40" s="35"/>
      <c r="BV40" s="35"/>
      <c r="BW40" s="35"/>
      <c r="BX40" s="36"/>
      <c r="BY40" s="33">
        <f t="shared" si="99"/>
        <v>0</v>
      </c>
      <c r="BZ40" s="32">
        <f t="shared" si="100"/>
        <v>0</v>
      </c>
      <c r="CA40" s="38">
        <f t="shared" si="101"/>
        <v>0</v>
      </c>
      <c r="CB40" s="27">
        <f t="shared" si="102"/>
        <v>0</v>
      </c>
      <c r="CC40" s="1"/>
      <c r="CD40" s="1"/>
      <c r="CE40" s="2"/>
      <c r="CF40" s="2"/>
      <c r="CG40" s="2"/>
      <c r="CH40" s="2"/>
      <c r="CI40" s="2"/>
      <c r="CJ40" s="7"/>
      <c r="CK40" s="14"/>
      <c r="CL40" s="6"/>
      <c r="CM40" s="15"/>
      <c r="CN40" s="16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2"/>
      <c r="IL40" s="53"/>
    </row>
    <row r="41" spans="1:246" ht="12.75" hidden="1">
      <c r="A41" s="31"/>
      <c r="B41" s="90"/>
      <c r="C41" s="29"/>
      <c r="D41" s="30"/>
      <c r="E41" s="91"/>
      <c r="F41" s="92"/>
      <c r="G41" s="28">
        <f t="shared" si="107"/>
      </c>
      <c r="H41" s="24" t="e">
        <f>IF(AND($H$2="Y",J41&gt;0,OR(AND(G41=1,#REF!=10),AND(G41=2,#REF!=20),AND(G41=3,#REF!=30),AND(G41=4,#REF!=40),AND(G41=5,G100=50),AND(G41=6,G107=60),AND(G41=7,G116=70),AND(G41=8,#REF!=80),AND(G41=9,G124=90),AND(G41=10,#REF!=100))),VLOOKUP(J41-1,SortLookup!$A$13:$B$16,2,FALSE),"")</f>
        <v>#REF!</v>
      </c>
      <c r="I41" s="40" t="str">
        <f>IF(ISNA(VLOOKUP(E41,SortLookup!$A$1:$B$5,2,FALSE))," ",VLOOKUP(E41,SortLookup!$A$1:$B$5,2,FALSE))</f>
        <v> </v>
      </c>
      <c r="J41" s="25" t="str">
        <f>IF(ISNA(VLOOKUP(F41,SortLookup!$A$7:$B$11,2,FALSE))," ",VLOOKUP(F41,SortLookup!$A$7:$B$11,2,FALSE))</f>
        <v> </v>
      </c>
      <c r="K41" s="79">
        <f t="shared" si="78"/>
        <v>0</v>
      </c>
      <c r="L41" s="80">
        <f t="shared" si="79"/>
        <v>0</v>
      </c>
      <c r="M41" s="47">
        <f t="shared" si="104"/>
        <v>0</v>
      </c>
      <c r="N41" s="48">
        <f t="shared" si="105"/>
        <v>0</v>
      </c>
      <c r="O41" s="81">
        <f t="shared" si="106"/>
        <v>0</v>
      </c>
      <c r="P41" s="37"/>
      <c r="Q41" s="34"/>
      <c r="R41" s="34"/>
      <c r="S41" s="34"/>
      <c r="T41" s="34"/>
      <c r="U41" s="34"/>
      <c r="V41" s="34"/>
      <c r="W41" s="35"/>
      <c r="X41" s="35"/>
      <c r="Y41" s="35"/>
      <c r="Z41" s="35"/>
      <c r="AA41" s="36"/>
      <c r="AB41" s="33">
        <f t="shared" si="83"/>
        <v>0</v>
      </c>
      <c r="AC41" s="32">
        <f t="shared" si="84"/>
        <v>0</v>
      </c>
      <c r="AD41" s="26">
        <f t="shared" si="85"/>
        <v>0</v>
      </c>
      <c r="AE41" s="64">
        <f t="shared" si="86"/>
        <v>0</v>
      </c>
      <c r="AF41" s="37"/>
      <c r="AG41" s="34"/>
      <c r="AH41" s="34"/>
      <c r="AI41" s="34"/>
      <c r="AJ41" s="35"/>
      <c r="AK41" s="35"/>
      <c r="AL41" s="35"/>
      <c r="AM41" s="35"/>
      <c r="AN41" s="36"/>
      <c r="AO41" s="33">
        <f t="shared" si="87"/>
        <v>0</v>
      </c>
      <c r="AP41" s="32">
        <f t="shared" si="88"/>
        <v>0</v>
      </c>
      <c r="AQ41" s="26">
        <f t="shared" si="89"/>
        <v>0</v>
      </c>
      <c r="AR41" s="64">
        <f t="shared" si="90"/>
        <v>0</v>
      </c>
      <c r="AS41" s="37"/>
      <c r="AT41" s="34"/>
      <c r="AU41" s="34"/>
      <c r="AV41" s="35"/>
      <c r="AW41" s="35"/>
      <c r="AX41" s="35"/>
      <c r="AY41" s="35"/>
      <c r="AZ41" s="36"/>
      <c r="BA41" s="33">
        <f t="shared" si="91"/>
        <v>0</v>
      </c>
      <c r="BB41" s="32">
        <f t="shared" si="92"/>
        <v>0</v>
      </c>
      <c r="BC41" s="26">
        <f t="shared" si="93"/>
        <v>0</v>
      </c>
      <c r="BD41" s="64">
        <f t="shared" si="94"/>
        <v>0</v>
      </c>
      <c r="BE41" s="33"/>
      <c r="BF41" s="61"/>
      <c r="BG41" s="35"/>
      <c r="BH41" s="35"/>
      <c r="BI41" s="35"/>
      <c r="BJ41" s="35"/>
      <c r="BK41" s="36"/>
      <c r="BL41" s="57">
        <f t="shared" si="95"/>
        <v>0</v>
      </c>
      <c r="BM41" s="48">
        <f t="shared" si="96"/>
        <v>0</v>
      </c>
      <c r="BN41" s="47">
        <f t="shared" si="97"/>
        <v>0</v>
      </c>
      <c r="BO41" s="46">
        <f t="shared" si="98"/>
        <v>0</v>
      </c>
      <c r="BP41" s="37"/>
      <c r="BQ41" s="34"/>
      <c r="BR41" s="34"/>
      <c r="BS41" s="34"/>
      <c r="BT41" s="35"/>
      <c r="BU41" s="35"/>
      <c r="BV41" s="35"/>
      <c r="BW41" s="35"/>
      <c r="BX41" s="36"/>
      <c r="BY41" s="33">
        <f t="shared" si="99"/>
        <v>0</v>
      </c>
      <c r="BZ41" s="32">
        <f t="shared" si="100"/>
        <v>0</v>
      </c>
      <c r="CA41" s="38">
        <f t="shared" si="101"/>
        <v>0</v>
      </c>
      <c r="CB41" s="27">
        <f t="shared" si="102"/>
        <v>0</v>
      </c>
      <c r="CC41" s="1"/>
      <c r="CD41" s="1"/>
      <c r="CE41" s="2"/>
      <c r="CF41" s="2"/>
      <c r="CG41" s="2"/>
      <c r="CH41" s="2"/>
      <c r="CI41" s="2"/>
      <c r="CJ41" s="7"/>
      <c r="CK41" s="14"/>
      <c r="CL41" s="6"/>
      <c r="CM41" s="15"/>
      <c r="CN41" s="16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2"/>
      <c r="IL41" s="53"/>
    </row>
    <row r="42" spans="1:246" ht="12.75" hidden="1">
      <c r="A42" s="31"/>
      <c r="B42" s="90"/>
      <c r="C42" s="29"/>
      <c r="D42" s="30"/>
      <c r="E42" s="91"/>
      <c r="F42" s="92"/>
      <c r="G42" s="28">
        <f t="shared" si="107"/>
      </c>
      <c r="H42" s="24" t="e">
        <f>IF(AND($H$2="Y",J42&gt;0,OR(AND(G42=1,#REF!=10),AND(G42=2,#REF!=20),AND(G42=3,#REF!=30),AND(G42=4,G104=40),AND(G42=5,#REF!=50),AND(G42=6,G109=60),AND(G42=7,G118=70),AND(G42=8,#REF!=80),AND(G42=9,G126=90),AND(G42=10,#REF!=100))),VLOOKUP(J42-1,SortLookup!$A$13:$B$16,2,FALSE),"")</f>
        <v>#REF!</v>
      </c>
      <c r="I42" s="40" t="str">
        <f>IF(ISNA(VLOOKUP(E42,SortLookup!$A$1:$B$5,2,FALSE))," ",VLOOKUP(E42,SortLookup!$A$1:$B$5,2,FALSE))</f>
        <v> </v>
      </c>
      <c r="J42" s="25" t="str">
        <f>IF(ISNA(VLOOKUP(F42,SortLookup!$A$7:$B$11,2,FALSE))," ",VLOOKUP(F42,SortLookup!$A$7:$B$11,2,FALSE))</f>
        <v> </v>
      </c>
      <c r="K42" s="79">
        <f t="shared" si="78"/>
        <v>0</v>
      </c>
      <c r="L42" s="80">
        <f t="shared" si="79"/>
        <v>0</v>
      </c>
      <c r="M42" s="47">
        <f t="shared" si="104"/>
        <v>0</v>
      </c>
      <c r="N42" s="48">
        <f t="shared" si="105"/>
        <v>0</v>
      </c>
      <c r="O42" s="81">
        <f t="shared" si="106"/>
        <v>0</v>
      </c>
      <c r="P42" s="37"/>
      <c r="Q42" s="34"/>
      <c r="R42" s="34"/>
      <c r="S42" s="34"/>
      <c r="T42" s="34"/>
      <c r="U42" s="34"/>
      <c r="V42" s="34"/>
      <c r="W42" s="35"/>
      <c r="X42" s="35"/>
      <c r="Y42" s="35"/>
      <c r="Z42" s="35"/>
      <c r="AA42" s="36"/>
      <c r="AB42" s="33">
        <f t="shared" si="83"/>
        <v>0</v>
      </c>
      <c r="AC42" s="32">
        <f t="shared" si="84"/>
        <v>0</v>
      </c>
      <c r="AD42" s="26">
        <f t="shared" si="85"/>
        <v>0</v>
      </c>
      <c r="AE42" s="64">
        <f t="shared" si="86"/>
        <v>0</v>
      </c>
      <c r="AF42" s="37"/>
      <c r="AG42" s="34"/>
      <c r="AH42" s="34"/>
      <c r="AI42" s="34"/>
      <c r="AJ42" s="35"/>
      <c r="AK42" s="35"/>
      <c r="AL42" s="35"/>
      <c r="AM42" s="35"/>
      <c r="AN42" s="36"/>
      <c r="AO42" s="33">
        <f t="shared" si="87"/>
        <v>0</v>
      </c>
      <c r="AP42" s="32">
        <f t="shared" si="88"/>
        <v>0</v>
      </c>
      <c r="AQ42" s="26">
        <f t="shared" si="89"/>
        <v>0</v>
      </c>
      <c r="AR42" s="64">
        <f t="shared" si="90"/>
        <v>0</v>
      </c>
      <c r="AS42" s="37"/>
      <c r="AT42" s="34"/>
      <c r="AU42" s="34"/>
      <c r="AV42" s="35"/>
      <c r="AW42" s="35"/>
      <c r="AX42" s="35"/>
      <c r="AY42" s="35"/>
      <c r="AZ42" s="36"/>
      <c r="BA42" s="33">
        <f t="shared" si="91"/>
        <v>0</v>
      </c>
      <c r="BB42" s="32">
        <f t="shared" si="92"/>
        <v>0</v>
      </c>
      <c r="BC42" s="26">
        <f t="shared" si="93"/>
        <v>0</v>
      </c>
      <c r="BD42" s="64">
        <f t="shared" si="94"/>
        <v>0</v>
      </c>
      <c r="BE42" s="33"/>
      <c r="BF42" s="61"/>
      <c r="BG42" s="35"/>
      <c r="BH42" s="35"/>
      <c r="BI42" s="35"/>
      <c r="BJ42" s="35"/>
      <c r="BK42" s="36"/>
      <c r="BL42" s="57">
        <f t="shared" si="95"/>
        <v>0</v>
      </c>
      <c r="BM42" s="48">
        <f t="shared" si="96"/>
        <v>0</v>
      </c>
      <c r="BN42" s="47">
        <f t="shared" si="97"/>
        <v>0</v>
      </c>
      <c r="BO42" s="46">
        <f t="shared" si="98"/>
        <v>0</v>
      </c>
      <c r="BP42" s="37"/>
      <c r="BQ42" s="34"/>
      <c r="BR42" s="34"/>
      <c r="BS42" s="34"/>
      <c r="BT42" s="35"/>
      <c r="BU42" s="35"/>
      <c r="BV42" s="35"/>
      <c r="BW42" s="35"/>
      <c r="BX42" s="36"/>
      <c r="BY42" s="33">
        <f t="shared" si="99"/>
        <v>0</v>
      </c>
      <c r="BZ42" s="32">
        <f t="shared" si="100"/>
        <v>0</v>
      </c>
      <c r="CA42" s="38">
        <f t="shared" si="101"/>
        <v>0</v>
      </c>
      <c r="CB42" s="27">
        <f t="shared" si="102"/>
        <v>0</v>
      </c>
      <c r="CC42" s="1"/>
      <c r="CD42" s="1"/>
      <c r="CE42" s="2"/>
      <c r="CF42" s="2"/>
      <c r="CG42" s="2"/>
      <c r="CH42" s="2"/>
      <c r="CI42" s="2"/>
      <c r="CJ42" s="7"/>
      <c r="CK42" s="14"/>
      <c r="CL42" s="6"/>
      <c r="CM42" s="15"/>
      <c r="CN42" s="16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2"/>
      <c r="IL42" s="53"/>
    </row>
    <row r="43" spans="1:246" ht="12.75" hidden="1">
      <c r="A43" s="31"/>
      <c r="B43" s="90"/>
      <c r="C43" s="29"/>
      <c r="D43" s="30"/>
      <c r="E43" s="91"/>
      <c r="F43" s="92"/>
      <c r="G43" s="28">
        <f t="shared" si="107"/>
      </c>
      <c r="H43" s="24" t="e">
        <f>IF(AND($H$2="Y",J43&gt;0,OR(AND(G43=1,#REF!=10),AND(G43=2,#REF!=20),AND(G43=3,#REF!=30),AND(G43=4,G101=40),AND(G43=5,G107=50),AND(G43=6,G115=60),AND(G43=7,G123=70),AND(G43=8,#REF!=80),AND(G43=9,G131=90),AND(G43=10,#REF!=100))),VLOOKUP(J43-1,SortLookup!$A$13:$B$16,2,FALSE),"")</f>
        <v>#REF!</v>
      </c>
      <c r="I43" s="40" t="str">
        <f>IF(ISNA(VLOOKUP(E43,SortLookup!$A$1:$B$5,2,FALSE))," ",VLOOKUP(E43,SortLookup!$A$1:$B$5,2,FALSE))</f>
        <v> </v>
      </c>
      <c r="J43" s="25" t="str">
        <f>IF(ISNA(VLOOKUP(F43,SortLookup!$A$7:$B$11,2,FALSE))," ",VLOOKUP(F43,SortLookup!$A$7:$B$11,2,FALSE))</f>
        <v> </v>
      </c>
      <c r="K43" s="79">
        <f t="shared" si="78"/>
        <v>0</v>
      </c>
      <c r="L43" s="80">
        <f t="shared" si="79"/>
        <v>0</v>
      </c>
      <c r="M43" s="47">
        <f t="shared" si="104"/>
        <v>0</v>
      </c>
      <c r="N43" s="48">
        <f t="shared" si="105"/>
        <v>0</v>
      </c>
      <c r="O43" s="81">
        <f t="shared" si="106"/>
        <v>0</v>
      </c>
      <c r="P43" s="37"/>
      <c r="Q43" s="34"/>
      <c r="R43" s="34"/>
      <c r="S43" s="34"/>
      <c r="T43" s="34"/>
      <c r="U43" s="34"/>
      <c r="V43" s="34"/>
      <c r="W43" s="35"/>
      <c r="X43" s="35"/>
      <c r="Y43" s="35"/>
      <c r="Z43" s="35"/>
      <c r="AA43" s="36"/>
      <c r="AB43" s="33">
        <f t="shared" si="83"/>
        <v>0</v>
      </c>
      <c r="AC43" s="32">
        <f t="shared" si="84"/>
        <v>0</v>
      </c>
      <c r="AD43" s="26">
        <f t="shared" si="85"/>
        <v>0</v>
      </c>
      <c r="AE43" s="64">
        <f t="shared" si="86"/>
        <v>0</v>
      </c>
      <c r="AF43" s="37"/>
      <c r="AG43" s="34"/>
      <c r="AH43" s="34"/>
      <c r="AI43" s="34"/>
      <c r="AJ43" s="35"/>
      <c r="AK43" s="35"/>
      <c r="AL43" s="35"/>
      <c r="AM43" s="35"/>
      <c r="AN43" s="36"/>
      <c r="AO43" s="33">
        <f t="shared" si="87"/>
        <v>0</v>
      </c>
      <c r="AP43" s="32">
        <f t="shared" si="88"/>
        <v>0</v>
      </c>
      <c r="AQ43" s="26">
        <f t="shared" si="89"/>
        <v>0</v>
      </c>
      <c r="AR43" s="64">
        <f t="shared" si="90"/>
        <v>0</v>
      </c>
      <c r="AS43" s="37"/>
      <c r="AT43" s="34"/>
      <c r="AU43" s="34"/>
      <c r="AV43" s="35"/>
      <c r="AW43" s="35"/>
      <c r="AX43" s="35"/>
      <c r="AY43" s="35"/>
      <c r="AZ43" s="36"/>
      <c r="BA43" s="33">
        <f t="shared" si="91"/>
        <v>0</v>
      </c>
      <c r="BB43" s="32">
        <f t="shared" si="92"/>
        <v>0</v>
      </c>
      <c r="BC43" s="26">
        <f t="shared" si="93"/>
        <v>0</v>
      </c>
      <c r="BD43" s="64">
        <f t="shared" si="94"/>
        <v>0</v>
      </c>
      <c r="BE43" s="33"/>
      <c r="BF43" s="61"/>
      <c r="BG43" s="35"/>
      <c r="BH43" s="35"/>
      <c r="BI43" s="35"/>
      <c r="BJ43" s="35"/>
      <c r="BK43" s="36"/>
      <c r="BL43" s="57">
        <f t="shared" si="95"/>
        <v>0</v>
      </c>
      <c r="BM43" s="48">
        <f t="shared" si="96"/>
        <v>0</v>
      </c>
      <c r="BN43" s="47">
        <f t="shared" si="97"/>
        <v>0</v>
      </c>
      <c r="BO43" s="46">
        <f t="shared" si="98"/>
        <v>0</v>
      </c>
      <c r="BP43" s="37"/>
      <c r="BQ43" s="34"/>
      <c r="BR43" s="34"/>
      <c r="BS43" s="34"/>
      <c r="BT43" s="35"/>
      <c r="BU43" s="35"/>
      <c r="BV43" s="35"/>
      <c r="BW43" s="35"/>
      <c r="BX43" s="36"/>
      <c r="BY43" s="33">
        <f t="shared" si="99"/>
        <v>0</v>
      </c>
      <c r="BZ43" s="32">
        <f t="shared" si="100"/>
        <v>0</v>
      </c>
      <c r="CA43" s="38">
        <f t="shared" si="101"/>
        <v>0</v>
      </c>
      <c r="CB43" s="27">
        <f t="shared" si="102"/>
        <v>0</v>
      </c>
      <c r="CC43" s="1"/>
      <c r="CD43" s="1"/>
      <c r="CE43" s="2"/>
      <c r="CF43" s="2"/>
      <c r="CG43" s="2"/>
      <c r="CH43" s="2"/>
      <c r="CI43" s="2"/>
      <c r="CJ43" s="7"/>
      <c r="CK43" s="14"/>
      <c r="CL43" s="6"/>
      <c r="CM43" s="15"/>
      <c r="CN43" s="16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2"/>
      <c r="IL43" s="53"/>
    </row>
    <row r="44" spans="1:246" ht="12.75" hidden="1">
      <c r="A44" s="31"/>
      <c r="B44" s="90"/>
      <c r="C44" s="29"/>
      <c r="D44" s="30"/>
      <c r="E44" s="91"/>
      <c r="F44" s="92"/>
      <c r="G44" s="28">
        <f t="shared" si="107"/>
      </c>
      <c r="H44" s="24" t="e">
        <f>IF(AND($H$2="Y",J44&gt;0,OR(AND(G44=1,#REF!=10),AND(G44=2,#REF!=20),AND(G44=3,#REF!=30),AND(G44=4,G102=40),AND(G44=5,G108=50),AND(G44=6,G115=60),AND(G44=7,G124=70),AND(G44=8,#REF!=80),AND(G44=9,G132=90),AND(G44=10,#REF!=100))),VLOOKUP(J44-1,SortLookup!$A$13:$B$16,2,FALSE),"")</f>
        <v>#REF!</v>
      </c>
      <c r="I44" s="40" t="str">
        <f>IF(ISNA(VLOOKUP(E44,SortLookup!$A$1:$B$5,2,FALSE))," ",VLOOKUP(E44,SortLookup!$A$1:$B$5,2,FALSE))</f>
        <v> </v>
      </c>
      <c r="J44" s="25" t="str">
        <f>IF(ISNA(VLOOKUP(F44,SortLookup!$A$7:$B$11,2,FALSE))," ",VLOOKUP(F44,SortLookup!$A$7:$B$11,2,FALSE))</f>
        <v> </v>
      </c>
      <c r="K44" s="79">
        <f t="shared" si="78"/>
        <v>0</v>
      </c>
      <c r="L44" s="80">
        <f t="shared" si="79"/>
        <v>0</v>
      </c>
      <c r="M44" s="47">
        <f t="shared" si="104"/>
        <v>0</v>
      </c>
      <c r="N44" s="48">
        <f t="shared" si="105"/>
        <v>0</v>
      </c>
      <c r="O44" s="81">
        <f t="shared" si="106"/>
        <v>0</v>
      </c>
      <c r="P44" s="37"/>
      <c r="Q44" s="34"/>
      <c r="R44" s="34"/>
      <c r="S44" s="34"/>
      <c r="T44" s="34"/>
      <c r="U44" s="34"/>
      <c r="V44" s="34"/>
      <c r="W44" s="35"/>
      <c r="X44" s="35"/>
      <c r="Y44" s="35"/>
      <c r="Z44" s="35"/>
      <c r="AA44" s="36"/>
      <c r="AB44" s="33">
        <f t="shared" si="83"/>
        <v>0</v>
      </c>
      <c r="AC44" s="32">
        <f t="shared" si="84"/>
        <v>0</v>
      </c>
      <c r="AD44" s="26">
        <f t="shared" si="85"/>
        <v>0</v>
      </c>
      <c r="AE44" s="64">
        <f t="shared" si="86"/>
        <v>0</v>
      </c>
      <c r="AF44" s="37"/>
      <c r="AG44" s="34"/>
      <c r="AH44" s="34"/>
      <c r="AI44" s="34"/>
      <c r="AJ44" s="35"/>
      <c r="AK44" s="35"/>
      <c r="AL44" s="35"/>
      <c r="AM44" s="35"/>
      <c r="AN44" s="36"/>
      <c r="AO44" s="33">
        <f t="shared" si="87"/>
        <v>0</v>
      </c>
      <c r="AP44" s="32">
        <f t="shared" si="88"/>
        <v>0</v>
      </c>
      <c r="AQ44" s="26">
        <f t="shared" si="89"/>
        <v>0</v>
      </c>
      <c r="AR44" s="64">
        <f t="shared" si="90"/>
        <v>0</v>
      </c>
      <c r="AS44" s="37"/>
      <c r="AT44" s="34"/>
      <c r="AU44" s="34"/>
      <c r="AV44" s="35"/>
      <c r="AW44" s="35"/>
      <c r="AX44" s="35"/>
      <c r="AY44" s="35"/>
      <c r="AZ44" s="36"/>
      <c r="BA44" s="33">
        <f t="shared" si="91"/>
        <v>0</v>
      </c>
      <c r="BB44" s="32">
        <f t="shared" si="92"/>
        <v>0</v>
      </c>
      <c r="BC44" s="26">
        <f t="shared" si="93"/>
        <v>0</v>
      </c>
      <c r="BD44" s="64">
        <f t="shared" si="94"/>
        <v>0</v>
      </c>
      <c r="BE44" s="33"/>
      <c r="BF44" s="61"/>
      <c r="BG44" s="35"/>
      <c r="BH44" s="35"/>
      <c r="BI44" s="35"/>
      <c r="BJ44" s="35"/>
      <c r="BK44" s="36"/>
      <c r="BL44" s="57">
        <f t="shared" si="95"/>
        <v>0</v>
      </c>
      <c r="BM44" s="48">
        <f t="shared" si="96"/>
        <v>0</v>
      </c>
      <c r="BN44" s="47">
        <f t="shared" si="97"/>
        <v>0</v>
      </c>
      <c r="BO44" s="46">
        <f t="shared" si="98"/>
        <v>0</v>
      </c>
      <c r="BP44" s="37"/>
      <c r="BQ44" s="34"/>
      <c r="BR44" s="34"/>
      <c r="BS44" s="34"/>
      <c r="BT44" s="35"/>
      <c r="BU44" s="35"/>
      <c r="BV44" s="35"/>
      <c r="BW44" s="35"/>
      <c r="BX44" s="36"/>
      <c r="BY44" s="33">
        <f t="shared" si="99"/>
        <v>0</v>
      </c>
      <c r="BZ44" s="32">
        <f t="shared" si="100"/>
        <v>0</v>
      </c>
      <c r="CA44" s="38">
        <f t="shared" si="101"/>
        <v>0</v>
      </c>
      <c r="CB44" s="27">
        <f t="shared" si="102"/>
        <v>0</v>
      </c>
      <c r="CC44" s="1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2"/>
      <c r="IL44" s="53"/>
    </row>
    <row r="45" spans="1:246" ht="12.75" hidden="1">
      <c r="A45" s="31"/>
      <c r="B45" s="90"/>
      <c r="C45" s="29"/>
      <c r="D45" s="30"/>
      <c r="E45" s="91"/>
      <c r="F45" s="92"/>
      <c r="G45" s="28">
        <f t="shared" si="107"/>
      </c>
      <c r="H45" s="24" t="e">
        <f>IF(AND($H$2="Y",J45&gt;0,OR(AND(G45=1,#REF!=10),AND(G45=2,#REF!=20),AND(G45=3,#REF!=30),AND(G45=4,G104=40),AND(G45=5,G110=50),AND(G45=6,G113=60),AND(G45=7,G122=70),AND(G45=8,#REF!=80),AND(G45=9,G130=90),AND(G45=10,#REF!=100))),VLOOKUP(J45-1,SortLookup!$A$13:$B$16,2,FALSE),"")</f>
        <v>#REF!</v>
      </c>
      <c r="I45" s="40" t="str">
        <f>IF(ISNA(VLOOKUP(E45,SortLookup!$A$1:$B$5,2,FALSE))," ",VLOOKUP(E45,SortLookup!$A$1:$B$5,2,FALSE))</f>
        <v> </v>
      </c>
      <c r="J45" s="25" t="str">
        <f>IF(ISNA(VLOOKUP(F45,SortLookup!$A$7:$B$11,2,FALSE))," ",VLOOKUP(F45,SortLookup!$A$7:$B$11,2,FALSE))</f>
        <v> </v>
      </c>
      <c r="K45" s="79">
        <f t="shared" si="78"/>
        <v>0</v>
      </c>
      <c r="L45" s="80">
        <f t="shared" si="79"/>
        <v>0</v>
      </c>
      <c r="M45" s="47">
        <f t="shared" si="104"/>
        <v>0</v>
      </c>
      <c r="N45" s="48">
        <f t="shared" si="105"/>
        <v>0</v>
      </c>
      <c r="O45" s="81">
        <f t="shared" si="106"/>
        <v>0</v>
      </c>
      <c r="P45" s="37"/>
      <c r="Q45" s="34"/>
      <c r="R45" s="34"/>
      <c r="S45" s="34"/>
      <c r="T45" s="34"/>
      <c r="U45" s="34"/>
      <c r="V45" s="34"/>
      <c r="W45" s="35"/>
      <c r="X45" s="35"/>
      <c r="Y45" s="35"/>
      <c r="Z45" s="35"/>
      <c r="AA45" s="36"/>
      <c r="AB45" s="33">
        <f t="shared" si="83"/>
        <v>0</v>
      </c>
      <c r="AC45" s="32">
        <f t="shared" si="84"/>
        <v>0</v>
      </c>
      <c r="AD45" s="26">
        <f t="shared" si="85"/>
        <v>0</v>
      </c>
      <c r="AE45" s="64">
        <f t="shared" si="86"/>
        <v>0</v>
      </c>
      <c r="AF45" s="37"/>
      <c r="AG45" s="34"/>
      <c r="AH45" s="34"/>
      <c r="AI45" s="34"/>
      <c r="AJ45" s="35"/>
      <c r="AK45" s="35"/>
      <c r="AL45" s="35"/>
      <c r="AM45" s="35"/>
      <c r="AN45" s="36"/>
      <c r="AO45" s="33">
        <f t="shared" si="87"/>
        <v>0</v>
      </c>
      <c r="AP45" s="32">
        <f t="shared" si="88"/>
        <v>0</v>
      </c>
      <c r="AQ45" s="26">
        <f t="shared" si="89"/>
        <v>0</v>
      </c>
      <c r="AR45" s="64">
        <f t="shared" si="90"/>
        <v>0</v>
      </c>
      <c r="AS45" s="37"/>
      <c r="AT45" s="34"/>
      <c r="AU45" s="34"/>
      <c r="AV45" s="35"/>
      <c r="AW45" s="35"/>
      <c r="AX45" s="35"/>
      <c r="AY45" s="35"/>
      <c r="AZ45" s="36"/>
      <c r="BA45" s="33">
        <f t="shared" si="91"/>
        <v>0</v>
      </c>
      <c r="BB45" s="32">
        <f t="shared" si="92"/>
        <v>0</v>
      </c>
      <c r="BC45" s="26">
        <f t="shared" si="93"/>
        <v>0</v>
      </c>
      <c r="BD45" s="64">
        <f t="shared" si="94"/>
        <v>0</v>
      </c>
      <c r="BE45" s="33"/>
      <c r="BF45" s="61"/>
      <c r="BG45" s="35"/>
      <c r="BH45" s="35"/>
      <c r="BI45" s="35"/>
      <c r="BJ45" s="35"/>
      <c r="BK45" s="36"/>
      <c r="BL45" s="57">
        <f t="shared" si="95"/>
        <v>0</v>
      </c>
      <c r="BM45" s="48">
        <f t="shared" si="96"/>
        <v>0</v>
      </c>
      <c r="BN45" s="47">
        <f t="shared" si="97"/>
        <v>0</v>
      </c>
      <c r="BO45" s="46">
        <f t="shared" si="98"/>
        <v>0</v>
      </c>
      <c r="BP45" s="37"/>
      <c r="BQ45" s="34"/>
      <c r="BR45" s="34"/>
      <c r="BS45" s="34"/>
      <c r="BT45" s="35"/>
      <c r="BU45" s="35"/>
      <c r="BV45" s="35"/>
      <c r="BW45" s="35"/>
      <c r="BX45" s="36"/>
      <c r="BY45" s="33">
        <f t="shared" si="99"/>
        <v>0</v>
      </c>
      <c r="BZ45" s="32">
        <f t="shared" si="100"/>
        <v>0</v>
      </c>
      <c r="CA45" s="38">
        <f t="shared" si="101"/>
        <v>0</v>
      </c>
      <c r="CB45" s="27">
        <f t="shared" si="102"/>
        <v>0</v>
      </c>
      <c r="CC45" s="1"/>
      <c r="CD45" s="1"/>
      <c r="CE45" s="2"/>
      <c r="CF45" s="2"/>
      <c r="CG45" s="2"/>
      <c r="CH45" s="2"/>
      <c r="CI45" s="2"/>
      <c r="CJ45" s="7"/>
      <c r="CK45" s="14"/>
      <c r="CL45" s="6"/>
      <c r="CM45" s="15"/>
      <c r="CN45" s="16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2"/>
      <c r="IL45" s="53"/>
    </row>
    <row r="46" spans="1:246" ht="12.75" hidden="1">
      <c r="A46" s="31"/>
      <c r="B46" s="29"/>
      <c r="C46" s="29"/>
      <c r="D46" s="30"/>
      <c r="E46" s="30"/>
      <c r="F46" s="63"/>
      <c r="G46" s="28">
        <f t="shared" si="107"/>
      </c>
      <c r="H46" s="24" t="e">
        <f>IF(AND($H$2="Y",J46&gt;0,OR(AND(G46=1,#REF!=10),AND(G46=2,#REF!=20),AND(G46=3,#REF!=30),AND(G46=4,G103=40),AND(G46=5,#REF!=50),AND(G46=6,G112=60),AND(G46=7,G121=70),AND(G46=8,#REF!=80),AND(G46=9,G129=90),AND(G46=10,#REF!=100))),VLOOKUP(J46-1,SortLookup!$A$13:$B$16,2,FALSE),"")</f>
        <v>#REF!</v>
      </c>
      <c r="I46" s="40" t="str">
        <f>IF(ISNA(VLOOKUP(E46,SortLookup!$A$1:$B$5,2,FALSE))," ",VLOOKUP(E46,SortLookup!$A$1:$B$5,2,FALSE))</f>
        <v> </v>
      </c>
      <c r="J46" s="25" t="str">
        <f>IF(ISNA(VLOOKUP(F46,SortLookup!$A$7:$B$11,2,FALSE))," ",VLOOKUP(F46,SortLookup!$A$7:$B$11,2,FALSE))</f>
        <v> </v>
      </c>
      <c r="K46" s="79">
        <f t="shared" si="78"/>
        <v>0</v>
      </c>
      <c r="L46" s="80">
        <f t="shared" si="79"/>
        <v>0</v>
      </c>
      <c r="M46" s="47">
        <f t="shared" si="104"/>
        <v>0</v>
      </c>
      <c r="N46" s="48">
        <f t="shared" si="105"/>
        <v>0</v>
      </c>
      <c r="O46" s="81">
        <f t="shared" si="106"/>
        <v>0</v>
      </c>
      <c r="P46" s="37"/>
      <c r="Q46" s="34"/>
      <c r="R46" s="34"/>
      <c r="S46" s="34"/>
      <c r="T46" s="34"/>
      <c r="U46" s="34"/>
      <c r="V46" s="34"/>
      <c r="W46" s="35"/>
      <c r="X46" s="35"/>
      <c r="Y46" s="35"/>
      <c r="Z46" s="35"/>
      <c r="AA46" s="36"/>
      <c r="AB46" s="33">
        <f t="shared" si="83"/>
        <v>0</v>
      </c>
      <c r="AC46" s="32">
        <f t="shared" si="84"/>
        <v>0</v>
      </c>
      <c r="AD46" s="26">
        <f t="shared" si="85"/>
        <v>0</v>
      </c>
      <c r="AE46" s="64">
        <f t="shared" si="86"/>
        <v>0</v>
      </c>
      <c r="AF46" s="37"/>
      <c r="AG46" s="34"/>
      <c r="AH46" s="34"/>
      <c r="AI46" s="34"/>
      <c r="AJ46" s="35"/>
      <c r="AK46" s="35"/>
      <c r="AL46" s="35"/>
      <c r="AM46" s="35"/>
      <c r="AN46" s="36"/>
      <c r="AO46" s="33">
        <f t="shared" si="87"/>
        <v>0</v>
      </c>
      <c r="AP46" s="32">
        <f t="shared" si="88"/>
        <v>0</v>
      </c>
      <c r="AQ46" s="26">
        <f t="shared" si="89"/>
        <v>0</v>
      </c>
      <c r="AR46" s="64">
        <f t="shared" si="90"/>
        <v>0</v>
      </c>
      <c r="AS46" s="37"/>
      <c r="AT46" s="34"/>
      <c r="AU46" s="34"/>
      <c r="AV46" s="35"/>
      <c r="AW46" s="35"/>
      <c r="AX46" s="35"/>
      <c r="AY46" s="35"/>
      <c r="AZ46" s="36"/>
      <c r="BA46" s="33">
        <f t="shared" si="91"/>
        <v>0</v>
      </c>
      <c r="BB46" s="32">
        <f t="shared" si="92"/>
        <v>0</v>
      </c>
      <c r="BC46" s="26">
        <f t="shared" si="93"/>
        <v>0</v>
      </c>
      <c r="BD46" s="64">
        <f t="shared" si="94"/>
        <v>0</v>
      </c>
      <c r="BE46" s="33"/>
      <c r="BF46" s="61"/>
      <c r="BG46" s="35"/>
      <c r="BH46" s="35"/>
      <c r="BI46" s="35"/>
      <c r="BJ46" s="35"/>
      <c r="BK46" s="36"/>
      <c r="BL46" s="57">
        <f t="shared" si="95"/>
        <v>0</v>
      </c>
      <c r="BM46" s="48">
        <f t="shared" si="96"/>
        <v>0</v>
      </c>
      <c r="BN46" s="47">
        <f t="shared" si="97"/>
        <v>0</v>
      </c>
      <c r="BO46" s="46">
        <f t="shared" si="98"/>
        <v>0</v>
      </c>
      <c r="BP46" s="37"/>
      <c r="BQ46" s="34"/>
      <c r="BR46" s="34"/>
      <c r="BS46" s="34"/>
      <c r="BT46" s="35"/>
      <c r="BU46" s="35"/>
      <c r="BV46" s="35"/>
      <c r="BW46" s="35"/>
      <c r="BX46" s="36"/>
      <c r="BY46" s="33">
        <f t="shared" si="99"/>
        <v>0</v>
      </c>
      <c r="BZ46" s="32">
        <f t="shared" si="100"/>
        <v>0</v>
      </c>
      <c r="CA46" s="38">
        <f t="shared" si="101"/>
        <v>0</v>
      </c>
      <c r="CB46" s="27">
        <f t="shared" si="102"/>
        <v>0</v>
      </c>
      <c r="CC46" s="1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2"/>
      <c r="IL46" s="53"/>
    </row>
    <row r="47" spans="1:246" ht="12.75" hidden="1">
      <c r="A47" s="31"/>
      <c r="B47" s="29"/>
      <c r="C47" s="29"/>
      <c r="D47" s="30"/>
      <c r="E47" s="30"/>
      <c r="F47" s="63"/>
      <c r="G47" s="28">
        <f t="shared" si="107"/>
      </c>
      <c r="H47" s="24" t="e">
        <f>IF(AND($H$2="Y",J47&gt;0,OR(AND(G47=1,#REF!=10),AND(G47=2,#REF!=20),AND(G47=3,#REF!=30),AND(G47=4,G102=40),AND(G47=5,G108=50),AND(G47=6,G115=60),AND(G47=7,G124=70),AND(G47=8,#REF!=80),AND(G47=9,G132=90),AND(G47=10,#REF!=100))),VLOOKUP(J47-1,SortLookup!$A$13:$B$16,2,FALSE),"")</f>
        <v>#REF!</v>
      </c>
      <c r="I47" s="40" t="str">
        <f>IF(ISNA(VLOOKUP(E47,SortLookup!$A$1:$B$5,2,FALSE))," ",VLOOKUP(E47,SortLookup!$A$1:$B$5,2,FALSE))</f>
        <v> </v>
      </c>
      <c r="J47" s="25" t="str">
        <f>IF(ISNA(VLOOKUP(F47,SortLookup!$A$7:$B$11,2,FALSE))," ",VLOOKUP(F47,SortLookup!$A$7:$B$11,2,FALSE))</f>
        <v> </v>
      </c>
      <c r="K47" s="79">
        <f t="shared" si="78"/>
        <v>0</v>
      </c>
      <c r="L47" s="80">
        <f t="shared" si="79"/>
        <v>0</v>
      </c>
      <c r="M47" s="47">
        <f t="shared" si="104"/>
        <v>0</v>
      </c>
      <c r="N47" s="48">
        <f t="shared" si="105"/>
        <v>0</v>
      </c>
      <c r="O47" s="81">
        <f t="shared" si="106"/>
        <v>0</v>
      </c>
      <c r="P47" s="37"/>
      <c r="Q47" s="34"/>
      <c r="R47" s="34"/>
      <c r="S47" s="34"/>
      <c r="T47" s="34"/>
      <c r="U47" s="34"/>
      <c r="V47" s="34"/>
      <c r="W47" s="35"/>
      <c r="X47" s="35"/>
      <c r="Y47" s="35"/>
      <c r="Z47" s="35"/>
      <c r="AA47" s="36"/>
      <c r="AB47" s="33">
        <f t="shared" si="83"/>
        <v>0</v>
      </c>
      <c r="AC47" s="32">
        <f t="shared" si="84"/>
        <v>0</v>
      </c>
      <c r="AD47" s="26">
        <f t="shared" si="85"/>
        <v>0</v>
      </c>
      <c r="AE47" s="64">
        <f t="shared" si="86"/>
        <v>0</v>
      </c>
      <c r="AF47" s="37"/>
      <c r="AG47" s="34"/>
      <c r="AH47" s="34"/>
      <c r="AI47" s="34"/>
      <c r="AJ47" s="35"/>
      <c r="AK47" s="35"/>
      <c r="AL47" s="35"/>
      <c r="AM47" s="35"/>
      <c r="AN47" s="36"/>
      <c r="AO47" s="33">
        <f t="shared" si="87"/>
        <v>0</v>
      </c>
      <c r="AP47" s="32">
        <f t="shared" si="88"/>
        <v>0</v>
      </c>
      <c r="AQ47" s="26">
        <f t="shared" si="89"/>
        <v>0</v>
      </c>
      <c r="AR47" s="64">
        <f t="shared" si="90"/>
        <v>0</v>
      </c>
      <c r="AS47" s="37"/>
      <c r="AT47" s="34"/>
      <c r="AU47" s="34"/>
      <c r="AV47" s="35"/>
      <c r="AW47" s="35"/>
      <c r="AX47" s="35"/>
      <c r="AY47" s="35"/>
      <c r="AZ47" s="36"/>
      <c r="BA47" s="33">
        <f t="shared" si="91"/>
        <v>0</v>
      </c>
      <c r="BB47" s="32">
        <f t="shared" si="92"/>
        <v>0</v>
      </c>
      <c r="BC47" s="26">
        <f t="shared" si="93"/>
        <v>0</v>
      </c>
      <c r="BD47" s="64">
        <f t="shared" si="94"/>
        <v>0</v>
      </c>
      <c r="BE47" s="33"/>
      <c r="BF47" s="61"/>
      <c r="BG47" s="35"/>
      <c r="BH47" s="35"/>
      <c r="BI47" s="35"/>
      <c r="BJ47" s="35"/>
      <c r="BK47" s="36"/>
      <c r="BL47" s="57">
        <f t="shared" si="95"/>
        <v>0</v>
      </c>
      <c r="BM47" s="48">
        <f t="shared" si="96"/>
        <v>0</v>
      </c>
      <c r="BN47" s="47">
        <f t="shared" si="97"/>
        <v>0</v>
      </c>
      <c r="BO47" s="46">
        <f t="shared" si="98"/>
        <v>0</v>
      </c>
      <c r="BP47" s="37"/>
      <c r="BQ47" s="34"/>
      <c r="BR47" s="34"/>
      <c r="BS47" s="34"/>
      <c r="BT47" s="35"/>
      <c r="BU47" s="35"/>
      <c r="BV47" s="35"/>
      <c r="BW47" s="35"/>
      <c r="BX47" s="36"/>
      <c r="BY47" s="33">
        <f t="shared" si="99"/>
        <v>0</v>
      </c>
      <c r="BZ47" s="32">
        <f t="shared" si="100"/>
        <v>0</v>
      </c>
      <c r="CA47" s="38">
        <f t="shared" si="101"/>
        <v>0</v>
      </c>
      <c r="CB47" s="27">
        <f t="shared" si="102"/>
        <v>0</v>
      </c>
      <c r="CC47" s="1"/>
      <c r="CD47" s="1"/>
      <c r="CE47" s="2"/>
      <c r="CF47" s="2"/>
      <c r="CG47" s="2"/>
      <c r="CH47" s="2"/>
      <c r="CI47" s="2"/>
      <c r="CJ47" s="7"/>
      <c r="CK47" s="14"/>
      <c r="CL47" s="6"/>
      <c r="CM47" s="15"/>
      <c r="CN47" s="16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2"/>
      <c r="IL47" s="53"/>
    </row>
    <row r="48" spans="1:246" ht="12.75" hidden="1">
      <c r="A48" s="31"/>
      <c r="B48" s="90"/>
      <c r="C48" s="29"/>
      <c r="D48" s="30"/>
      <c r="E48" s="91"/>
      <c r="F48" s="92"/>
      <c r="G48" s="28">
        <f>IF(AND(OR($G$2="Y",$H$2="Y"),I48&lt;5,J48&lt;5),IF(AND(I48=#REF!,J48=#REF!),#REF!+1,1),"")</f>
      </c>
      <c r="H48" s="24" t="e">
        <f>IF(AND($H$2="Y",J48&gt;0,OR(AND(G48=1,#REF!=10),AND(G48=2,#REF!=20),AND(G48=3,#REF!=30),AND(G48=4,#REF!=40),AND(G48=5,G109=50),AND(G48=6,G112=60),AND(G48=7,G121=70),AND(G48=8,#REF!=80),AND(G48=9,G129=90),AND(G48=10,#REF!=100))),VLOOKUP(J48-1,SortLookup!$A$13:$B$16,2,FALSE),"")</f>
        <v>#REF!</v>
      </c>
      <c r="I48" s="40" t="str">
        <f>IF(ISNA(VLOOKUP(E48,SortLookup!$A$1:$B$5,2,FALSE))," ",VLOOKUP(E48,SortLookup!$A$1:$B$5,2,FALSE))</f>
        <v> </v>
      </c>
      <c r="J48" s="25" t="str">
        <f>IF(ISNA(VLOOKUP(F48,SortLookup!$A$7:$B$11,2,FALSE))," ",VLOOKUP(F48,SortLookup!$A$7:$B$11,2,FALSE))</f>
        <v> </v>
      </c>
      <c r="K48" s="79">
        <f t="shared" si="78"/>
        <v>0</v>
      </c>
      <c r="L48" s="80">
        <f t="shared" si="79"/>
        <v>0</v>
      </c>
      <c r="M48" s="47">
        <f t="shared" si="104"/>
        <v>0</v>
      </c>
      <c r="N48" s="48">
        <f t="shared" si="105"/>
        <v>0</v>
      </c>
      <c r="O48" s="81">
        <f t="shared" si="106"/>
        <v>0</v>
      </c>
      <c r="P48" s="37"/>
      <c r="Q48" s="34"/>
      <c r="R48" s="34"/>
      <c r="S48" s="34"/>
      <c r="T48" s="34"/>
      <c r="U48" s="34"/>
      <c r="V48" s="34"/>
      <c r="W48" s="35"/>
      <c r="X48" s="35"/>
      <c r="Y48" s="35"/>
      <c r="Z48" s="35"/>
      <c r="AA48" s="36"/>
      <c r="AB48" s="33">
        <f t="shared" si="83"/>
        <v>0</v>
      </c>
      <c r="AC48" s="32">
        <f t="shared" si="84"/>
        <v>0</v>
      </c>
      <c r="AD48" s="26">
        <f t="shared" si="85"/>
        <v>0</v>
      </c>
      <c r="AE48" s="64">
        <f t="shared" si="86"/>
        <v>0</v>
      </c>
      <c r="AF48" s="37"/>
      <c r="AG48" s="34"/>
      <c r="AH48" s="34"/>
      <c r="AI48" s="34"/>
      <c r="AJ48" s="35"/>
      <c r="AK48" s="35"/>
      <c r="AL48" s="35"/>
      <c r="AM48" s="35"/>
      <c r="AN48" s="36"/>
      <c r="AO48" s="33">
        <f t="shared" si="87"/>
        <v>0</v>
      </c>
      <c r="AP48" s="32">
        <f t="shared" si="88"/>
        <v>0</v>
      </c>
      <c r="AQ48" s="26">
        <f t="shared" si="89"/>
        <v>0</v>
      </c>
      <c r="AR48" s="64">
        <f t="shared" si="90"/>
        <v>0</v>
      </c>
      <c r="AS48" s="37"/>
      <c r="AT48" s="34"/>
      <c r="AU48" s="34"/>
      <c r="AV48" s="35"/>
      <c r="AW48" s="35"/>
      <c r="AX48" s="35"/>
      <c r="AY48" s="35"/>
      <c r="AZ48" s="36"/>
      <c r="BA48" s="33">
        <f t="shared" si="91"/>
        <v>0</v>
      </c>
      <c r="BB48" s="32">
        <f t="shared" si="92"/>
        <v>0</v>
      </c>
      <c r="BC48" s="26">
        <f t="shared" si="93"/>
        <v>0</v>
      </c>
      <c r="BD48" s="64">
        <f t="shared" si="94"/>
        <v>0</v>
      </c>
      <c r="BE48" s="33"/>
      <c r="BF48" s="61"/>
      <c r="BG48" s="35"/>
      <c r="BH48" s="35"/>
      <c r="BI48" s="35"/>
      <c r="BJ48" s="35"/>
      <c r="BK48" s="36"/>
      <c r="BL48" s="57">
        <f t="shared" si="95"/>
        <v>0</v>
      </c>
      <c r="BM48" s="48">
        <f t="shared" si="96"/>
        <v>0</v>
      </c>
      <c r="BN48" s="47">
        <f t="shared" si="97"/>
        <v>0</v>
      </c>
      <c r="BO48" s="46">
        <f t="shared" si="98"/>
        <v>0</v>
      </c>
      <c r="BP48" s="37"/>
      <c r="BQ48" s="34"/>
      <c r="BR48" s="34"/>
      <c r="BS48" s="34"/>
      <c r="BT48" s="35"/>
      <c r="BU48" s="35"/>
      <c r="BV48" s="35"/>
      <c r="BW48" s="35"/>
      <c r="BX48" s="36"/>
      <c r="BY48" s="33">
        <f t="shared" si="99"/>
        <v>0</v>
      </c>
      <c r="BZ48" s="32">
        <f t="shared" si="100"/>
        <v>0</v>
      </c>
      <c r="CA48" s="38">
        <f t="shared" si="101"/>
        <v>0</v>
      </c>
      <c r="CB48" s="27">
        <f t="shared" si="102"/>
        <v>0</v>
      </c>
      <c r="CC48" s="1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2"/>
      <c r="IL48" s="53"/>
    </row>
    <row r="49" spans="1:246" ht="12.75" hidden="1">
      <c r="A49" s="31"/>
      <c r="B49" s="29"/>
      <c r="C49" s="29"/>
      <c r="D49" s="30"/>
      <c r="E49" s="30"/>
      <c r="F49" s="63"/>
      <c r="G49" s="28">
        <f>IF(AND(OR($G$2="Y",$H$2="Y"),I49&lt;5,J49&lt;5),IF(AND(I49=#REF!,J49=#REF!),#REF!+1,1),"")</f>
      </c>
      <c r="H49" s="24" t="e">
        <f>IF(AND($H$2="Y",J49&gt;0,OR(AND(G49=1,#REF!=10),AND(G49=2,#REF!=20),AND(G49=3,#REF!=30),AND(G49=4,G105=40),AND(G49=5,G111=50),AND(G49=6,G118=60),AND(G49=7,G127=70),AND(G49=8,#REF!=80),AND(G49=9,G135=90),AND(G49=10,#REF!=100))),VLOOKUP(J49-1,SortLookup!$A$13:$B$16,2,FALSE),"")</f>
        <v>#REF!</v>
      </c>
      <c r="I49" s="40" t="str">
        <f>IF(ISNA(VLOOKUP(E49,SortLookup!$A$1:$B$5,2,FALSE))," ",VLOOKUP(E49,SortLookup!$A$1:$B$5,2,FALSE))</f>
        <v> </v>
      </c>
      <c r="J49" s="25" t="str">
        <f>IF(ISNA(VLOOKUP(F49,SortLookup!$A$7:$B$11,2,FALSE))," ",VLOOKUP(F49,SortLookup!$A$7:$B$11,2,FALSE))</f>
        <v> </v>
      </c>
      <c r="K49" s="79">
        <f t="shared" si="78"/>
        <v>0</v>
      </c>
      <c r="L49" s="80">
        <f t="shared" si="79"/>
        <v>0</v>
      </c>
      <c r="M49" s="47">
        <f t="shared" si="104"/>
        <v>0</v>
      </c>
      <c r="N49" s="48">
        <f t="shared" si="105"/>
        <v>0</v>
      </c>
      <c r="O49" s="81">
        <f t="shared" si="106"/>
        <v>0</v>
      </c>
      <c r="P49" s="37"/>
      <c r="Q49" s="34"/>
      <c r="R49" s="34"/>
      <c r="S49" s="34"/>
      <c r="T49" s="34"/>
      <c r="U49" s="34"/>
      <c r="V49" s="34"/>
      <c r="W49" s="35"/>
      <c r="X49" s="35"/>
      <c r="Y49" s="35"/>
      <c r="Z49" s="35"/>
      <c r="AA49" s="36"/>
      <c r="AB49" s="33">
        <f t="shared" si="83"/>
        <v>0</v>
      </c>
      <c r="AC49" s="32">
        <f t="shared" si="84"/>
        <v>0</v>
      </c>
      <c r="AD49" s="26">
        <f t="shared" si="85"/>
        <v>0</v>
      </c>
      <c r="AE49" s="64">
        <f t="shared" si="86"/>
        <v>0</v>
      </c>
      <c r="AF49" s="37"/>
      <c r="AG49" s="34"/>
      <c r="AH49" s="34"/>
      <c r="AI49" s="34"/>
      <c r="AJ49" s="35"/>
      <c r="AK49" s="35"/>
      <c r="AL49" s="35"/>
      <c r="AM49" s="35"/>
      <c r="AN49" s="36"/>
      <c r="AO49" s="33">
        <f t="shared" si="87"/>
        <v>0</v>
      </c>
      <c r="AP49" s="32">
        <f t="shared" si="88"/>
        <v>0</v>
      </c>
      <c r="AQ49" s="26">
        <f t="shared" si="89"/>
        <v>0</v>
      </c>
      <c r="AR49" s="64">
        <f t="shared" si="90"/>
        <v>0</v>
      </c>
      <c r="AS49" s="37"/>
      <c r="AT49" s="34"/>
      <c r="AU49" s="34"/>
      <c r="AV49" s="35"/>
      <c r="AW49" s="35"/>
      <c r="AX49" s="35"/>
      <c r="AY49" s="35"/>
      <c r="AZ49" s="36"/>
      <c r="BA49" s="33">
        <f t="shared" si="91"/>
        <v>0</v>
      </c>
      <c r="BB49" s="32">
        <f t="shared" si="92"/>
        <v>0</v>
      </c>
      <c r="BC49" s="26">
        <f t="shared" si="93"/>
        <v>0</v>
      </c>
      <c r="BD49" s="64">
        <f t="shared" si="94"/>
        <v>0</v>
      </c>
      <c r="BE49" s="33"/>
      <c r="BF49" s="61"/>
      <c r="BG49" s="35"/>
      <c r="BH49" s="35"/>
      <c r="BI49" s="35"/>
      <c r="BJ49" s="35"/>
      <c r="BK49" s="36"/>
      <c r="BL49" s="57">
        <f t="shared" si="95"/>
        <v>0</v>
      </c>
      <c r="BM49" s="48">
        <f t="shared" si="96"/>
        <v>0</v>
      </c>
      <c r="BN49" s="47">
        <f t="shared" si="97"/>
        <v>0</v>
      </c>
      <c r="BO49" s="46">
        <f t="shared" si="98"/>
        <v>0</v>
      </c>
      <c r="BP49" s="37"/>
      <c r="BQ49" s="34"/>
      <c r="BR49" s="34"/>
      <c r="BS49" s="34"/>
      <c r="BT49" s="35"/>
      <c r="BU49" s="35"/>
      <c r="BV49" s="35"/>
      <c r="BW49" s="35"/>
      <c r="BX49" s="36"/>
      <c r="BY49" s="33">
        <f t="shared" si="99"/>
        <v>0</v>
      </c>
      <c r="BZ49" s="32">
        <f t="shared" si="100"/>
        <v>0</v>
      </c>
      <c r="CA49" s="38">
        <f t="shared" si="101"/>
        <v>0</v>
      </c>
      <c r="CB49" s="27">
        <f t="shared" si="102"/>
        <v>0</v>
      </c>
      <c r="CC49" s="1"/>
      <c r="CD49" s="1"/>
      <c r="CE49" s="2"/>
      <c r="CF49" s="2"/>
      <c r="CG49" s="2"/>
      <c r="CH49" s="2"/>
      <c r="CI49" s="2"/>
      <c r="CJ49" s="7"/>
      <c r="CK49" s="14"/>
      <c r="CL49" s="6"/>
      <c r="CM49" s="15"/>
      <c r="CN49" s="16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52"/>
      <c r="IL49" s="53"/>
    </row>
    <row r="50" spans="1:246" ht="13.5" hidden="1" thickBot="1">
      <c r="A50" s="135"/>
      <c r="B50" s="131"/>
      <c r="C50" s="132"/>
      <c r="D50" s="136"/>
      <c r="E50" s="133"/>
      <c r="F50" s="133"/>
      <c r="G50" s="137">
        <f>IF(AND(OR($G$2="Y",$H$2="Y"),I50&lt;5,J50&lt;5),IF(AND(I50=#REF!,J50=#REF!),#REF!+1,1),"")</f>
      </c>
      <c r="H50" s="138" t="e">
        <f>IF(AND($H$2="Y",J50&gt;0,OR(AND(G50=1,#REF!=10),AND(G50=2,#REF!=20),AND(G50=3,#REF!=30),AND(G50=4,#REF!=40),AND(G50=5,#REF!=50),AND(G50=6,G129=60),AND(G50=7,G152=70),AND(G50=8,G161=80),AND(G50=9,G170=90),AND(G50=10,G179=100))),VLOOKUP(J50-1,SortLookup!$A$13:$B$16,2,FALSE),"")</f>
        <v>#REF!</v>
      </c>
      <c r="I50" s="139" t="str">
        <f>IF(ISNA(VLOOKUP(E50,SortLookup!$A$1:$B$5,2,FALSE))," ",VLOOKUP(E50,SortLookup!$A$1:$B$5,2,FALSE))</f>
        <v> </v>
      </c>
      <c r="J50" s="140" t="str">
        <f>IF(ISNA(VLOOKUP(F50,SortLookup!$A$7:$B$11,2,FALSE))," ",VLOOKUP(F50,SortLookup!$A$7:$B$11,2,FALSE))</f>
        <v> </v>
      </c>
      <c r="K50" s="79">
        <f t="shared" si="78"/>
        <v>0</v>
      </c>
      <c r="L50" s="80">
        <f t="shared" si="79"/>
        <v>0</v>
      </c>
      <c r="M50" s="47">
        <f t="shared" si="104"/>
        <v>0</v>
      </c>
      <c r="N50" s="48">
        <f t="shared" si="105"/>
        <v>0</v>
      </c>
      <c r="O50" s="81">
        <f t="shared" si="106"/>
        <v>0</v>
      </c>
      <c r="P50" s="37"/>
      <c r="Q50" s="34"/>
      <c r="R50" s="34"/>
      <c r="S50" s="34"/>
      <c r="T50" s="34"/>
      <c r="U50" s="34"/>
      <c r="V50" s="34"/>
      <c r="W50" s="35"/>
      <c r="X50" s="35"/>
      <c r="Y50" s="35"/>
      <c r="Z50" s="35"/>
      <c r="AA50" s="36"/>
      <c r="AB50" s="33">
        <f t="shared" si="83"/>
        <v>0</v>
      </c>
      <c r="AC50" s="32">
        <f t="shared" si="84"/>
        <v>0</v>
      </c>
      <c r="AD50" s="26">
        <f t="shared" si="85"/>
        <v>0</v>
      </c>
      <c r="AE50" s="64">
        <f t="shared" si="86"/>
        <v>0</v>
      </c>
      <c r="AF50" s="37"/>
      <c r="AG50" s="34"/>
      <c r="AH50" s="34"/>
      <c r="AI50" s="34"/>
      <c r="AJ50" s="35"/>
      <c r="AK50" s="35"/>
      <c r="AL50" s="35"/>
      <c r="AM50" s="35"/>
      <c r="AN50" s="36"/>
      <c r="AO50" s="33">
        <f t="shared" si="87"/>
        <v>0</v>
      </c>
      <c r="AP50" s="32">
        <f t="shared" si="88"/>
        <v>0</v>
      </c>
      <c r="AQ50" s="26">
        <f t="shared" si="89"/>
        <v>0</v>
      </c>
      <c r="AR50" s="64">
        <f t="shared" si="90"/>
        <v>0</v>
      </c>
      <c r="AS50" s="37"/>
      <c r="AT50" s="34"/>
      <c r="AU50" s="34"/>
      <c r="AV50" s="35"/>
      <c r="AW50" s="35"/>
      <c r="AX50" s="35"/>
      <c r="AY50" s="35"/>
      <c r="AZ50" s="36"/>
      <c r="BA50" s="33">
        <f t="shared" si="91"/>
        <v>0</v>
      </c>
      <c r="BB50" s="32">
        <f t="shared" si="92"/>
        <v>0</v>
      </c>
      <c r="BC50" s="26">
        <f t="shared" si="93"/>
        <v>0</v>
      </c>
      <c r="BD50" s="64">
        <f t="shared" si="94"/>
        <v>0</v>
      </c>
      <c r="BE50" s="33"/>
      <c r="BF50" s="61"/>
      <c r="BG50" s="35"/>
      <c r="BH50" s="35"/>
      <c r="BI50" s="35"/>
      <c r="BJ50" s="35"/>
      <c r="BK50" s="36"/>
      <c r="BL50" s="57">
        <f t="shared" si="95"/>
        <v>0</v>
      </c>
      <c r="BM50" s="48">
        <f t="shared" si="96"/>
        <v>0</v>
      </c>
      <c r="BN50" s="47">
        <f t="shared" si="97"/>
        <v>0</v>
      </c>
      <c r="BO50" s="46">
        <f t="shared" si="98"/>
        <v>0</v>
      </c>
      <c r="BP50" s="37"/>
      <c r="BQ50" s="34"/>
      <c r="BR50" s="34"/>
      <c r="BS50" s="34"/>
      <c r="BT50" s="35"/>
      <c r="BU50" s="35"/>
      <c r="BV50" s="35"/>
      <c r="BW50" s="35"/>
      <c r="BX50" s="36"/>
      <c r="BY50" s="33">
        <f t="shared" si="99"/>
        <v>0</v>
      </c>
      <c r="BZ50" s="32">
        <f t="shared" si="100"/>
        <v>0</v>
      </c>
      <c r="CA50" s="38">
        <f t="shared" si="101"/>
        <v>0</v>
      </c>
      <c r="CB50" s="27">
        <f t="shared" si="102"/>
        <v>0</v>
      </c>
      <c r="CC50" s="1"/>
      <c r="CD50" s="1"/>
      <c r="CE50" s="2"/>
      <c r="CF50" s="2"/>
      <c r="CG50" s="2"/>
      <c r="CH50" s="2"/>
      <c r="CI50" s="2"/>
      <c r="CJ50" s="7"/>
      <c r="CK50" s="14"/>
      <c r="CL50" s="6"/>
      <c r="CM50" s="15"/>
      <c r="CN50" s="16"/>
      <c r="CO50" s="1"/>
      <c r="CP50" s="2"/>
      <c r="CQ50" s="2"/>
      <c r="CR50" s="2"/>
      <c r="CS50" s="2"/>
      <c r="CT50" s="2"/>
      <c r="CU50" s="7"/>
      <c r="CV50" s="14"/>
      <c r="CW50" s="6"/>
      <c r="CX50" s="15"/>
      <c r="CY50" s="16"/>
      <c r="CZ50" s="1"/>
      <c r="DA50" s="2"/>
      <c r="DB50" s="2"/>
      <c r="DC50" s="2"/>
      <c r="DD50" s="2"/>
      <c r="DE50" s="2"/>
      <c r="DF50" s="7"/>
      <c r="DG50" s="14"/>
      <c r="DH50" s="6"/>
      <c r="DI50" s="15"/>
      <c r="DJ50" s="16"/>
      <c r="DK50" s="1"/>
      <c r="DL50" s="2"/>
      <c r="DM50" s="2"/>
      <c r="DN50" s="2"/>
      <c r="DO50" s="2"/>
      <c r="DP50" s="2"/>
      <c r="DQ50" s="7"/>
      <c r="DR50" s="14"/>
      <c r="DS50" s="6"/>
      <c r="DT50" s="15"/>
      <c r="DU50" s="16"/>
      <c r="DV50" s="1"/>
      <c r="DW50" s="2"/>
      <c r="DX50" s="2"/>
      <c r="DY50" s="2"/>
      <c r="DZ50" s="2"/>
      <c r="EA50" s="2"/>
      <c r="EB50" s="7"/>
      <c r="EC50" s="14"/>
      <c r="ED50" s="6"/>
      <c r="EE50" s="15"/>
      <c r="EF50" s="16"/>
      <c r="EG50" s="1"/>
      <c r="EH50" s="2"/>
      <c r="EI50" s="2"/>
      <c r="EJ50" s="2"/>
      <c r="EK50" s="2"/>
      <c r="EL50" s="2"/>
      <c r="EM50" s="7"/>
      <c r="EN50" s="14"/>
      <c r="EO50" s="6"/>
      <c r="EP50" s="15"/>
      <c r="EQ50" s="16"/>
      <c r="ER50" s="1"/>
      <c r="ES50" s="2"/>
      <c r="ET50" s="2"/>
      <c r="EU50" s="2"/>
      <c r="EV50" s="2"/>
      <c r="EW50" s="2"/>
      <c r="EX50" s="7"/>
      <c r="EY50" s="14"/>
      <c r="EZ50" s="6"/>
      <c r="FA50" s="15"/>
      <c r="FB50" s="16"/>
      <c r="FC50" s="1"/>
      <c r="FD50" s="2"/>
      <c r="FE50" s="2"/>
      <c r="FF50" s="2"/>
      <c r="FG50" s="2"/>
      <c r="FH50" s="2"/>
      <c r="FI50" s="7"/>
      <c r="FJ50" s="14"/>
      <c r="FK50" s="6"/>
      <c r="FL50" s="15"/>
      <c r="FM50" s="16"/>
      <c r="FN50" s="1"/>
      <c r="FO50" s="2"/>
      <c r="FP50" s="2"/>
      <c r="FQ50" s="2"/>
      <c r="FR50" s="2"/>
      <c r="FS50" s="2"/>
      <c r="FT50" s="7"/>
      <c r="FU50" s="14"/>
      <c r="FV50" s="6"/>
      <c r="FW50" s="15"/>
      <c r="FX50" s="16"/>
      <c r="FY50" s="1"/>
      <c r="FZ50" s="2"/>
      <c r="GA50" s="2"/>
      <c r="GB50" s="2"/>
      <c r="GC50" s="2"/>
      <c r="GD50" s="2"/>
      <c r="GE50" s="7"/>
      <c r="GF50" s="14"/>
      <c r="GG50" s="6"/>
      <c r="GH50" s="15"/>
      <c r="GI50" s="16"/>
      <c r="GJ50" s="1"/>
      <c r="GK50" s="2"/>
      <c r="GL50" s="2"/>
      <c r="GM50" s="2"/>
      <c r="GN50" s="2"/>
      <c r="GO50" s="2"/>
      <c r="GP50" s="7"/>
      <c r="GQ50" s="14"/>
      <c r="GR50" s="6"/>
      <c r="GS50" s="15"/>
      <c r="GT50" s="16"/>
      <c r="GU50" s="1"/>
      <c r="GV50" s="2"/>
      <c r="GW50" s="2"/>
      <c r="GX50" s="2"/>
      <c r="GY50" s="2"/>
      <c r="GZ50" s="2"/>
      <c r="HA50" s="7"/>
      <c r="HB50" s="14"/>
      <c r="HC50" s="6"/>
      <c r="HD50" s="15"/>
      <c r="HE50" s="16"/>
      <c r="HF50" s="1"/>
      <c r="HG50" s="2"/>
      <c r="HH50" s="2"/>
      <c r="HI50" s="2"/>
      <c r="HJ50" s="2"/>
      <c r="HK50" s="2"/>
      <c r="HL50" s="7"/>
      <c r="HM50" s="14"/>
      <c r="HN50" s="6"/>
      <c r="HO50" s="15"/>
      <c r="HP50" s="16"/>
      <c r="HQ50" s="1"/>
      <c r="HR50" s="2"/>
      <c r="HS50" s="2"/>
      <c r="HT50" s="2"/>
      <c r="HU50" s="2"/>
      <c r="HV50" s="2"/>
      <c r="HW50" s="7"/>
      <c r="HX50" s="14"/>
      <c r="HY50" s="6"/>
      <c r="HZ50" s="15"/>
      <c r="IA50" s="16"/>
      <c r="IB50" s="1"/>
      <c r="IC50" s="2"/>
      <c r="ID50" s="2"/>
      <c r="IE50" s="2"/>
      <c r="IF50" s="2"/>
      <c r="IG50" s="2"/>
      <c r="IH50" s="7"/>
      <c r="II50" s="14"/>
      <c r="IJ50" s="6"/>
      <c r="IK50" s="52"/>
      <c r="IL50" s="53"/>
    </row>
    <row r="51" spans="1:246" ht="13.5" hidden="1" thickTop="1">
      <c r="A51" s="39"/>
      <c r="B51" s="94"/>
      <c r="C51" s="42"/>
      <c r="D51" s="43"/>
      <c r="E51" s="95"/>
      <c r="F51" s="96"/>
      <c r="G51" s="59">
        <f>IF(AND(OR($G$2="Y",$H$2="Y"),I51&lt;5,J51&lt;5),IF(AND(I51=#REF!,J51=#REF!),#REF!+1,1),"")</f>
      </c>
      <c r="H51" s="44" t="e">
        <f>IF(AND($H$2="Y",J51&gt;0,OR(AND(G51=1,#REF!=10),AND(G51=2,#REF!=20),AND(G51=3,#REF!=30),AND(G51=4,G111=40),AND(G51=5,G117=50),AND(G51=6,G124=60),AND(G51=7,G133=70),AND(G51=8,#REF!=80),AND(G51=9,G141=90),AND(G51=10,#REF!=100))),VLOOKUP(J51-1,SortLookup!$A$13:$B$16,2,FALSE),"")</f>
        <v>#REF!</v>
      </c>
      <c r="I51" s="45" t="str">
        <f>IF(ISNA(VLOOKUP(E51,SortLookup!$A$1:$B$5,2,FALSE))," ",VLOOKUP(E51,SortLookup!$A$1:$B$5,2,FALSE))</f>
        <v> </v>
      </c>
      <c r="J51" s="54" t="str">
        <f>IF(ISNA(VLOOKUP(F51,SortLookup!$A$7:$B$11,2,FALSE))," ",VLOOKUP(F51,SortLookup!$A$7:$B$11,2,FALSE))</f>
        <v> </v>
      </c>
      <c r="K51" s="79">
        <f aca="true" t="shared" si="108" ref="K51:K75">L51+M51+N51</f>
        <v>0</v>
      </c>
      <c r="L51" s="80">
        <f aca="true" t="shared" si="109" ref="L51:L75">AB51+AO51+BA51+BL51+BY51+CJ51+CU51+DF51+DQ51+EB51+EM51+EX51+FI51+FT51+GE51+GP51+HA51+HL51+HW51+IH51</f>
        <v>0</v>
      </c>
      <c r="M51" s="47">
        <f aca="true" t="shared" si="110" ref="M51:M75">AD51+AQ51+BC51+BN51+CA51+CL51+CW51+DH51+DS51+ED51+EO51+EZ51+FK51+FV51+GG51+GR51+HC51+HN51+HY51+IJ51</f>
        <v>0</v>
      </c>
      <c r="N51" s="48">
        <f aca="true" t="shared" si="111" ref="N51:N75">O51/2</f>
        <v>0</v>
      </c>
      <c r="O51" s="81">
        <f aca="true" t="shared" si="112" ref="O51:O75">W51+AJ51+AV51+BG51+BT51+CE51+CP51+DA51+DL51+DW51+EH51+ES51+FD51+FO51+FZ51+GK51+GV51+HG51+HR51+IC51</f>
        <v>0</v>
      </c>
      <c r="P51" s="55"/>
      <c r="Q51" s="49"/>
      <c r="R51" s="49"/>
      <c r="S51" s="49"/>
      <c r="T51" s="49"/>
      <c r="U51" s="49"/>
      <c r="V51" s="49"/>
      <c r="W51" s="50"/>
      <c r="X51" s="50"/>
      <c r="Y51" s="35"/>
      <c r="Z51" s="35"/>
      <c r="AA51" s="36"/>
      <c r="AB51" s="33">
        <f aca="true" t="shared" si="113" ref="AB51:AB75">P51+Q51+R51+S51+T51+U51+V51</f>
        <v>0</v>
      </c>
      <c r="AC51" s="32">
        <f aca="true" t="shared" si="114" ref="AC51:AC75">W51/2</f>
        <v>0</v>
      </c>
      <c r="AD51" s="26">
        <f aca="true" t="shared" si="115" ref="AD51:AD75">(X51*3)+(Y51*5)+(Z51*5)+(AA51*20)</f>
        <v>0</v>
      </c>
      <c r="AE51" s="64">
        <f aca="true" t="shared" si="116" ref="AE51:AE75">AB51+AC51+AD51</f>
        <v>0</v>
      </c>
      <c r="AF51" s="37"/>
      <c r="AG51" s="34"/>
      <c r="AH51" s="34"/>
      <c r="AI51" s="34"/>
      <c r="AJ51" s="35"/>
      <c r="AK51" s="35"/>
      <c r="AL51" s="35"/>
      <c r="AM51" s="35"/>
      <c r="AN51" s="36">
        <v>0</v>
      </c>
      <c r="AO51" s="33">
        <f aca="true" t="shared" si="117" ref="AO51:AO75">AF51+AG51+AH51+AI51</f>
        <v>0</v>
      </c>
      <c r="AP51" s="32">
        <f aca="true" t="shared" si="118" ref="AP51:AP75">AJ51/2</f>
        <v>0</v>
      </c>
      <c r="AQ51" s="26">
        <f aca="true" t="shared" si="119" ref="AQ51:AQ75">(AK51*3)+(AL51*5)+(AM51*5)+(AN51*20)</f>
        <v>0</v>
      </c>
      <c r="AR51" s="64">
        <f aca="true" t="shared" si="120" ref="AR51:AR75">AO51+AP51+AQ51</f>
        <v>0</v>
      </c>
      <c r="AS51" s="37"/>
      <c r="AT51" s="34"/>
      <c r="AU51" s="34"/>
      <c r="AV51" s="35"/>
      <c r="AW51" s="35"/>
      <c r="AX51" s="35"/>
      <c r="AY51" s="35"/>
      <c r="AZ51" s="36"/>
      <c r="BA51" s="33">
        <f aca="true" t="shared" si="121" ref="BA51:BA75">AS51+AT51+AU51</f>
        <v>0</v>
      </c>
      <c r="BB51" s="32">
        <f aca="true" t="shared" si="122" ref="BB51:BB75">AV51/2</f>
        <v>0</v>
      </c>
      <c r="BC51" s="26">
        <f aca="true" t="shared" si="123" ref="BC51:BC75">(AW51*3)+(AX51*5)+(AY51*5)+(AZ51*20)</f>
        <v>0</v>
      </c>
      <c r="BD51" s="64">
        <f aca="true" t="shared" si="124" ref="BD51:BD75">BA51+BB51+BC51</f>
        <v>0</v>
      </c>
      <c r="BE51" s="33"/>
      <c r="BF51" s="61"/>
      <c r="BG51" s="35"/>
      <c r="BH51" s="35"/>
      <c r="BI51" s="35"/>
      <c r="BJ51" s="35"/>
      <c r="BK51" s="36"/>
      <c r="BL51" s="57">
        <f aca="true" t="shared" si="125" ref="BL51:BL75">BE51+BF51</f>
        <v>0</v>
      </c>
      <c r="BM51" s="48">
        <f aca="true" t="shared" si="126" ref="BM51:BM75">BG51/2</f>
        <v>0</v>
      </c>
      <c r="BN51" s="47">
        <f aca="true" t="shared" si="127" ref="BN51:BN75">(BH51*3)+(BI51*5)+(BJ51*5)+(BK51*20)</f>
        <v>0</v>
      </c>
      <c r="BO51" s="46">
        <f aca="true" t="shared" si="128" ref="BO51:BO75">BL51+BM51+BN51</f>
        <v>0</v>
      </c>
      <c r="BP51" s="37"/>
      <c r="BQ51" s="34"/>
      <c r="BR51" s="34"/>
      <c r="BS51" s="34"/>
      <c r="BT51" s="35"/>
      <c r="BU51" s="35"/>
      <c r="BV51" s="35"/>
      <c r="BW51" s="35"/>
      <c r="BX51" s="36"/>
      <c r="BY51" s="33">
        <f aca="true" t="shared" si="129" ref="BY51:BY75">BP51+BQ51+BR51+BS51</f>
        <v>0</v>
      </c>
      <c r="BZ51" s="32">
        <f aca="true" t="shared" si="130" ref="BZ51:BZ75">BT51/2</f>
        <v>0</v>
      </c>
      <c r="CA51" s="38">
        <f aca="true" t="shared" si="131" ref="CA51:CA75">(BU51*3)+(BV51*5)+(BW51*5)+(BX51*20)</f>
        <v>0</v>
      </c>
      <c r="CB51" s="27">
        <f aca="true" t="shared" si="132" ref="CB51:CB75">BY51+BZ51+CA51</f>
        <v>0</v>
      </c>
      <c r="CC51" s="1"/>
      <c r="CD51" s="1"/>
      <c r="CE51" s="2"/>
      <c r="CF51" s="2"/>
      <c r="CG51" s="2"/>
      <c r="CH51" s="2"/>
      <c r="CI51" s="2"/>
      <c r="CJ51" s="7"/>
      <c r="CK51" s="14"/>
      <c r="CL51" s="6"/>
      <c r="CM51" s="15"/>
      <c r="CN51" s="16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52"/>
      <c r="IL51" s="53"/>
    </row>
    <row r="52" spans="1:246" ht="12.75" hidden="1">
      <c r="A52" s="31"/>
      <c r="B52" s="29"/>
      <c r="C52" s="29"/>
      <c r="D52" s="30"/>
      <c r="E52" s="30"/>
      <c r="F52" s="63"/>
      <c r="G52" s="28">
        <f>IF(AND(OR($G$2="Y",$H$2="Y"),I52&lt;5,J52&lt;5),IF(AND(I52=I51,J52=J51),G51+1,1),"")</f>
      </c>
      <c r="H52" s="24" t="e">
        <f>IF(AND($H$2="Y",J52&gt;0,OR(AND(G52=1,#REF!=10),AND(G52=2,#REF!=20),AND(G52=3,#REF!=30),AND(G52=4,G112=40),AND(G52=5,G118=50),AND(G52=6,G125=60),AND(G52=7,G134=70),AND(G52=8,#REF!=80),AND(G52=9,G142=90),AND(G52=10,#REF!=100))),VLOOKUP(J52-1,SortLookup!$A$13:$B$16,2,FALSE),"")</f>
        <v>#REF!</v>
      </c>
      <c r="I52" s="40" t="str">
        <f>IF(ISNA(VLOOKUP(E52,SortLookup!$A$1:$B$5,2,FALSE))," ",VLOOKUP(E52,SortLookup!$A$1:$B$5,2,FALSE))</f>
        <v> </v>
      </c>
      <c r="J52" s="25" t="str">
        <f>IF(ISNA(VLOOKUP(F52,SortLookup!$A$7:$B$11,2,FALSE))," ",VLOOKUP(F52,SortLookup!$A$7:$B$11,2,FALSE))</f>
        <v> </v>
      </c>
      <c r="K52" s="79">
        <f t="shared" si="108"/>
        <v>0</v>
      </c>
      <c r="L52" s="80">
        <f t="shared" si="109"/>
        <v>0</v>
      </c>
      <c r="M52" s="47">
        <f t="shared" si="110"/>
        <v>0</v>
      </c>
      <c r="N52" s="48">
        <f t="shared" si="111"/>
        <v>0</v>
      </c>
      <c r="O52" s="81">
        <f t="shared" si="112"/>
        <v>0</v>
      </c>
      <c r="P52" s="37"/>
      <c r="Q52" s="34"/>
      <c r="R52" s="34"/>
      <c r="S52" s="34"/>
      <c r="T52" s="34"/>
      <c r="U52" s="34"/>
      <c r="V52" s="34"/>
      <c r="W52" s="35"/>
      <c r="X52" s="35"/>
      <c r="Y52" s="35"/>
      <c r="Z52" s="35"/>
      <c r="AA52" s="36"/>
      <c r="AB52" s="33">
        <f t="shared" si="113"/>
        <v>0</v>
      </c>
      <c r="AC52" s="32">
        <f t="shared" si="114"/>
        <v>0</v>
      </c>
      <c r="AD52" s="26">
        <f t="shared" si="115"/>
        <v>0</v>
      </c>
      <c r="AE52" s="64">
        <f t="shared" si="116"/>
        <v>0</v>
      </c>
      <c r="AF52" s="37"/>
      <c r="AG52" s="34"/>
      <c r="AH52" s="34"/>
      <c r="AI52" s="34"/>
      <c r="AJ52" s="35"/>
      <c r="AK52" s="35"/>
      <c r="AL52" s="35"/>
      <c r="AM52" s="35"/>
      <c r="AN52" s="36">
        <v>0</v>
      </c>
      <c r="AO52" s="33">
        <f t="shared" si="117"/>
        <v>0</v>
      </c>
      <c r="AP52" s="32">
        <f t="shared" si="118"/>
        <v>0</v>
      </c>
      <c r="AQ52" s="26">
        <f t="shared" si="119"/>
        <v>0</v>
      </c>
      <c r="AR52" s="64">
        <f t="shared" si="120"/>
        <v>0</v>
      </c>
      <c r="AS52" s="37"/>
      <c r="AT52" s="34"/>
      <c r="AU52" s="34"/>
      <c r="AV52" s="35"/>
      <c r="AW52" s="35"/>
      <c r="AX52" s="35"/>
      <c r="AY52" s="35"/>
      <c r="AZ52" s="36"/>
      <c r="BA52" s="33">
        <f t="shared" si="121"/>
        <v>0</v>
      </c>
      <c r="BB52" s="32">
        <f t="shared" si="122"/>
        <v>0</v>
      </c>
      <c r="BC52" s="26">
        <f t="shared" si="123"/>
        <v>0</v>
      </c>
      <c r="BD52" s="64">
        <f t="shared" si="124"/>
        <v>0</v>
      </c>
      <c r="BE52" s="33"/>
      <c r="BF52" s="61"/>
      <c r="BG52" s="35"/>
      <c r="BH52" s="35"/>
      <c r="BI52" s="35"/>
      <c r="BJ52" s="35"/>
      <c r="BK52" s="36"/>
      <c r="BL52" s="57">
        <f t="shared" si="125"/>
        <v>0</v>
      </c>
      <c r="BM52" s="48">
        <f t="shared" si="126"/>
        <v>0</v>
      </c>
      <c r="BN52" s="47">
        <f t="shared" si="127"/>
        <v>0</v>
      </c>
      <c r="BO52" s="46">
        <f t="shared" si="128"/>
        <v>0</v>
      </c>
      <c r="BP52" s="37"/>
      <c r="BQ52" s="34"/>
      <c r="BR52" s="34"/>
      <c r="BS52" s="34"/>
      <c r="BT52" s="35"/>
      <c r="BU52" s="35"/>
      <c r="BV52" s="35"/>
      <c r="BW52" s="35"/>
      <c r="BX52" s="36"/>
      <c r="BY52" s="33">
        <f t="shared" si="129"/>
        <v>0</v>
      </c>
      <c r="BZ52" s="32">
        <f t="shared" si="130"/>
        <v>0</v>
      </c>
      <c r="CA52" s="38">
        <f t="shared" si="131"/>
        <v>0</v>
      </c>
      <c r="CB52" s="27">
        <f t="shared" si="132"/>
        <v>0</v>
      </c>
      <c r="CC52" s="1"/>
      <c r="CD52" s="1"/>
      <c r="CE52" s="2"/>
      <c r="CF52" s="2"/>
      <c r="CG52" s="2"/>
      <c r="CH52" s="2"/>
      <c r="CI52" s="2"/>
      <c r="CJ52" s="7"/>
      <c r="CK52" s="14"/>
      <c r="CL52" s="6"/>
      <c r="CM52" s="15"/>
      <c r="CN52" s="16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52"/>
      <c r="IL52" s="53"/>
    </row>
    <row r="53" spans="1:246" ht="12.75" hidden="1">
      <c r="A53" s="31"/>
      <c r="B53" s="90"/>
      <c r="C53" s="29"/>
      <c r="D53" s="91"/>
      <c r="E53" s="91"/>
      <c r="F53" s="92"/>
      <c r="G53" s="28">
        <f>IF(AND(OR($G$2="Y",$H$2="Y"),I53&lt;5,J53&lt;5),IF(AND(I53=I52,J53=J52),G52+1,1),"")</f>
      </c>
      <c r="H53" s="24" t="e">
        <f>IF(AND($H$2="Y",J53&gt;0,OR(AND(G53=1,#REF!=10),AND(G53=2,#REF!=20),AND(G53=3,#REF!=30),AND(G53=4,G113=40),AND(G53=5,G119=50),AND(G53=6,G126=60),AND(G53=7,G135=70),AND(G53=8,#REF!=80),AND(G53=9,G143=90),AND(G53=10,#REF!=100))),VLOOKUP(J53-1,SortLookup!$A$13:$B$16,2,FALSE),"")</f>
        <v>#REF!</v>
      </c>
      <c r="I53" s="40" t="str">
        <f>IF(ISNA(VLOOKUP(E53,SortLookup!$A$1:$B$5,2,FALSE))," ",VLOOKUP(E53,SortLookup!$A$1:$B$5,2,FALSE))</f>
        <v> </v>
      </c>
      <c r="J53" s="25" t="str">
        <f>IF(ISNA(VLOOKUP(F53,SortLookup!$A$7:$B$11,2,FALSE))," ",VLOOKUP(F53,SortLookup!$A$7:$B$11,2,FALSE))</f>
        <v> </v>
      </c>
      <c r="K53" s="79">
        <f t="shared" si="108"/>
        <v>0</v>
      </c>
      <c r="L53" s="80">
        <f t="shared" si="109"/>
        <v>0</v>
      </c>
      <c r="M53" s="47">
        <f t="shared" si="110"/>
        <v>0</v>
      </c>
      <c r="N53" s="48">
        <f t="shared" si="111"/>
        <v>0</v>
      </c>
      <c r="O53" s="81">
        <f t="shared" si="112"/>
        <v>0</v>
      </c>
      <c r="P53" s="37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6"/>
      <c r="AB53" s="33">
        <f t="shared" si="113"/>
        <v>0</v>
      </c>
      <c r="AC53" s="32">
        <f t="shared" si="114"/>
        <v>0</v>
      </c>
      <c r="AD53" s="26">
        <f t="shared" si="115"/>
        <v>0</v>
      </c>
      <c r="AE53" s="64">
        <f t="shared" si="116"/>
        <v>0</v>
      </c>
      <c r="AF53" s="37"/>
      <c r="AG53" s="34"/>
      <c r="AH53" s="34"/>
      <c r="AI53" s="34"/>
      <c r="AJ53" s="35"/>
      <c r="AK53" s="35"/>
      <c r="AL53" s="35"/>
      <c r="AM53" s="35"/>
      <c r="AN53" s="36">
        <v>0</v>
      </c>
      <c r="AO53" s="33">
        <f t="shared" si="117"/>
        <v>0</v>
      </c>
      <c r="AP53" s="32">
        <f t="shared" si="118"/>
        <v>0</v>
      </c>
      <c r="AQ53" s="26">
        <f t="shared" si="119"/>
        <v>0</v>
      </c>
      <c r="AR53" s="64">
        <f t="shared" si="120"/>
        <v>0</v>
      </c>
      <c r="AS53" s="37"/>
      <c r="AT53" s="34"/>
      <c r="AU53" s="34"/>
      <c r="AV53" s="35"/>
      <c r="AW53" s="35"/>
      <c r="AX53" s="35"/>
      <c r="AY53" s="35"/>
      <c r="AZ53" s="36"/>
      <c r="BA53" s="33">
        <f t="shared" si="121"/>
        <v>0</v>
      </c>
      <c r="BB53" s="32">
        <f t="shared" si="122"/>
        <v>0</v>
      </c>
      <c r="BC53" s="26">
        <f t="shared" si="123"/>
        <v>0</v>
      </c>
      <c r="BD53" s="64">
        <f t="shared" si="124"/>
        <v>0</v>
      </c>
      <c r="BE53" s="33"/>
      <c r="BF53" s="61"/>
      <c r="BG53" s="35"/>
      <c r="BH53" s="35"/>
      <c r="BI53" s="35"/>
      <c r="BJ53" s="35"/>
      <c r="BK53" s="36"/>
      <c r="BL53" s="57">
        <f t="shared" si="125"/>
        <v>0</v>
      </c>
      <c r="BM53" s="48">
        <f t="shared" si="126"/>
        <v>0</v>
      </c>
      <c r="BN53" s="47">
        <f t="shared" si="127"/>
        <v>0</v>
      </c>
      <c r="BO53" s="46">
        <f t="shared" si="128"/>
        <v>0</v>
      </c>
      <c r="BP53" s="37"/>
      <c r="BQ53" s="34"/>
      <c r="BR53" s="34"/>
      <c r="BS53" s="34"/>
      <c r="BT53" s="35"/>
      <c r="BU53" s="35"/>
      <c r="BV53" s="35"/>
      <c r="BW53" s="35"/>
      <c r="BX53" s="36"/>
      <c r="BY53" s="33">
        <f t="shared" si="129"/>
        <v>0</v>
      </c>
      <c r="BZ53" s="32">
        <f t="shared" si="130"/>
        <v>0</v>
      </c>
      <c r="CA53" s="38">
        <f t="shared" si="131"/>
        <v>0</v>
      </c>
      <c r="CB53" s="27">
        <f t="shared" si="132"/>
        <v>0</v>
      </c>
      <c r="CC53" s="1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52"/>
      <c r="IL53" s="53"/>
    </row>
    <row r="54" spans="1:246" ht="12.75" hidden="1">
      <c r="A54" s="31"/>
      <c r="B54" s="90"/>
      <c r="C54" s="29"/>
      <c r="D54" s="30"/>
      <c r="E54" s="91"/>
      <c r="F54" s="92"/>
      <c r="G54" s="28">
        <f>IF(AND(OR($G$2="Y",$H$2="Y"),I54&lt;5,J54&lt;5),IF(AND(I54=I53,J54=J53),G53+1,1),"")</f>
      </c>
      <c r="H54" s="24" t="e">
        <f>IF(AND($H$2="Y",J54&gt;0,OR(AND(G54=1,#REF!=10),AND(G54=2,#REF!=20),AND(G54=3,#REF!=30),AND(G54=4,G113=40),AND(G54=5,G119=50),AND(G54=6,G126=60),AND(G54=7,G135=70),AND(G54=8,#REF!=80),AND(G54=9,G143=90),AND(G54=10,#REF!=100))),VLOOKUP(J54-1,SortLookup!$A$13:$B$16,2,FALSE),"")</f>
        <v>#REF!</v>
      </c>
      <c r="I54" s="40" t="str">
        <f>IF(ISNA(VLOOKUP(E54,SortLookup!$A$1:$B$5,2,FALSE))," ",VLOOKUP(E54,SortLookup!$A$1:$B$5,2,FALSE))</f>
        <v> </v>
      </c>
      <c r="J54" s="25" t="str">
        <f>IF(ISNA(VLOOKUP(F54,SortLookup!$A$7:$B$11,2,FALSE))," ",VLOOKUP(F54,SortLookup!$A$7:$B$11,2,FALSE))</f>
        <v> </v>
      </c>
      <c r="K54" s="79">
        <f t="shared" si="108"/>
        <v>0</v>
      </c>
      <c r="L54" s="80">
        <f t="shared" si="109"/>
        <v>0</v>
      </c>
      <c r="M54" s="47">
        <f t="shared" si="110"/>
        <v>0</v>
      </c>
      <c r="N54" s="48">
        <f t="shared" si="111"/>
        <v>0</v>
      </c>
      <c r="O54" s="81">
        <f t="shared" si="112"/>
        <v>0</v>
      </c>
      <c r="P54" s="37"/>
      <c r="Q54" s="34"/>
      <c r="R54" s="34"/>
      <c r="S54" s="34"/>
      <c r="T54" s="34"/>
      <c r="U54" s="34"/>
      <c r="V54" s="34"/>
      <c r="W54" s="35"/>
      <c r="X54" s="35"/>
      <c r="Y54" s="35"/>
      <c r="Z54" s="35"/>
      <c r="AA54" s="36"/>
      <c r="AB54" s="33">
        <f t="shared" si="113"/>
        <v>0</v>
      </c>
      <c r="AC54" s="32">
        <f t="shared" si="114"/>
        <v>0</v>
      </c>
      <c r="AD54" s="26">
        <f t="shared" si="115"/>
        <v>0</v>
      </c>
      <c r="AE54" s="64">
        <f t="shared" si="116"/>
        <v>0</v>
      </c>
      <c r="AF54" s="37"/>
      <c r="AG54" s="34"/>
      <c r="AH54" s="34"/>
      <c r="AI54" s="34"/>
      <c r="AJ54" s="35"/>
      <c r="AK54" s="35"/>
      <c r="AL54" s="35"/>
      <c r="AM54" s="35"/>
      <c r="AN54" s="36">
        <v>0</v>
      </c>
      <c r="AO54" s="33">
        <f t="shared" si="117"/>
        <v>0</v>
      </c>
      <c r="AP54" s="32">
        <f t="shared" si="118"/>
        <v>0</v>
      </c>
      <c r="AQ54" s="26">
        <f t="shared" si="119"/>
        <v>0</v>
      </c>
      <c r="AR54" s="64">
        <f t="shared" si="120"/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t="shared" si="121"/>
        <v>0</v>
      </c>
      <c r="BB54" s="32">
        <f t="shared" si="122"/>
        <v>0</v>
      </c>
      <c r="BC54" s="26">
        <f t="shared" si="123"/>
        <v>0</v>
      </c>
      <c r="BD54" s="64">
        <f t="shared" si="124"/>
        <v>0</v>
      </c>
      <c r="BE54" s="33"/>
      <c r="BF54" s="61"/>
      <c r="BG54" s="35"/>
      <c r="BH54" s="35"/>
      <c r="BI54" s="35"/>
      <c r="BJ54" s="35"/>
      <c r="BK54" s="36"/>
      <c r="BL54" s="57">
        <f t="shared" si="125"/>
        <v>0</v>
      </c>
      <c r="BM54" s="48">
        <f t="shared" si="126"/>
        <v>0</v>
      </c>
      <c r="BN54" s="47">
        <f t="shared" si="127"/>
        <v>0</v>
      </c>
      <c r="BO54" s="46">
        <f t="shared" si="128"/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t="shared" si="129"/>
        <v>0</v>
      </c>
      <c r="BZ54" s="32">
        <f t="shared" si="130"/>
        <v>0</v>
      </c>
      <c r="CA54" s="38">
        <f t="shared" si="131"/>
        <v>0</v>
      </c>
      <c r="CB54" s="27">
        <f t="shared" si="132"/>
        <v>0</v>
      </c>
      <c r="CC54" s="1"/>
      <c r="CD54" s="1"/>
      <c r="CE54" s="2"/>
      <c r="CF54" s="2"/>
      <c r="CG54" s="2"/>
      <c r="CH54" s="2"/>
      <c r="CI54" s="2"/>
      <c r="CJ54" s="7"/>
      <c r="CK54" s="14"/>
      <c r="CL54" s="6"/>
      <c r="CM54" s="15"/>
      <c r="CN54" s="16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52"/>
      <c r="IL54" s="53"/>
    </row>
    <row r="55" spans="1:246" ht="12.75" hidden="1">
      <c r="A55" s="31"/>
      <c r="B55" s="90"/>
      <c r="C55" s="29"/>
      <c r="D55" s="91"/>
      <c r="E55" s="91"/>
      <c r="F55" s="92"/>
      <c r="G55" s="28">
        <f>IF(AND(OR($G$2="Y",$H$2="Y"),I55&lt;5,J55&lt;5),IF(AND(I55=I54,J55=J54),G54+1,1),"")</f>
      </c>
      <c r="H55" s="24" t="e">
        <f>IF(AND($H$2="Y",J55&gt;0,OR(AND(G55=1,#REF!=10),AND(G55=2,#REF!=20),AND(G55=3,#REF!=30),AND(G55=4,G119=40),AND(G55=5,G125=50),AND(G55=6,G132=60),AND(G55=7,G141=70),AND(G55=8,#REF!=80),AND(G55=9,G149=90),AND(G55=10,#REF!=100))),VLOOKUP(J55-1,SortLookup!$A$13:$B$16,2,FALSE),"")</f>
        <v>#REF!</v>
      </c>
      <c r="I55" s="40" t="str">
        <f>IF(ISNA(VLOOKUP(E55,SortLookup!$A$1:$B$5,2,FALSE))," ",VLOOKUP(E55,SortLookup!$A$1:$B$5,2,FALSE))</f>
        <v> </v>
      </c>
      <c r="J55" s="25" t="str">
        <f>IF(ISNA(VLOOKUP(F55,SortLookup!$A$7:$B$11,2,FALSE))," ",VLOOKUP(F55,SortLookup!$A$7:$B$11,2,FALSE))</f>
        <v> </v>
      </c>
      <c r="K55" s="79">
        <f t="shared" si="108"/>
        <v>0</v>
      </c>
      <c r="L55" s="80">
        <f t="shared" si="109"/>
        <v>0</v>
      </c>
      <c r="M55" s="47">
        <f t="shared" si="110"/>
        <v>0</v>
      </c>
      <c r="N55" s="48">
        <f t="shared" si="111"/>
        <v>0</v>
      </c>
      <c r="O55" s="81">
        <f t="shared" si="112"/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si="113"/>
        <v>0</v>
      </c>
      <c r="AC55" s="32">
        <f t="shared" si="114"/>
        <v>0</v>
      </c>
      <c r="AD55" s="26">
        <f t="shared" si="115"/>
        <v>0</v>
      </c>
      <c r="AE55" s="64">
        <f t="shared" si="116"/>
        <v>0</v>
      </c>
      <c r="AF55" s="37"/>
      <c r="AG55" s="34"/>
      <c r="AH55" s="34"/>
      <c r="AI55" s="34"/>
      <c r="AJ55" s="35"/>
      <c r="AK55" s="35"/>
      <c r="AL55" s="35"/>
      <c r="AM55" s="35"/>
      <c r="AN55" s="36">
        <v>0</v>
      </c>
      <c r="AO55" s="33">
        <f t="shared" si="117"/>
        <v>0</v>
      </c>
      <c r="AP55" s="32">
        <f t="shared" si="118"/>
        <v>0</v>
      </c>
      <c r="AQ55" s="26">
        <f t="shared" si="119"/>
        <v>0</v>
      </c>
      <c r="AR55" s="64">
        <f t="shared" si="120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121"/>
        <v>0</v>
      </c>
      <c r="BB55" s="32">
        <f t="shared" si="122"/>
        <v>0</v>
      </c>
      <c r="BC55" s="26">
        <f t="shared" si="123"/>
        <v>0</v>
      </c>
      <c r="BD55" s="64">
        <f t="shared" si="124"/>
        <v>0</v>
      </c>
      <c r="BE55" s="33"/>
      <c r="BF55" s="61"/>
      <c r="BG55" s="35"/>
      <c r="BH55" s="35"/>
      <c r="BI55" s="35"/>
      <c r="BJ55" s="35"/>
      <c r="BK55" s="36"/>
      <c r="BL55" s="57">
        <f t="shared" si="125"/>
        <v>0</v>
      </c>
      <c r="BM55" s="48">
        <f t="shared" si="126"/>
        <v>0</v>
      </c>
      <c r="BN55" s="47">
        <f t="shared" si="127"/>
        <v>0</v>
      </c>
      <c r="BO55" s="46">
        <f t="shared" si="128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129"/>
        <v>0</v>
      </c>
      <c r="BZ55" s="32">
        <f t="shared" si="130"/>
        <v>0</v>
      </c>
      <c r="CA55" s="38">
        <f t="shared" si="131"/>
        <v>0</v>
      </c>
      <c r="CB55" s="27">
        <f t="shared" si="132"/>
        <v>0</v>
      </c>
      <c r="CC55" s="1"/>
      <c r="CD55" s="1"/>
      <c r="CE55" s="2"/>
      <c r="CF55" s="2"/>
      <c r="CG55" s="2"/>
      <c r="CH55" s="2"/>
      <c r="CI55" s="2"/>
      <c r="CJ55" s="7"/>
      <c r="CK55" s="14"/>
      <c r="CL55" s="6"/>
      <c r="CM55" s="15"/>
      <c r="CN55" s="16"/>
      <c r="CO55" s="1"/>
      <c r="CP55" s="2"/>
      <c r="CQ55" s="2"/>
      <c r="CR55" s="2"/>
      <c r="CS55" s="2"/>
      <c r="CT55" s="2"/>
      <c r="CU55" s="7"/>
      <c r="CV55" s="14"/>
      <c r="CW55" s="6"/>
      <c r="CX55" s="15"/>
      <c r="CY55" s="16"/>
      <c r="CZ55" s="1"/>
      <c r="DA55" s="2"/>
      <c r="DB55" s="2"/>
      <c r="DC55" s="2"/>
      <c r="DD55" s="2"/>
      <c r="DE55" s="2"/>
      <c r="DF55" s="7"/>
      <c r="DG55" s="14"/>
      <c r="DH55" s="6"/>
      <c r="DI55" s="15"/>
      <c r="DJ55" s="16"/>
      <c r="DK55" s="1"/>
      <c r="DL55" s="2"/>
      <c r="DM55" s="2"/>
      <c r="DN55" s="2"/>
      <c r="DO55" s="2"/>
      <c r="DP55" s="2"/>
      <c r="DQ55" s="7"/>
      <c r="DR55" s="14"/>
      <c r="DS55" s="6"/>
      <c r="DT55" s="15"/>
      <c r="DU55" s="16"/>
      <c r="DV55" s="1"/>
      <c r="DW55" s="2"/>
      <c r="DX55" s="2"/>
      <c r="DY55" s="2"/>
      <c r="DZ55" s="2"/>
      <c r="EA55" s="2"/>
      <c r="EB55" s="7"/>
      <c r="EC55" s="14"/>
      <c r="ED55" s="6"/>
      <c r="EE55" s="15"/>
      <c r="EF55" s="16"/>
      <c r="EG55" s="1"/>
      <c r="EH55" s="2"/>
      <c r="EI55" s="2"/>
      <c r="EJ55" s="2"/>
      <c r="EK55" s="2"/>
      <c r="EL55" s="2"/>
      <c r="EM55" s="7"/>
      <c r="EN55" s="14"/>
      <c r="EO55" s="6"/>
      <c r="EP55" s="15"/>
      <c r="EQ55" s="16"/>
      <c r="ER55" s="1"/>
      <c r="ES55" s="2"/>
      <c r="ET55" s="2"/>
      <c r="EU55" s="2"/>
      <c r="EV55" s="2"/>
      <c r="EW55" s="2"/>
      <c r="EX55" s="7"/>
      <c r="EY55" s="14"/>
      <c r="EZ55" s="6"/>
      <c r="FA55" s="15"/>
      <c r="FB55" s="16"/>
      <c r="FC55" s="1"/>
      <c r="FD55" s="2"/>
      <c r="FE55" s="2"/>
      <c r="FF55" s="2"/>
      <c r="FG55" s="2"/>
      <c r="FH55" s="2"/>
      <c r="FI55" s="7"/>
      <c r="FJ55" s="14"/>
      <c r="FK55" s="6"/>
      <c r="FL55" s="15"/>
      <c r="FM55" s="16"/>
      <c r="FN55" s="1"/>
      <c r="FO55" s="2"/>
      <c r="FP55" s="2"/>
      <c r="FQ55" s="2"/>
      <c r="FR55" s="2"/>
      <c r="FS55" s="2"/>
      <c r="FT55" s="7"/>
      <c r="FU55" s="14"/>
      <c r="FV55" s="6"/>
      <c r="FW55" s="15"/>
      <c r="FX55" s="16"/>
      <c r="FY55" s="1"/>
      <c r="FZ55" s="2"/>
      <c r="GA55" s="2"/>
      <c r="GB55" s="2"/>
      <c r="GC55" s="2"/>
      <c r="GD55" s="2"/>
      <c r="GE55" s="7"/>
      <c r="GF55" s="14"/>
      <c r="GG55" s="6"/>
      <c r="GH55" s="15"/>
      <c r="GI55" s="16"/>
      <c r="GJ55" s="1"/>
      <c r="GK55" s="2"/>
      <c r="GL55" s="2"/>
      <c r="GM55" s="2"/>
      <c r="GN55" s="2"/>
      <c r="GO55" s="2"/>
      <c r="GP55" s="7"/>
      <c r="GQ55" s="14"/>
      <c r="GR55" s="6"/>
      <c r="GS55" s="15"/>
      <c r="GT55" s="16"/>
      <c r="GU55" s="1"/>
      <c r="GV55" s="2"/>
      <c r="GW55" s="2"/>
      <c r="GX55" s="2"/>
      <c r="GY55" s="2"/>
      <c r="GZ55" s="2"/>
      <c r="HA55" s="7"/>
      <c r="HB55" s="14"/>
      <c r="HC55" s="6"/>
      <c r="HD55" s="15"/>
      <c r="HE55" s="16"/>
      <c r="HF55" s="1"/>
      <c r="HG55" s="2"/>
      <c r="HH55" s="2"/>
      <c r="HI55" s="2"/>
      <c r="HJ55" s="2"/>
      <c r="HK55" s="2"/>
      <c r="HL55" s="7"/>
      <c r="HM55" s="14"/>
      <c r="HN55" s="6"/>
      <c r="HO55" s="15"/>
      <c r="HP55" s="16"/>
      <c r="HQ55" s="1"/>
      <c r="HR55" s="2"/>
      <c r="HS55" s="2"/>
      <c r="HT55" s="2"/>
      <c r="HU55" s="2"/>
      <c r="HV55" s="2"/>
      <c r="HW55" s="7"/>
      <c r="HX55" s="14"/>
      <c r="HY55" s="6"/>
      <c r="HZ55" s="15"/>
      <c r="IA55" s="16"/>
      <c r="IB55" s="1"/>
      <c r="IC55" s="2"/>
      <c r="ID55" s="2"/>
      <c r="IE55" s="2"/>
      <c r="IF55" s="2"/>
      <c r="IG55" s="2"/>
      <c r="IH55" s="7"/>
      <c r="II55" s="14"/>
      <c r="IJ55" s="6"/>
      <c r="IK55" s="52"/>
      <c r="IL55" s="53"/>
    </row>
    <row r="56" spans="1:246" ht="12.75" hidden="1">
      <c r="A56" s="31"/>
      <c r="B56" s="90"/>
      <c r="C56" s="29"/>
      <c r="D56" s="30"/>
      <c r="E56" s="91"/>
      <c r="F56" s="92"/>
      <c r="G56" s="28">
        <f>IF(AND(OR($G$2="Y",$H$2="Y"),I56&lt;5,J56&lt;5),IF(AND(I56=I55,J56=J55),G55+1,1),"")</f>
      </c>
      <c r="H56" s="24" t="e">
        <f>IF(AND($H$2="Y",J56&gt;0,OR(AND(G56=1,#REF!=10),AND(G56=2,#REF!=20),AND(G56=3,#REF!=30),AND(G56=4,#REF!=40),AND(G56=5,G117=50),AND(G56=6,G124=60),AND(G56=7,G133=70),AND(G56=8,#REF!=80),AND(G56=9,G141=90),AND(G56=10,#REF!=100))),VLOOKUP(J56-1,SortLookup!$A$13:$B$16,2,FALSE),"")</f>
        <v>#REF!</v>
      </c>
      <c r="I56" s="40" t="str">
        <f>IF(ISNA(VLOOKUP(E56,SortLookup!$A$1:$B$5,2,FALSE))," ",VLOOKUP(E56,SortLookup!$A$1:$B$5,2,FALSE))</f>
        <v> </v>
      </c>
      <c r="J56" s="25" t="str">
        <f>IF(ISNA(VLOOKUP(F56,SortLookup!$A$7:$B$11,2,FALSE))," ",VLOOKUP(F56,SortLookup!$A$7:$B$11,2,FALSE))</f>
        <v> </v>
      </c>
      <c r="K56" s="79">
        <f t="shared" si="108"/>
        <v>0</v>
      </c>
      <c r="L56" s="80">
        <f t="shared" si="109"/>
        <v>0</v>
      </c>
      <c r="M56" s="47">
        <f t="shared" si="110"/>
        <v>0</v>
      </c>
      <c r="N56" s="48">
        <f t="shared" si="111"/>
        <v>0</v>
      </c>
      <c r="O56" s="81">
        <f t="shared" si="112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113"/>
        <v>0</v>
      </c>
      <c r="AC56" s="32">
        <f t="shared" si="114"/>
        <v>0</v>
      </c>
      <c r="AD56" s="26">
        <f t="shared" si="115"/>
        <v>0</v>
      </c>
      <c r="AE56" s="64">
        <f t="shared" si="116"/>
        <v>0</v>
      </c>
      <c r="AF56" s="37"/>
      <c r="AG56" s="34"/>
      <c r="AH56" s="34"/>
      <c r="AI56" s="34"/>
      <c r="AJ56" s="35"/>
      <c r="AK56" s="35"/>
      <c r="AL56" s="35"/>
      <c r="AM56" s="35"/>
      <c r="AN56" s="36">
        <v>0</v>
      </c>
      <c r="AO56" s="33">
        <f t="shared" si="117"/>
        <v>0</v>
      </c>
      <c r="AP56" s="32">
        <f t="shared" si="118"/>
        <v>0</v>
      </c>
      <c r="AQ56" s="26">
        <f t="shared" si="119"/>
        <v>0</v>
      </c>
      <c r="AR56" s="64">
        <f t="shared" si="120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121"/>
        <v>0</v>
      </c>
      <c r="BB56" s="32">
        <f t="shared" si="122"/>
        <v>0</v>
      </c>
      <c r="BC56" s="26">
        <f t="shared" si="123"/>
        <v>0</v>
      </c>
      <c r="BD56" s="64">
        <f t="shared" si="124"/>
        <v>0</v>
      </c>
      <c r="BE56" s="33"/>
      <c r="BF56" s="61"/>
      <c r="BG56" s="35"/>
      <c r="BH56" s="35"/>
      <c r="BI56" s="35"/>
      <c r="BJ56" s="35"/>
      <c r="BK56" s="36"/>
      <c r="BL56" s="57">
        <f t="shared" si="125"/>
        <v>0</v>
      </c>
      <c r="BM56" s="48">
        <f t="shared" si="126"/>
        <v>0</v>
      </c>
      <c r="BN56" s="47">
        <f t="shared" si="127"/>
        <v>0</v>
      </c>
      <c r="BO56" s="46">
        <f t="shared" si="128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129"/>
        <v>0</v>
      </c>
      <c r="BZ56" s="32">
        <f t="shared" si="130"/>
        <v>0</v>
      </c>
      <c r="CA56" s="38">
        <f t="shared" si="131"/>
        <v>0</v>
      </c>
      <c r="CB56" s="27">
        <f t="shared" si="132"/>
        <v>0</v>
      </c>
      <c r="CC56" s="1"/>
      <c r="CD56" s="1"/>
      <c r="CE56" s="2"/>
      <c r="CF56" s="2"/>
      <c r="CG56" s="2"/>
      <c r="CH56" s="2"/>
      <c r="CI56" s="2"/>
      <c r="CJ56" s="7"/>
      <c r="CK56" s="14"/>
      <c r="CL56" s="6"/>
      <c r="CM56" s="15"/>
      <c r="CN56" s="16"/>
      <c r="CO56" s="1"/>
      <c r="CP56" s="2"/>
      <c r="CQ56" s="2"/>
      <c r="CR56" s="2"/>
      <c r="CS56" s="2"/>
      <c r="CT56" s="2"/>
      <c r="CU56" s="7"/>
      <c r="CV56" s="14"/>
      <c r="CW56" s="6"/>
      <c r="CX56" s="15"/>
      <c r="CY56" s="16"/>
      <c r="CZ56" s="1"/>
      <c r="DA56" s="2"/>
      <c r="DB56" s="2"/>
      <c r="DC56" s="2"/>
      <c r="DD56" s="2"/>
      <c r="DE56" s="2"/>
      <c r="DF56" s="7"/>
      <c r="DG56" s="14"/>
      <c r="DH56" s="6"/>
      <c r="DI56" s="15"/>
      <c r="DJ56" s="16"/>
      <c r="DK56" s="1"/>
      <c r="DL56" s="2"/>
      <c r="DM56" s="2"/>
      <c r="DN56" s="2"/>
      <c r="DO56" s="2"/>
      <c r="DP56" s="2"/>
      <c r="DQ56" s="7"/>
      <c r="DR56" s="14"/>
      <c r="DS56" s="6"/>
      <c r="DT56" s="15"/>
      <c r="DU56" s="16"/>
      <c r="DV56" s="1"/>
      <c r="DW56" s="2"/>
      <c r="DX56" s="2"/>
      <c r="DY56" s="2"/>
      <c r="DZ56" s="2"/>
      <c r="EA56" s="2"/>
      <c r="EB56" s="7"/>
      <c r="EC56" s="14"/>
      <c r="ED56" s="6"/>
      <c r="EE56" s="15"/>
      <c r="EF56" s="16"/>
      <c r="EG56" s="1"/>
      <c r="EH56" s="2"/>
      <c r="EI56" s="2"/>
      <c r="EJ56" s="2"/>
      <c r="EK56" s="2"/>
      <c r="EL56" s="2"/>
      <c r="EM56" s="7"/>
      <c r="EN56" s="14"/>
      <c r="EO56" s="6"/>
      <c r="EP56" s="15"/>
      <c r="EQ56" s="16"/>
      <c r="ER56" s="1"/>
      <c r="ES56" s="2"/>
      <c r="ET56" s="2"/>
      <c r="EU56" s="2"/>
      <c r="EV56" s="2"/>
      <c r="EW56" s="2"/>
      <c r="EX56" s="7"/>
      <c r="EY56" s="14"/>
      <c r="EZ56" s="6"/>
      <c r="FA56" s="15"/>
      <c r="FB56" s="16"/>
      <c r="FC56" s="1"/>
      <c r="FD56" s="2"/>
      <c r="FE56" s="2"/>
      <c r="FF56" s="2"/>
      <c r="FG56" s="2"/>
      <c r="FH56" s="2"/>
      <c r="FI56" s="7"/>
      <c r="FJ56" s="14"/>
      <c r="FK56" s="6"/>
      <c r="FL56" s="15"/>
      <c r="FM56" s="16"/>
      <c r="FN56" s="1"/>
      <c r="FO56" s="2"/>
      <c r="FP56" s="2"/>
      <c r="FQ56" s="2"/>
      <c r="FR56" s="2"/>
      <c r="FS56" s="2"/>
      <c r="FT56" s="7"/>
      <c r="FU56" s="14"/>
      <c r="FV56" s="6"/>
      <c r="FW56" s="15"/>
      <c r="FX56" s="16"/>
      <c r="FY56" s="1"/>
      <c r="FZ56" s="2"/>
      <c r="GA56" s="2"/>
      <c r="GB56" s="2"/>
      <c r="GC56" s="2"/>
      <c r="GD56" s="2"/>
      <c r="GE56" s="7"/>
      <c r="GF56" s="14"/>
      <c r="GG56" s="6"/>
      <c r="GH56" s="15"/>
      <c r="GI56" s="16"/>
      <c r="GJ56" s="1"/>
      <c r="GK56" s="2"/>
      <c r="GL56" s="2"/>
      <c r="GM56" s="2"/>
      <c r="GN56" s="2"/>
      <c r="GO56" s="2"/>
      <c r="GP56" s="7"/>
      <c r="GQ56" s="14"/>
      <c r="GR56" s="6"/>
      <c r="GS56" s="15"/>
      <c r="GT56" s="16"/>
      <c r="GU56" s="1"/>
      <c r="GV56" s="2"/>
      <c r="GW56" s="2"/>
      <c r="GX56" s="2"/>
      <c r="GY56" s="2"/>
      <c r="GZ56" s="2"/>
      <c r="HA56" s="7"/>
      <c r="HB56" s="14"/>
      <c r="HC56" s="6"/>
      <c r="HD56" s="15"/>
      <c r="HE56" s="16"/>
      <c r="HF56" s="1"/>
      <c r="HG56" s="2"/>
      <c r="HH56" s="2"/>
      <c r="HI56" s="2"/>
      <c r="HJ56" s="2"/>
      <c r="HK56" s="2"/>
      <c r="HL56" s="7"/>
      <c r="HM56" s="14"/>
      <c r="HN56" s="6"/>
      <c r="HO56" s="15"/>
      <c r="HP56" s="16"/>
      <c r="HQ56" s="1"/>
      <c r="HR56" s="2"/>
      <c r="HS56" s="2"/>
      <c r="HT56" s="2"/>
      <c r="HU56" s="2"/>
      <c r="HV56" s="2"/>
      <c r="HW56" s="7"/>
      <c r="HX56" s="14"/>
      <c r="HY56" s="6"/>
      <c r="HZ56" s="15"/>
      <c r="IA56" s="16"/>
      <c r="IB56" s="1"/>
      <c r="IC56" s="2"/>
      <c r="ID56" s="2"/>
      <c r="IE56" s="2"/>
      <c r="IF56" s="2"/>
      <c r="IG56" s="2"/>
      <c r="IH56" s="7"/>
      <c r="II56" s="14"/>
      <c r="IJ56" s="6"/>
      <c r="IK56" s="52"/>
      <c r="IL56" s="53"/>
    </row>
    <row r="57" spans="1:246" ht="12.75" hidden="1">
      <c r="A57" s="31"/>
      <c r="B57" s="90"/>
      <c r="C57" s="29"/>
      <c r="D57" s="30"/>
      <c r="E57" s="91"/>
      <c r="F57" s="92"/>
      <c r="G57" s="28">
        <f>IF(AND(OR($G$2="Y",$H$2="Y"),I57&lt;5,J57&lt;5),IF(AND(I57=#REF!,J57=#REF!),#REF!+1,1),"")</f>
      </c>
      <c r="H57" s="24" t="e">
        <f>IF(AND($H$2="Y",J57&gt;0,OR(AND(G57=1,#REF!=10),AND(G57=2,G61=20),AND(G57=3,#REF!=30),AND(G57=4,#REF!=40),AND(G57=5,G70=50),AND(G57=6,#REF!=60),AND(G57=7,G138=70),AND(G57=8,G148=80),AND(G57=9,G156=90),AND(G57=10,G181=100))),VLOOKUP(J57-1,SortLookup!$A$13:$B$16,2,FALSE),"")</f>
        <v>#REF!</v>
      </c>
      <c r="I57" s="40" t="str">
        <f>IF(ISNA(VLOOKUP(E57,SortLookup!$A$1:$B$5,2,FALSE))," ",VLOOKUP(E57,SortLookup!$A$1:$B$5,2,FALSE))</f>
        <v> </v>
      </c>
      <c r="J57" s="25" t="str">
        <f>IF(ISNA(VLOOKUP(F57,SortLookup!$A$7:$B$11,2,FALSE))," ",VLOOKUP(F57,SortLookup!$A$7:$B$11,2,FALSE))</f>
        <v> </v>
      </c>
      <c r="K57" s="79">
        <f t="shared" si="108"/>
        <v>0</v>
      </c>
      <c r="L57" s="80">
        <f t="shared" si="109"/>
        <v>0</v>
      </c>
      <c r="M57" s="47">
        <f t="shared" si="110"/>
        <v>0</v>
      </c>
      <c r="N57" s="48">
        <f t="shared" si="111"/>
        <v>0</v>
      </c>
      <c r="O57" s="81">
        <f t="shared" si="112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113"/>
        <v>0</v>
      </c>
      <c r="AC57" s="32">
        <f t="shared" si="114"/>
        <v>0</v>
      </c>
      <c r="AD57" s="26">
        <f t="shared" si="115"/>
        <v>0</v>
      </c>
      <c r="AE57" s="64">
        <f t="shared" si="116"/>
        <v>0</v>
      </c>
      <c r="AF57" s="37"/>
      <c r="AG57" s="34"/>
      <c r="AH57" s="34"/>
      <c r="AI57" s="34"/>
      <c r="AJ57" s="35"/>
      <c r="AK57" s="35"/>
      <c r="AL57" s="35"/>
      <c r="AM57" s="35"/>
      <c r="AN57" s="36">
        <v>0</v>
      </c>
      <c r="AO57" s="33">
        <f t="shared" si="117"/>
        <v>0</v>
      </c>
      <c r="AP57" s="32">
        <f t="shared" si="118"/>
        <v>0</v>
      </c>
      <c r="AQ57" s="26">
        <f t="shared" si="119"/>
        <v>0</v>
      </c>
      <c r="AR57" s="64">
        <f t="shared" si="120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121"/>
        <v>0</v>
      </c>
      <c r="BB57" s="32">
        <f t="shared" si="122"/>
        <v>0</v>
      </c>
      <c r="BC57" s="26">
        <f t="shared" si="123"/>
        <v>0</v>
      </c>
      <c r="BD57" s="64">
        <f t="shared" si="124"/>
        <v>0</v>
      </c>
      <c r="BE57" s="33"/>
      <c r="BF57" s="61"/>
      <c r="BG57" s="35"/>
      <c r="BH57" s="35"/>
      <c r="BI57" s="35"/>
      <c r="BJ57" s="35"/>
      <c r="BK57" s="36"/>
      <c r="BL57" s="57">
        <f t="shared" si="125"/>
        <v>0</v>
      </c>
      <c r="BM57" s="48">
        <f t="shared" si="126"/>
        <v>0</v>
      </c>
      <c r="BN57" s="47">
        <f t="shared" si="127"/>
        <v>0</v>
      </c>
      <c r="BO57" s="46">
        <f t="shared" si="128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129"/>
        <v>0</v>
      </c>
      <c r="BZ57" s="32">
        <f t="shared" si="130"/>
        <v>0</v>
      </c>
      <c r="CA57" s="38">
        <f t="shared" si="131"/>
        <v>0</v>
      </c>
      <c r="CB57" s="27">
        <f t="shared" si="132"/>
        <v>0</v>
      </c>
      <c r="CC57" s="1"/>
      <c r="CD57" s="1"/>
      <c r="CE57" s="2"/>
      <c r="CF57" s="2"/>
      <c r="CG57" s="2"/>
      <c r="CH57" s="2"/>
      <c r="CI57" s="2"/>
      <c r="CJ57" s="7">
        <f>CC57+CD57</f>
        <v>0</v>
      </c>
      <c r="CK57" s="14">
        <f>CE57/2</f>
        <v>0</v>
      </c>
      <c r="CL57" s="6">
        <f>(CF57*3)+(CG57*5)+(CH57*5)+(CI57*20)</f>
        <v>0</v>
      </c>
      <c r="CM57" s="15">
        <f>CJ57+CK57+CL57</f>
        <v>0</v>
      </c>
      <c r="CN57" s="16"/>
      <c r="CO57" s="1"/>
      <c r="CP57" s="2"/>
      <c r="CQ57" s="2"/>
      <c r="CR57" s="2"/>
      <c r="CS57" s="2"/>
      <c r="CT57" s="2"/>
      <c r="CU57" s="7">
        <f>CN57+CO57</f>
        <v>0</v>
      </c>
      <c r="CV57" s="14">
        <f>CP57/2</f>
        <v>0</v>
      </c>
      <c r="CW57" s="6">
        <f>(CQ57*3)+(CR57*5)+(CS57*5)+(CT57*20)</f>
        <v>0</v>
      </c>
      <c r="CX57" s="15">
        <f>CU57+CV57+CW57</f>
        <v>0</v>
      </c>
      <c r="CY57" s="16"/>
      <c r="CZ57" s="1"/>
      <c r="DA57" s="2"/>
      <c r="DB57" s="2"/>
      <c r="DC57" s="2"/>
      <c r="DD57" s="2"/>
      <c r="DE57" s="2"/>
      <c r="DF57" s="7">
        <f>CY57+CZ57</f>
        <v>0</v>
      </c>
      <c r="DG57" s="14">
        <f>DA57/2</f>
        <v>0</v>
      </c>
      <c r="DH57" s="6">
        <f>(DB57*3)+(DC57*5)+(DD57*5)+(DE57*20)</f>
        <v>0</v>
      </c>
      <c r="DI57" s="15">
        <f>DF57+DG57+DH57</f>
        <v>0</v>
      </c>
      <c r="DJ57" s="16"/>
      <c r="DK57" s="1"/>
      <c r="DL57" s="2"/>
      <c r="DM57" s="2"/>
      <c r="DN57" s="2"/>
      <c r="DO57" s="2"/>
      <c r="DP57" s="2"/>
      <c r="DQ57" s="7">
        <f>DJ57+DK57</f>
        <v>0</v>
      </c>
      <c r="DR57" s="14">
        <f>DL57/2</f>
        <v>0</v>
      </c>
      <c r="DS57" s="6">
        <f>(DM57*3)+(DN57*5)+(DO57*5)+(DP57*20)</f>
        <v>0</v>
      </c>
      <c r="DT57" s="15">
        <f>DQ57+DR57+DS57</f>
        <v>0</v>
      </c>
      <c r="DU57" s="16"/>
      <c r="DV57" s="1"/>
      <c r="DW57" s="2"/>
      <c r="DX57" s="2"/>
      <c r="DY57" s="2"/>
      <c r="DZ57" s="2"/>
      <c r="EA57" s="2"/>
      <c r="EB57" s="7">
        <f>DU57+DV57</f>
        <v>0</v>
      </c>
      <c r="EC57" s="14">
        <f>DW57/2</f>
        <v>0</v>
      </c>
      <c r="ED57" s="6">
        <f>(DX57*3)+(DY57*5)+(DZ57*5)+(EA57*20)</f>
        <v>0</v>
      </c>
      <c r="EE57" s="15">
        <f>EB57+EC57+ED57</f>
        <v>0</v>
      </c>
      <c r="EF57" s="16"/>
      <c r="EG57" s="1"/>
      <c r="EH57" s="2"/>
      <c r="EI57" s="2"/>
      <c r="EJ57" s="2"/>
      <c r="EK57" s="2"/>
      <c r="EL57" s="2"/>
      <c r="EM57" s="7">
        <f>EF57+EG57</f>
        <v>0</v>
      </c>
      <c r="EN57" s="14">
        <f>EH57/2</f>
        <v>0</v>
      </c>
      <c r="EO57" s="6">
        <f>(EI57*3)+(EJ57*5)+(EK57*5)+(EL57*20)</f>
        <v>0</v>
      </c>
      <c r="EP57" s="15">
        <f>EM57+EN57+EO57</f>
        <v>0</v>
      </c>
      <c r="EQ57" s="16"/>
      <c r="ER57" s="1"/>
      <c r="ES57" s="2"/>
      <c r="ET57" s="2"/>
      <c r="EU57" s="2"/>
      <c r="EV57" s="2"/>
      <c r="EW57" s="2"/>
      <c r="EX57" s="7">
        <f>EQ57+ER57</f>
        <v>0</v>
      </c>
      <c r="EY57" s="14">
        <f>ES57/2</f>
        <v>0</v>
      </c>
      <c r="EZ57" s="6">
        <f>(ET57*3)+(EU57*5)+(EV57*5)+(EW57*20)</f>
        <v>0</v>
      </c>
      <c r="FA57" s="15">
        <f>EX57+EY57+EZ57</f>
        <v>0</v>
      </c>
      <c r="FB57" s="16"/>
      <c r="FC57" s="1"/>
      <c r="FD57" s="2"/>
      <c r="FE57" s="2"/>
      <c r="FF57" s="2"/>
      <c r="FG57" s="2"/>
      <c r="FH57" s="2"/>
      <c r="FI57" s="7">
        <f>FB57+FC57</f>
        <v>0</v>
      </c>
      <c r="FJ57" s="14">
        <f>FD57/2</f>
        <v>0</v>
      </c>
      <c r="FK57" s="6">
        <f>(FE57*3)+(FF57*5)+(FG57*5)+(FH57*20)</f>
        <v>0</v>
      </c>
      <c r="FL57" s="15">
        <f>FI57+FJ57+FK57</f>
        <v>0</v>
      </c>
      <c r="FM57" s="16"/>
      <c r="FN57" s="1"/>
      <c r="FO57" s="2"/>
      <c r="FP57" s="2"/>
      <c r="FQ57" s="2"/>
      <c r="FR57" s="2"/>
      <c r="FS57" s="2"/>
      <c r="FT57" s="7">
        <f>FM57+FN57</f>
        <v>0</v>
      </c>
      <c r="FU57" s="14">
        <f>FO57/2</f>
        <v>0</v>
      </c>
      <c r="FV57" s="6">
        <f>(FP57*3)+(FQ57*5)+(FR57*5)+(FS57*20)</f>
        <v>0</v>
      </c>
      <c r="FW57" s="15">
        <f>FT57+FU57+FV57</f>
        <v>0</v>
      </c>
      <c r="FX57" s="16"/>
      <c r="FY57" s="1"/>
      <c r="FZ57" s="2"/>
      <c r="GA57" s="2"/>
      <c r="GB57" s="2"/>
      <c r="GC57" s="2"/>
      <c r="GD57" s="2"/>
      <c r="GE57" s="7">
        <f>FX57+FY57</f>
        <v>0</v>
      </c>
      <c r="GF57" s="14">
        <f>FZ57/2</f>
        <v>0</v>
      </c>
      <c r="GG57" s="6">
        <f>(GA57*3)+(GB57*5)+(GC57*5)+(GD57*20)</f>
        <v>0</v>
      </c>
      <c r="GH57" s="15">
        <f>GE57+GF57+GG57</f>
        <v>0</v>
      </c>
      <c r="GI57" s="16"/>
      <c r="GJ57" s="1"/>
      <c r="GK57" s="2"/>
      <c r="GL57" s="2"/>
      <c r="GM57" s="2"/>
      <c r="GN57" s="2"/>
      <c r="GO57" s="2"/>
      <c r="GP57" s="7">
        <f>GI57+GJ57</f>
        <v>0</v>
      </c>
      <c r="GQ57" s="14">
        <f>GK57/2</f>
        <v>0</v>
      </c>
      <c r="GR57" s="6">
        <f>(GL57*3)+(GM57*5)+(GN57*5)+(GO57*20)</f>
        <v>0</v>
      </c>
      <c r="GS57" s="15">
        <f>GP57+GQ57+GR57</f>
        <v>0</v>
      </c>
      <c r="GT57" s="16"/>
      <c r="GU57" s="1"/>
      <c r="GV57" s="2"/>
      <c r="GW57" s="2"/>
      <c r="GX57" s="2"/>
      <c r="GY57" s="2"/>
      <c r="GZ57" s="2"/>
      <c r="HA57" s="7">
        <f>GT57+GU57</f>
        <v>0</v>
      </c>
      <c r="HB57" s="14">
        <f>GV57/2</f>
        <v>0</v>
      </c>
      <c r="HC57" s="6">
        <f>(GW57*3)+(GX57*5)+(GY57*5)+(GZ57*20)</f>
        <v>0</v>
      </c>
      <c r="HD57" s="15">
        <f>HA57+HB57+HC57</f>
        <v>0</v>
      </c>
      <c r="HE57" s="16"/>
      <c r="HF57" s="1"/>
      <c r="HG57" s="2"/>
      <c r="HH57" s="2"/>
      <c r="HI57" s="2"/>
      <c r="HJ57" s="2"/>
      <c r="HK57" s="2"/>
      <c r="HL57" s="7">
        <f>HE57+HF57</f>
        <v>0</v>
      </c>
      <c r="HM57" s="14">
        <f>HG57/2</f>
        <v>0</v>
      </c>
      <c r="HN57" s="6">
        <f>(HH57*3)+(HI57*5)+(HJ57*5)+(HK57*20)</f>
        <v>0</v>
      </c>
      <c r="HO57" s="15">
        <f>HL57+HM57+HN57</f>
        <v>0</v>
      </c>
      <c r="HP57" s="16"/>
      <c r="HQ57" s="1"/>
      <c r="HR57" s="2"/>
      <c r="HS57" s="2"/>
      <c r="HT57" s="2"/>
      <c r="HU57" s="2"/>
      <c r="HV57" s="2"/>
      <c r="HW57" s="7">
        <f>HP57+HQ57</f>
        <v>0</v>
      </c>
      <c r="HX57" s="14">
        <f>HR57/2</f>
        <v>0</v>
      </c>
      <c r="HY57" s="6">
        <f>(HS57*3)+(HT57*5)+(HU57*5)+(HV57*20)</f>
        <v>0</v>
      </c>
      <c r="HZ57" s="15">
        <f>HW57+HX57+HY57</f>
        <v>0</v>
      </c>
      <c r="IA57" s="16"/>
      <c r="IB57" s="1"/>
      <c r="IC57" s="2"/>
      <c r="ID57" s="2"/>
      <c r="IE57" s="2"/>
      <c r="IF57" s="2"/>
      <c r="IG57" s="2"/>
      <c r="IH57" s="7">
        <f>IA57+IB57</f>
        <v>0</v>
      </c>
      <c r="II57" s="14">
        <f>IC57/2</f>
        <v>0</v>
      </c>
      <c r="IJ57" s="6">
        <f>(ID57*3)+(IE57*5)+(IF57*5)+(IG57*20)</f>
        <v>0</v>
      </c>
      <c r="IK57" s="52">
        <f>IH57+II57+IJ57</f>
        <v>0</v>
      </c>
      <c r="IL57" s="53"/>
    </row>
    <row r="58" spans="1:246" ht="12.75" hidden="1">
      <c r="A58" s="31"/>
      <c r="B58" s="90"/>
      <c r="C58" s="29"/>
      <c r="D58" s="30"/>
      <c r="E58" s="91"/>
      <c r="F58" s="92"/>
      <c r="G58" s="28">
        <f aca="true" t="shared" si="133" ref="G58:G63">IF(AND(OR($G$2="Y",$H$2="Y"),I58&lt;5,J58&lt;5),IF(AND(I58=I57,J58=J57),G57+1,1),"")</f>
      </c>
      <c r="H58" s="24" t="e">
        <f>IF(AND($H$2="Y",J58&gt;0,OR(AND(G58=1,#REF!=10),AND(G58=2,#REF!=20),AND(G58=3,#REF!=30),AND(G58=4,G116=40),AND(G58=5,G122=50),AND(G58=6,G129=60),AND(G58=7,G138=70),AND(G58=8,#REF!=80),AND(G58=9,G146=90),AND(G58=10,#REF!=100))),VLOOKUP(J58-1,SortLookup!$A$13:$B$16,2,FALSE),"")</f>
        <v>#REF!</v>
      </c>
      <c r="I58" s="40" t="str">
        <f>IF(ISNA(VLOOKUP(E58,SortLookup!$A$1:$B$5,2,FALSE))," ",VLOOKUP(E58,SortLookup!$A$1:$B$5,2,FALSE))</f>
        <v> </v>
      </c>
      <c r="J58" s="25" t="str">
        <f>IF(ISNA(VLOOKUP(F58,SortLookup!$A$7:$B$11,2,FALSE))," ",VLOOKUP(F58,SortLookup!$A$7:$B$11,2,FALSE))</f>
        <v> </v>
      </c>
      <c r="K58" s="79">
        <f t="shared" si="108"/>
        <v>0</v>
      </c>
      <c r="L58" s="80">
        <f t="shared" si="109"/>
        <v>0</v>
      </c>
      <c r="M58" s="47">
        <f t="shared" si="110"/>
        <v>0</v>
      </c>
      <c r="N58" s="48">
        <f t="shared" si="111"/>
        <v>0</v>
      </c>
      <c r="O58" s="81">
        <f t="shared" si="112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113"/>
        <v>0</v>
      </c>
      <c r="AC58" s="32">
        <f t="shared" si="114"/>
        <v>0</v>
      </c>
      <c r="AD58" s="26">
        <f t="shared" si="115"/>
        <v>0</v>
      </c>
      <c r="AE58" s="64">
        <f t="shared" si="116"/>
        <v>0</v>
      </c>
      <c r="AF58" s="37"/>
      <c r="AG58" s="34"/>
      <c r="AH58" s="34"/>
      <c r="AI58" s="34"/>
      <c r="AJ58" s="35"/>
      <c r="AK58" s="35"/>
      <c r="AL58" s="35"/>
      <c r="AM58" s="35"/>
      <c r="AN58" s="36">
        <v>0</v>
      </c>
      <c r="AO58" s="33">
        <f t="shared" si="117"/>
        <v>0</v>
      </c>
      <c r="AP58" s="32">
        <f t="shared" si="118"/>
        <v>0</v>
      </c>
      <c r="AQ58" s="26">
        <f t="shared" si="119"/>
        <v>0</v>
      </c>
      <c r="AR58" s="64">
        <f t="shared" si="120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121"/>
        <v>0</v>
      </c>
      <c r="BB58" s="32">
        <f t="shared" si="122"/>
        <v>0</v>
      </c>
      <c r="BC58" s="26">
        <f t="shared" si="123"/>
        <v>0</v>
      </c>
      <c r="BD58" s="64">
        <f t="shared" si="124"/>
        <v>0</v>
      </c>
      <c r="BE58" s="33"/>
      <c r="BF58" s="61"/>
      <c r="BG58" s="35"/>
      <c r="BH58" s="35"/>
      <c r="BI58" s="35"/>
      <c r="BJ58" s="35"/>
      <c r="BK58" s="36"/>
      <c r="BL58" s="57">
        <f t="shared" si="125"/>
        <v>0</v>
      </c>
      <c r="BM58" s="48">
        <f t="shared" si="126"/>
        <v>0</v>
      </c>
      <c r="BN58" s="47">
        <f t="shared" si="127"/>
        <v>0</v>
      </c>
      <c r="BO58" s="46">
        <f t="shared" si="128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129"/>
        <v>0</v>
      </c>
      <c r="BZ58" s="32">
        <f t="shared" si="130"/>
        <v>0</v>
      </c>
      <c r="CA58" s="38">
        <f t="shared" si="131"/>
        <v>0</v>
      </c>
      <c r="CB58" s="27">
        <f t="shared" si="132"/>
        <v>0</v>
      </c>
      <c r="CC58" s="1"/>
      <c r="CD58" s="1"/>
      <c r="CE58" s="2"/>
      <c r="CF58" s="2"/>
      <c r="CG58" s="2"/>
      <c r="CH58" s="2"/>
      <c r="CI58" s="2"/>
      <c r="CJ58" s="7"/>
      <c r="CK58" s="14"/>
      <c r="CL58" s="6"/>
      <c r="CM58" s="15"/>
      <c r="CN58" s="16"/>
      <c r="CO58" s="1"/>
      <c r="CP58" s="2"/>
      <c r="CQ58" s="2"/>
      <c r="CR58" s="2"/>
      <c r="CS58" s="2"/>
      <c r="CT58" s="2"/>
      <c r="CU58" s="7"/>
      <c r="CV58" s="14"/>
      <c r="CW58" s="6"/>
      <c r="CX58" s="15"/>
      <c r="CY58" s="16"/>
      <c r="CZ58" s="1"/>
      <c r="DA58" s="2"/>
      <c r="DB58" s="2"/>
      <c r="DC58" s="2"/>
      <c r="DD58" s="2"/>
      <c r="DE58" s="2"/>
      <c r="DF58" s="7"/>
      <c r="DG58" s="14"/>
      <c r="DH58" s="6"/>
      <c r="DI58" s="15"/>
      <c r="DJ58" s="16"/>
      <c r="DK58" s="1"/>
      <c r="DL58" s="2"/>
      <c r="DM58" s="2"/>
      <c r="DN58" s="2"/>
      <c r="DO58" s="2"/>
      <c r="DP58" s="2"/>
      <c r="DQ58" s="7"/>
      <c r="DR58" s="14"/>
      <c r="DS58" s="6"/>
      <c r="DT58" s="15"/>
      <c r="DU58" s="16"/>
      <c r="DV58" s="1"/>
      <c r="DW58" s="2"/>
      <c r="DX58" s="2"/>
      <c r="DY58" s="2"/>
      <c r="DZ58" s="2"/>
      <c r="EA58" s="2"/>
      <c r="EB58" s="7"/>
      <c r="EC58" s="14"/>
      <c r="ED58" s="6"/>
      <c r="EE58" s="15"/>
      <c r="EF58" s="16"/>
      <c r="EG58" s="1"/>
      <c r="EH58" s="2"/>
      <c r="EI58" s="2"/>
      <c r="EJ58" s="2"/>
      <c r="EK58" s="2"/>
      <c r="EL58" s="2"/>
      <c r="EM58" s="7"/>
      <c r="EN58" s="14"/>
      <c r="EO58" s="6"/>
      <c r="EP58" s="15"/>
      <c r="EQ58" s="16"/>
      <c r="ER58" s="1"/>
      <c r="ES58" s="2"/>
      <c r="ET58" s="2"/>
      <c r="EU58" s="2"/>
      <c r="EV58" s="2"/>
      <c r="EW58" s="2"/>
      <c r="EX58" s="7"/>
      <c r="EY58" s="14"/>
      <c r="EZ58" s="6"/>
      <c r="FA58" s="15"/>
      <c r="FB58" s="16"/>
      <c r="FC58" s="1"/>
      <c r="FD58" s="2"/>
      <c r="FE58" s="2"/>
      <c r="FF58" s="2"/>
      <c r="FG58" s="2"/>
      <c r="FH58" s="2"/>
      <c r="FI58" s="7"/>
      <c r="FJ58" s="14"/>
      <c r="FK58" s="6"/>
      <c r="FL58" s="15"/>
      <c r="FM58" s="16"/>
      <c r="FN58" s="1"/>
      <c r="FO58" s="2"/>
      <c r="FP58" s="2"/>
      <c r="FQ58" s="2"/>
      <c r="FR58" s="2"/>
      <c r="FS58" s="2"/>
      <c r="FT58" s="7"/>
      <c r="FU58" s="14"/>
      <c r="FV58" s="6"/>
      <c r="FW58" s="15"/>
      <c r="FX58" s="16"/>
      <c r="FY58" s="1"/>
      <c r="FZ58" s="2"/>
      <c r="GA58" s="2"/>
      <c r="GB58" s="2"/>
      <c r="GC58" s="2"/>
      <c r="GD58" s="2"/>
      <c r="GE58" s="7"/>
      <c r="GF58" s="14"/>
      <c r="GG58" s="6"/>
      <c r="GH58" s="15"/>
      <c r="GI58" s="16"/>
      <c r="GJ58" s="1"/>
      <c r="GK58" s="2"/>
      <c r="GL58" s="2"/>
      <c r="GM58" s="2"/>
      <c r="GN58" s="2"/>
      <c r="GO58" s="2"/>
      <c r="GP58" s="7"/>
      <c r="GQ58" s="14"/>
      <c r="GR58" s="6"/>
      <c r="GS58" s="15"/>
      <c r="GT58" s="16"/>
      <c r="GU58" s="1"/>
      <c r="GV58" s="2"/>
      <c r="GW58" s="2"/>
      <c r="GX58" s="2"/>
      <c r="GY58" s="2"/>
      <c r="GZ58" s="2"/>
      <c r="HA58" s="7"/>
      <c r="HB58" s="14"/>
      <c r="HC58" s="6"/>
      <c r="HD58" s="15"/>
      <c r="HE58" s="16"/>
      <c r="HF58" s="1"/>
      <c r="HG58" s="2"/>
      <c r="HH58" s="2"/>
      <c r="HI58" s="2"/>
      <c r="HJ58" s="2"/>
      <c r="HK58" s="2"/>
      <c r="HL58" s="7"/>
      <c r="HM58" s="14"/>
      <c r="HN58" s="6"/>
      <c r="HO58" s="15"/>
      <c r="HP58" s="16"/>
      <c r="HQ58" s="1"/>
      <c r="HR58" s="2"/>
      <c r="HS58" s="2"/>
      <c r="HT58" s="2"/>
      <c r="HU58" s="2"/>
      <c r="HV58" s="2"/>
      <c r="HW58" s="7"/>
      <c r="HX58" s="14"/>
      <c r="HY58" s="6"/>
      <c r="HZ58" s="15"/>
      <c r="IA58" s="16"/>
      <c r="IB58" s="1"/>
      <c r="IC58" s="2"/>
      <c r="ID58" s="2"/>
      <c r="IE58" s="2"/>
      <c r="IF58" s="2"/>
      <c r="IG58" s="2"/>
      <c r="IH58" s="7"/>
      <c r="II58" s="14"/>
      <c r="IJ58" s="6"/>
      <c r="IK58" s="52"/>
      <c r="IL58" s="53"/>
    </row>
    <row r="59" spans="1:246" ht="12.75" hidden="1">
      <c r="A59" s="31"/>
      <c r="B59" s="90"/>
      <c r="C59" s="29"/>
      <c r="D59" s="30"/>
      <c r="E59" s="91"/>
      <c r="F59" s="92"/>
      <c r="G59" s="28">
        <f t="shared" si="133"/>
      </c>
      <c r="H59" s="24" t="e">
        <f>IF(AND($H$2="Y",J59&gt;0,OR(AND(G59=1,#REF!=10),AND(G59=2,#REF!=20),AND(G59=3,#REF!=30),AND(G59=4,#REF!=40),AND(G59=5,G124=50),AND(G59=6,G131=60),AND(G59=7,G140=70),AND(G59=8,#REF!=80),AND(G59=9,G148=90),AND(G59=10,#REF!=100))),VLOOKUP(J59-1,SortLookup!$A$13:$B$16,2,FALSE),"")</f>
        <v>#REF!</v>
      </c>
      <c r="I59" s="40" t="str">
        <f>IF(ISNA(VLOOKUP(E59,SortLookup!$A$1:$B$5,2,FALSE))," ",VLOOKUP(E59,SortLookup!$A$1:$B$5,2,FALSE))</f>
        <v> </v>
      </c>
      <c r="J59" s="25" t="str">
        <f>IF(ISNA(VLOOKUP(F59,SortLookup!$A$7:$B$11,2,FALSE))," ",VLOOKUP(F59,SortLookup!$A$7:$B$11,2,FALSE))</f>
        <v> </v>
      </c>
      <c r="K59" s="79">
        <f t="shared" si="108"/>
        <v>0</v>
      </c>
      <c r="L59" s="80">
        <f t="shared" si="109"/>
        <v>0</v>
      </c>
      <c r="M59" s="47">
        <f t="shared" si="110"/>
        <v>0</v>
      </c>
      <c r="N59" s="48">
        <f t="shared" si="111"/>
        <v>0</v>
      </c>
      <c r="O59" s="81">
        <f t="shared" si="112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113"/>
        <v>0</v>
      </c>
      <c r="AC59" s="32">
        <f t="shared" si="114"/>
        <v>0</v>
      </c>
      <c r="AD59" s="26">
        <f t="shared" si="115"/>
        <v>0</v>
      </c>
      <c r="AE59" s="64">
        <f t="shared" si="116"/>
        <v>0</v>
      </c>
      <c r="AF59" s="37"/>
      <c r="AG59" s="34"/>
      <c r="AH59" s="34"/>
      <c r="AI59" s="34"/>
      <c r="AJ59" s="35"/>
      <c r="AK59" s="35"/>
      <c r="AL59" s="35"/>
      <c r="AM59" s="35"/>
      <c r="AN59" s="36">
        <v>0</v>
      </c>
      <c r="AO59" s="33">
        <f t="shared" si="117"/>
        <v>0</v>
      </c>
      <c r="AP59" s="32">
        <f t="shared" si="118"/>
        <v>0</v>
      </c>
      <c r="AQ59" s="26">
        <f t="shared" si="119"/>
        <v>0</v>
      </c>
      <c r="AR59" s="64">
        <f t="shared" si="120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121"/>
        <v>0</v>
      </c>
      <c r="BB59" s="32">
        <f t="shared" si="122"/>
        <v>0</v>
      </c>
      <c r="BC59" s="26">
        <f t="shared" si="123"/>
        <v>0</v>
      </c>
      <c r="BD59" s="64">
        <f t="shared" si="124"/>
        <v>0</v>
      </c>
      <c r="BE59" s="33"/>
      <c r="BF59" s="61"/>
      <c r="BG59" s="35"/>
      <c r="BH59" s="35"/>
      <c r="BI59" s="35"/>
      <c r="BJ59" s="35"/>
      <c r="BK59" s="36"/>
      <c r="BL59" s="57">
        <f t="shared" si="125"/>
        <v>0</v>
      </c>
      <c r="BM59" s="48">
        <f t="shared" si="126"/>
        <v>0</v>
      </c>
      <c r="BN59" s="47">
        <f t="shared" si="127"/>
        <v>0</v>
      </c>
      <c r="BO59" s="46">
        <f t="shared" si="128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129"/>
        <v>0</v>
      </c>
      <c r="BZ59" s="32">
        <f t="shared" si="130"/>
        <v>0</v>
      </c>
      <c r="CA59" s="38">
        <f t="shared" si="131"/>
        <v>0</v>
      </c>
      <c r="CB59" s="27">
        <f t="shared" si="132"/>
        <v>0</v>
      </c>
      <c r="CC59" s="1"/>
      <c r="CD59" s="1"/>
      <c r="CE59" s="2"/>
      <c r="CF59" s="2"/>
      <c r="CG59" s="2"/>
      <c r="CH59" s="2"/>
      <c r="CI59" s="2"/>
      <c r="CJ59" s="7"/>
      <c r="CK59" s="14"/>
      <c r="CL59" s="6"/>
      <c r="CM59" s="15"/>
      <c r="CN59" s="16"/>
      <c r="CO59" s="1"/>
      <c r="CP59" s="2"/>
      <c r="CQ59" s="2"/>
      <c r="CR59" s="2"/>
      <c r="CS59" s="2"/>
      <c r="CT59" s="2"/>
      <c r="CU59" s="7"/>
      <c r="CV59" s="14"/>
      <c r="CW59" s="6"/>
      <c r="CX59" s="15"/>
      <c r="CY59" s="16"/>
      <c r="CZ59" s="1"/>
      <c r="DA59" s="2"/>
      <c r="DB59" s="2"/>
      <c r="DC59" s="2"/>
      <c r="DD59" s="2"/>
      <c r="DE59" s="2"/>
      <c r="DF59" s="7"/>
      <c r="DG59" s="14"/>
      <c r="DH59" s="6"/>
      <c r="DI59" s="15"/>
      <c r="DJ59" s="16"/>
      <c r="DK59" s="1"/>
      <c r="DL59" s="2"/>
      <c r="DM59" s="2"/>
      <c r="DN59" s="2"/>
      <c r="DO59" s="2"/>
      <c r="DP59" s="2"/>
      <c r="DQ59" s="7"/>
      <c r="DR59" s="14"/>
      <c r="DS59" s="6"/>
      <c r="DT59" s="15"/>
      <c r="DU59" s="16"/>
      <c r="DV59" s="1"/>
      <c r="DW59" s="2"/>
      <c r="DX59" s="2"/>
      <c r="DY59" s="2"/>
      <c r="DZ59" s="2"/>
      <c r="EA59" s="2"/>
      <c r="EB59" s="7"/>
      <c r="EC59" s="14"/>
      <c r="ED59" s="6"/>
      <c r="EE59" s="15"/>
      <c r="EF59" s="16"/>
      <c r="EG59" s="1"/>
      <c r="EH59" s="2"/>
      <c r="EI59" s="2"/>
      <c r="EJ59" s="2"/>
      <c r="EK59" s="2"/>
      <c r="EL59" s="2"/>
      <c r="EM59" s="7"/>
      <c r="EN59" s="14"/>
      <c r="EO59" s="6"/>
      <c r="EP59" s="15"/>
      <c r="EQ59" s="16"/>
      <c r="ER59" s="1"/>
      <c r="ES59" s="2"/>
      <c r="ET59" s="2"/>
      <c r="EU59" s="2"/>
      <c r="EV59" s="2"/>
      <c r="EW59" s="2"/>
      <c r="EX59" s="7"/>
      <c r="EY59" s="14"/>
      <c r="EZ59" s="6"/>
      <c r="FA59" s="15"/>
      <c r="FB59" s="16"/>
      <c r="FC59" s="1"/>
      <c r="FD59" s="2"/>
      <c r="FE59" s="2"/>
      <c r="FF59" s="2"/>
      <c r="FG59" s="2"/>
      <c r="FH59" s="2"/>
      <c r="FI59" s="7"/>
      <c r="FJ59" s="14"/>
      <c r="FK59" s="6"/>
      <c r="FL59" s="15"/>
      <c r="FM59" s="16"/>
      <c r="FN59" s="1"/>
      <c r="FO59" s="2"/>
      <c r="FP59" s="2"/>
      <c r="FQ59" s="2"/>
      <c r="FR59" s="2"/>
      <c r="FS59" s="2"/>
      <c r="FT59" s="7"/>
      <c r="FU59" s="14"/>
      <c r="FV59" s="6"/>
      <c r="FW59" s="15"/>
      <c r="FX59" s="16"/>
      <c r="FY59" s="1"/>
      <c r="FZ59" s="2"/>
      <c r="GA59" s="2"/>
      <c r="GB59" s="2"/>
      <c r="GC59" s="2"/>
      <c r="GD59" s="2"/>
      <c r="GE59" s="7"/>
      <c r="GF59" s="14"/>
      <c r="GG59" s="6"/>
      <c r="GH59" s="15"/>
      <c r="GI59" s="16"/>
      <c r="GJ59" s="1"/>
      <c r="GK59" s="2"/>
      <c r="GL59" s="2"/>
      <c r="GM59" s="2"/>
      <c r="GN59" s="2"/>
      <c r="GO59" s="2"/>
      <c r="GP59" s="7"/>
      <c r="GQ59" s="14"/>
      <c r="GR59" s="6"/>
      <c r="GS59" s="15"/>
      <c r="GT59" s="16"/>
      <c r="GU59" s="1"/>
      <c r="GV59" s="2"/>
      <c r="GW59" s="2"/>
      <c r="GX59" s="2"/>
      <c r="GY59" s="2"/>
      <c r="GZ59" s="2"/>
      <c r="HA59" s="7"/>
      <c r="HB59" s="14"/>
      <c r="HC59" s="6"/>
      <c r="HD59" s="15"/>
      <c r="HE59" s="16"/>
      <c r="HF59" s="1"/>
      <c r="HG59" s="2"/>
      <c r="HH59" s="2"/>
      <c r="HI59" s="2"/>
      <c r="HJ59" s="2"/>
      <c r="HK59" s="2"/>
      <c r="HL59" s="7"/>
      <c r="HM59" s="14"/>
      <c r="HN59" s="6"/>
      <c r="HO59" s="15"/>
      <c r="HP59" s="16"/>
      <c r="HQ59" s="1"/>
      <c r="HR59" s="2"/>
      <c r="HS59" s="2"/>
      <c r="HT59" s="2"/>
      <c r="HU59" s="2"/>
      <c r="HV59" s="2"/>
      <c r="HW59" s="7"/>
      <c r="HX59" s="14"/>
      <c r="HY59" s="6"/>
      <c r="HZ59" s="15"/>
      <c r="IA59" s="16"/>
      <c r="IB59" s="1"/>
      <c r="IC59" s="2"/>
      <c r="ID59" s="2"/>
      <c r="IE59" s="2"/>
      <c r="IF59" s="2"/>
      <c r="IG59" s="2"/>
      <c r="IH59" s="7"/>
      <c r="II59" s="14"/>
      <c r="IJ59" s="6"/>
      <c r="IK59" s="52"/>
      <c r="IL59" s="53"/>
    </row>
    <row r="60" spans="1:246" ht="12.75" hidden="1">
      <c r="A60" s="31"/>
      <c r="B60" s="90"/>
      <c r="C60" s="29"/>
      <c r="D60" s="30"/>
      <c r="E60" s="91"/>
      <c r="F60" s="92"/>
      <c r="G60" s="28">
        <f t="shared" si="133"/>
      </c>
      <c r="H60" s="24" t="e">
        <f>IF(AND($H$2="Y",J60&gt;0,OR(AND(G60=1,#REF!=10),AND(G60=2,#REF!=20),AND(G60=3,#REF!=30),AND(G60=4,#REF!=40),AND(G60=5,G123=50),AND(G60=6,G130=60),AND(G60=7,G139=70),AND(G60=8,#REF!=80),AND(G60=9,G147=90),AND(G60=10,#REF!=100))),VLOOKUP(J60-1,SortLookup!$A$13:$B$16,2,FALSE),"")</f>
        <v>#REF!</v>
      </c>
      <c r="I60" s="40" t="str">
        <f>IF(ISNA(VLOOKUP(E60,SortLookup!$A$1:$B$5,2,FALSE))," ",VLOOKUP(E60,SortLookup!$A$1:$B$5,2,FALSE))</f>
        <v> </v>
      </c>
      <c r="J60" s="25" t="str">
        <f>IF(ISNA(VLOOKUP(F60,SortLookup!$A$7:$B$11,2,FALSE))," ",VLOOKUP(F60,SortLookup!$A$7:$B$11,2,FALSE))</f>
        <v> </v>
      </c>
      <c r="K60" s="79">
        <f t="shared" si="108"/>
        <v>0</v>
      </c>
      <c r="L60" s="80">
        <f t="shared" si="109"/>
        <v>0</v>
      </c>
      <c r="M60" s="47">
        <f t="shared" si="110"/>
        <v>0</v>
      </c>
      <c r="N60" s="48">
        <f t="shared" si="111"/>
        <v>0</v>
      </c>
      <c r="O60" s="81">
        <f t="shared" si="112"/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 t="shared" si="113"/>
        <v>0</v>
      </c>
      <c r="AC60" s="32">
        <f t="shared" si="114"/>
        <v>0</v>
      </c>
      <c r="AD60" s="26">
        <f t="shared" si="115"/>
        <v>0</v>
      </c>
      <c r="AE60" s="64">
        <f t="shared" si="116"/>
        <v>0</v>
      </c>
      <c r="AF60" s="37"/>
      <c r="AG60" s="34"/>
      <c r="AH60" s="34"/>
      <c r="AI60" s="34"/>
      <c r="AJ60" s="35"/>
      <c r="AK60" s="35"/>
      <c r="AL60" s="35"/>
      <c r="AM60" s="35"/>
      <c r="AN60" s="36">
        <v>0</v>
      </c>
      <c r="AO60" s="33">
        <f t="shared" si="117"/>
        <v>0</v>
      </c>
      <c r="AP60" s="32">
        <f t="shared" si="118"/>
        <v>0</v>
      </c>
      <c r="AQ60" s="26">
        <f t="shared" si="119"/>
        <v>0</v>
      </c>
      <c r="AR60" s="64">
        <f t="shared" si="120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121"/>
        <v>0</v>
      </c>
      <c r="BB60" s="32">
        <f t="shared" si="122"/>
        <v>0</v>
      </c>
      <c r="BC60" s="26">
        <f t="shared" si="123"/>
        <v>0</v>
      </c>
      <c r="BD60" s="64">
        <f t="shared" si="124"/>
        <v>0</v>
      </c>
      <c r="BE60" s="33"/>
      <c r="BF60" s="61"/>
      <c r="BG60" s="35"/>
      <c r="BH60" s="35"/>
      <c r="BI60" s="35"/>
      <c r="BJ60" s="35"/>
      <c r="BK60" s="36"/>
      <c r="BL60" s="57">
        <f t="shared" si="125"/>
        <v>0</v>
      </c>
      <c r="BM60" s="48">
        <f t="shared" si="126"/>
        <v>0</v>
      </c>
      <c r="BN60" s="47">
        <f t="shared" si="127"/>
        <v>0</v>
      </c>
      <c r="BO60" s="46">
        <f t="shared" si="128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129"/>
        <v>0</v>
      </c>
      <c r="BZ60" s="32">
        <f t="shared" si="130"/>
        <v>0</v>
      </c>
      <c r="CA60" s="38">
        <f t="shared" si="131"/>
        <v>0</v>
      </c>
      <c r="CB60" s="27">
        <f t="shared" si="132"/>
        <v>0</v>
      </c>
      <c r="CC60" s="1"/>
      <c r="CD60" s="1"/>
      <c r="CE60" s="2"/>
      <c r="CF60" s="2"/>
      <c r="CG60" s="2"/>
      <c r="CH60" s="2"/>
      <c r="CI60" s="2"/>
      <c r="CJ60" s="7"/>
      <c r="CK60" s="14"/>
      <c r="CL60" s="6"/>
      <c r="CM60" s="15"/>
      <c r="CN60" s="16"/>
      <c r="CO60" s="1"/>
      <c r="CP60" s="2"/>
      <c r="CQ60" s="2"/>
      <c r="CR60" s="2"/>
      <c r="CS60" s="2"/>
      <c r="CT60" s="2"/>
      <c r="CU60" s="7"/>
      <c r="CV60" s="14"/>
      <c r="CW60" s="6"/>
      <c r="CX60" s="15"/>
      <c r="CY60" s="16"/>
      <c r="CZ60" s="1"/>
      <c r="DA60" s="2"/>
      <c r="DB60" s="2"/>
      <c r="DC60" s="2"/>
      <c r="DD60" s="2"/>
      <c r="DE60" s="2"/>
      <c r="DF60" s="7"/>
      <c r="DG60" s="14"/>
      <c r="DH60" s="6"/>
      <c r="DI60" s="15"/>
      <c r="DJ60" s="16"/>
      <c r="DK60" s="1"/>
      <c r="DL60" s="2"/>
      <c r="DM60" s="2"/>
      <c r="DN60" s="2"/>
      <c r="DO60" s="2"/>
      <c r="DP60" s="2"/>
      <c r="DQ60" s="7"/>
      <c r="DR60" s="14"/>
      <c r="DS60" s="6"/>
      <c r="DT60" s="15"/>
      <c r="DU60" s="16"/>
      <c r="DV60" s="1"/>
      <c r="DW60" s="2"/>
      <c r="DX60" s="2"/>
      <c r="DY60" s="2"/>
      <c r="DZ60" s="2"/>
      <c r="EA60" s="2"/>
      <c r="EB60" s="7"/>
      <c r="EC60" s="14"/>
      <c r="ED60" s="6"/>
      <c r="EE60" s="15"/>
      <c r="EF60" s="16"/>
      <c r="EG60" s="1"/>
      <c r="EH60" s="2"/>
      <c r="EI60" s="2"/>
      <c r="EJ60" s="2"/>
      <c r="EK60" s="2"/>
      <c r="EL60" s="2"/>
      <c r="EM60" s="7"/>
      <c r="EN60" s="14"/>
      <c r="EO60" s="6"/>
      <c r="EP60" s="15"/>
      <c r="EQ60" s="16"/>
      <c r="ER60" s="1"/>
      <c r="ES60" s="2"/>
      <c r="ET60" s="2"/>
      <c r="EU60" s="2"/>
      <c r="EV60" s="2"/>
      <c r="EW60" s="2"/>
      <c r="EX60" s="7"/>
      <c r="EY60" s="14"/>
      <c r="EZ60" s="6"/>
      <c r="FA60" s="15"/>
      <c r="FB60" s="16"/>
      <c r="FC60" s="1"/>
      <c r="FD60" s="2"/>
      <c r="FE60" s="2"/>
      <c r="FF60" s="2"/>
      <c r="FG60" s="2"/>
      <c r="FH60" s="2"/>
      <c r="FI60" s="7"/>
      <c r="FJ60" s="14"/>
      <c r="FK60" s="6"/>
      <c r="FL60" s="15"/>
      <c r="FM60" s="16"/>
      <c r="FN60" s="1"/>
      <c r="FO60" s="2"/>
      <c r="FP60" s="2"/>
      <c r="FQ60" s="2"/>
      <c r="FR60" s="2"/>
      <c r="FS60" s="2"/>
      <c r="FT60" s="7"/>
      <c r="FU60" s="14"/>
      <c r="FV60" s="6"/>
      <c r="FW60" s="15"/>
      <c r="FX60" s="16"/>
      <c r="FY60" s="1"/>
      <c r="FZ60" s="2"/>
      <c r="GA60" s="2"/>
      <c r="GB60" s="2"/>
      <c r="GC60" s="2"/>
      <c r="GD60" s="2"/>
      <c r="GE60" s="7"/>
      <c r="GF60" s="14"/>
      <c r="GG60" s="6"/>
      <c r="GH60" s="15"/>
      <c r="GI60" s="16"/>
      <c r="GJ60" s="1"/>
      <c r="GK60" s="2"/>
      <c r="GL60" s="2"/>
      <c r="GM60" s="2"/>
      <c r="GN60" s="2"/>
      <c r="GO60" s="2"/>
      <c r="GP60" s="7"/>
      <c r="GQ60" s="14"/>
      <c r="GR60" s="6"/>
      <c r="GS60" s="15"/>
      <c r="GT60" s="16"/>
      <c r="GU60" s="1"/>
      <c r="GV60" s="2"/>
      <c r="GW60" s="2"/>
      <c r="GX60" s="2"/>
      <c r="GY60" s="2"/>
      <c r="GZ60" s="2"/>
      <c r="HA60" s="7"/>
      <c r="HB60" s="14"/>
      <c r="HC60" s="6"/>
      <c r="HD60" s="15"/>
      <c r="HE60" s="16"/>
      <c r="HF60" s="1"/>
      <c r="HG60" s="2"/>
      <c r="HH60" s="2"/>
      <c r="HI60" s="2"/>
      <c r="HJ60" s="2"/>
      <c r="HK60" s="2"/>
      <c r="HL60" s="7"/>
      <c r="HM60" s="14"/>
      <c r="HN60" s="6"/>
      <c r="HO60" s="15"/>
      <c r="HP60" s="16"/>
      <c r="HQ60" s="1"/>
      <c r="HR60" s="2"/>
      <c r="HS60" s="2"/>
      <c r="HT60" s="2"/>
      <c r="HU60" s="2"/>
      <c r="HV60" s="2"/>
      <c r="HW60" s="7"/>
      <c r="HX60" s="14"/>
      <c r="HY60" s="6"/>
      <c r="HZ60" s="15"/>
      <c r="IA60" s="16"/>
      <c r="IB60" s="1"/>
      <c r="IC60" s="2"/>
      <c r="ID60" s="2"/>
      <c r="IE60" s="2"/>
      <c r="IF60" s="2"/>
      <c r="IG60" s="2"/>
      <c r="IH60" s="7"/>
      <c r="II60" s="14"/>
      <c r="IJ60" s="6"/>
      <c r="IK60" s="52"/>
      <c r="IL60" s="53"/>
    </row>
    <row r="61" spans="1:246" ht="12.75" hidden="1">
      <c r="A61" s="31"/>
      <c r="B61" s="90"/>
      <c r="C61" s="29"/>
      <c r="D61" s="30"/>
      <c r="E61" s="91"/>
      <c r="F61" s="92"/>
      <c r="G61" s="28">
        <f t="shared" si="133"/>
      </c>
      <c r="H61" s="24" t="e">
        <f>IF(AND($H$2="Y",J61&gt;0,OR(AND(G61=1,#REF!=10),AND(G61=2,#REF!=20),AND(G61=3,#REF!=30),AND(G61=4,G121=40),AND(G61=5,G127=50),AND(G61=6,G134=60),AND(G61=7,G143=70),AND(G61=8,#REF!=80),AND(G61=9,G151=90),AND(G61=10,#REF!=100))),VLOOKUP(J61-1,SortLookup!$A$13:$B$16,2,FALSE),"")</f>
        <v>#REF!</v>
      </c>
      <c r="I61" s="40" t="str">
        <f>IF(ISNA(VLOOKUP(E61,SortLookup!$A$1:$B$5,2,FALSE))," ",VLOOKUP(E61,SortLookup!$A$1:$B$5,2,FALSE))</f>
        <v> </v>
      </c>
      <c r="J61" s="25" t="str">
        <f>IF(ISNA(VLOOKUP(F61,SortLookup!$A$7:$B$11,2,FALSE))," ",VLOOKUP(F61,SortLookup!$A$7:$B$11,2,FALSE))</f>
        <v> </v>
      </c>
      <c r="K61" s="79">
        <f t="shared" si="108"/>
        <v>0</v>
      </c>
      <c r="L61" s="80">
        <f t="shared" si="109"/>
        <v>0</v>
      </c>
      <c r="M61" s="47">
        <f t="shared" si="110"/>
        <v>0</v>
      </c>
      <c r="N61" s="48">
        <f t="shared" si="111"/>
        <v>0</v>
      </c>
      <c r="O61" s="81">
        <f t="shared" si="112"/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si="113"/>
        <v>0</v>
      </c>
      <c r="AC61" s="32">
        <f t="shared" si="114"/>
        <v>0</v>
      </c>
      <c r="AD61" s="26">
        <f t="shared" si="115"/>
        <v>0</v>
      </c>
      <c r="AE61" s="64">
        <f t="shared" si="116"/>
        <v>0</v>
      </c>
      <c r="AF61" s="37"/>
      <c r="AG61" s="34"/>
      <c r="AH61" s="34"/>
      <c r="AI61" s="34"/>
      <c r="AJ61" s="35"/>
      <c r="AK61" s="35"/>
      <c r="AL61" s="35"/>
      <c r="AM61" s="35"/>
      <c r="AN61" s="36">
        <v>0</v>
      </c>
      <c r="AO61" s="33">
        <f t="shared" si="117"/>
        <v>0</v>
      </c>
      <c r="AP61" s="32">
        <f t="shared" si="118"/>
        <v>0</v>
      </c>
      <c r="AQ61" s="26">
        <f t="shared" si="119"/>
        <v>0</v>
      </c>
      <c r="AR61" s="64">
        <f t="shared" si="120"/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si="121"/>
        <v>0</v>
      </c>
      <c r="BB61" s="32">
        <f t="shared" si="122"/>
        <v>0</v>
      </c>
      <c r="BC61" s="26">
        <f t="shared" si="123"/>
        <v>0</v>
      </c>
      <c r="BD61" s="64">
        <f t="shared" si="124"/>
        <v>0</v>
      </c>
      <c r="BE61" s="33"/>
      <c r="BF61" s="61"/>
      <c r="BG61" s="35"/>
      <c r="BH61" s="35"/>
      <c r="BI61" s="35"/>
      <c r="BJ61" s="35"/>
      <c r="BK61" s="36"/>
      <c r="BL61" s="57">
        <f t="shared" si="125"/>
        <v>0</v>
      </c>
      <c r="BM61" s="48">
        <f t="shared" si="126"/>
        <v>0</v>
      </c>
      <c r="BN61" s="47">
        <f t="shared" si="127"/>
        <v>0</v>
      </c>
      <c r="BO61" s="46">
        <f t="shared" si="128"/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si="129"/>
        <v>0</v>
      </c>
      <c r="BZ61" s="32">
        <f t="shared" si="130"/>
        <v>0</v>
      </c>
      <c r="CA61" s="38">
        <f t="shared" si="131"/>
        <v>0</v>
      </c>
      <c r="CB61" s="27">
        <f t="shared" si="132"/>
        <v>0</v>
      </c>
      <c r="CC61" s="1"/>
      <c r="CD61" s="1"/>
      <c r="CE61" s="2"/>
      <c r="CF61" s="2"/>
      <c r="CG61" s="2"/>
      <c r="CH61" s="2"/>
      <c r="CI61" s="2"/>
      <c r="CJ61" s="7"/>
      <c r="CK61" s="14"/>
      <c r="CL61" s="6"/>
      <c r="CM61" s="15"/>
      <c r="CN61" s="16"/>
      <c r="CO61" s="1"/>
      <c r="CP61" s="2"/>
      <c r="CQ61" s="2"/>
      <c r="CR61" s="2"/>
      <c r="CS61" s="2"/>
      <c r="CT61" s="2"/>
      <c r="CU61" s="7"/>
      <c r="CV61" s="14"/>
      <c r="CW61" s="6"/>
      <c r="CX61" s="15"/>
      <c r="CY61" s="16"/>
      <c r="CZ61" s="1"/>
      <c r="DA61" s="2"/>
      <c r="DB61" s="2"/>
      <c r="DC61" s="2"/>
      <c r="DD61" s="2"/>
      <c r="DE61" s="2"/>
      <c r="DF61" s="7"/>
      <c r="DG61" s="14"/>
      <c r="DH61" s="6"/>
      <c r="DI61" s="15"/>
      <c r="DJ61" s="16"/>
      <c r="DK61" s="1"/>
      <c r="DL61" s="2"/>
      <c r="DM61" s="2"/>
      <c r="DN61" s="2"/>
      <c r="DO61" s="2"/>
      <c r="DP61" s="2"/>
      <c r="DQ61" s="7"/>
      <c r="DR61" s="14"/>
      <c r="DS61" s="6"/>
      <c r="DT61" s="15"/>
      <c r="DU61" s="16"/>
      <c r="DV61" s="1"/>
      <c r="DW61" s="2"/>
      <c r="DX61" s="2"/>
      <c r="DY61" s="2"/>
      <c r="DZ61" s="2"/>
      <c r="EA61" s="2"/>
      <c r="EB61" s="7"/>
      <c r="EC61" s="14"/>
      <c r="ED61" s="6"/>
      <c r="EE61" s="15"/>
      <c r="EF61" s="16"/>
      <c r="EG61" s="1"/>
      <c r="EH61" s="2"/>
      <c r="EI61" s="2"/>
      <c r="EJ61" s="2"/>
      <c r="EK61" s="2"/>
      <c r="EL61" s="2"/>
      <c r="EM61" s="7"/>
      <c r="EN61" s="14"/>
      <c r="EO61" s="6"/>
      <c r="EP61" s="15"/>
      <c r="EQ61" s="16"/>
      <c r="ER61" s="1"/>
      <c r="ES61" s="2"/>
      <c r="ET61" s="2"/>
      <c r="EU61" s="2"/>
      <c r="EV61" s="2"/>
      <c r="EW61" s="2"/>
      <c r="EX61" s="7"/>
      <c r="EY61" s="14"/>
      <c r="EZ61" s="6"/>
      <c r="FA61" s="15"/>
      <c r="FB61" s="16"/>
      <c r="FC61" s="1"/>
      <c r="FD61" s="2"/>
      <c r="FE61" s="2"/>
      <c r="FF61" s="2"/>
      <c r="FG61" s="2"/>
      <c r="FH61" s="2"/>
      <c r="FI61" s="7"/>
      <c r="FJ61" s="14"/>
      <c r="FK61" s="6"/>
      <c r="FL61" s="15"/>
      <c r="FM61" s="16"/>
      <c r="FN61" s="1"/>
      <c r="FO61" s="2"/>
      <c r="FP61" s="2"/>
      <c r="FQ61" s="2"/>
      <c r="FR61" s="2"/>
      <c r="FS61" s="2"/>
      <c r="FT61" s="7"/>
      <c r="FU61" s="14"/>
      <c r="FV61" s="6"/>
      <c r="FW61" s="15"/>
      <c r="FX61" s="16"/>
      <c r="FY61" s="1"/>
      <c r="FZ61" s="2"/>
      <c r="GA61" s="2"/>
      <c r="GB61" s="2"/>
      <c r="GC61" s="2"/>
      <c r="GD61" s="2"/>
      <c r="GE61" s="7"/>
      <c r="GF61" s="14"/>
      <c r="GG61" s="6"/>
      <c r="GH61" s="15"/>
      <c r="GI61" s="16"/>
      <c r="GJ61" s="1"/>
      <c r="GK61" s="2"/>
      <c r="GL61" s="2"/>
      <c r="GM61" s="2"/>
      <c r="GN61" s="2"/>
      <c r="GO61" s="2"/>
      <c r="GP61" s="7"/>
      <c r="GQ61" s="14"/>
      <c r="GR61" s="6"/>
      <c r="GS61" s="15"/>
      <c r="GT61" s="16"/>
      <c r="GU61" s="1"/>
      <c r="GV61" s="2"/>
      <c r="GW61" s="2"/>
      <c r="GX61" s="2"/>
      <c r="GY61" s="2"/>
      <c r="GZ61" s="2"/>
      <c r="HA61" s="7"/>
      <c r="HB61" s="14"/>
      <c r="HC61" s="6"/>
      <c r="HD61" s="15"/>
      <c r="HE61" s="16"/>
      <c r="HF61" s="1"/>
      <c r="HG61" s="2"/>
      <c r="HH61" s="2"/>
      <c r="HI61" s="2"/>
      <c r="HJ61" s="2"/>
      <c r="HK61" s="2"/>
      <c r="HL61" s="7"/>
      <c r="HM61" s="14"/>
      <c r="HN61" s="6"/>
      <c r="HO61" s="15"/>
      <c r="HP61" s="16"/>
      <c r="HQ61" s="1"/>
      <c r="HR61" s="2"/>
      <c r="HS61" s="2"/>
      <c r="HT61" s="2"/>
      <c r="HU61" s="2"/>
      <c r="HV61" s="2"/>
      <c r="HW61" s="7"/>
      <c r="HX61" s="14"/>
      <c r="HY61" s="6"/>
      <c r="HZ61" s="15"/>
      <c r="IA61" s="16"/>
      <c r="IB61" s="1"/>
      <c r="IC61" s="2"/>
      <c r="ID61" s="2"/>
      <c r="IE61" s="2"/>
      <c r="IF61" s="2"/>
      <c r="IG61" s="2"/>
      <c r="IH61" s="7"/>
      <c r="II61" s="14"/>
      <c r="IJ61" s="6"/>
      <c r="IK61" s="52"/>
      <c r="IL61" s="53"/>
    </row>
    <row r="62" spans="1:246" ht="12.75" hidden="1">
      <c r="A62" s="31"/>
      <c r="B62" s="90"/>
      <c r="C62" s="29"/>
      <c r="D62" s="30"/>
      <c r="E62" s="91"/>
      <c r="F62" s="92"/>
      <c r="G62" s="28">
        <f t="shared" si="133"/>
      </c>
      <c r="H62" s="24" t="e">
        <f>IF(AND($H$2="Y",J62&gt;0,OR(AND(G62=1,#REF!=10),AND(G62=2,#REF!=20),AND(G62=3,#REF!=30),AND(G62=4,G126=40),AND(G62=5,G132=50),AND(G62=6,G139=60),AND(G62=7,G148=70),AND(G62=8,#REF!=80),AND(G62=9,G156=90),AND(G62=10,#REF!=100))),VLOOKUP(J62-1,SortLookup!$A$13:$B$16,2,FALSE),"")</f>
        <v>#REF!</v>
      </c>
      <c r="I62" s="40" t="str">
        <f>IF(ISNA(VLOOKUP(E62,SortLookup!$A$1:$B$5,2,FALSE))," ",VLOOKUP(E62,SortLookup!$A$1:$B$5,2,FALSE))</f>
        <v> </v>
      </c>
      <c r="J62" s="25" t="str">
        <f>IF(ISNA(VLOOKUP(F62,SortLookup!$A$7:$B$11,2,FALSE))," ",VLOOKUP(F62,SortLookup!$A$7:$B$11,2,FALSE))</f>
        <v> </v>
      </c>
      <c r="K62" s="79">
        <f t="shared" si="108"/>
        <v>0</v>
      </c>
      <c r="L62" s="80">
        <f t="shared" si="109"/>
        <v>0</v>
      </c>
      <c r="M62" s="47">
        <f t="shared" si="110"/>
        <v>0</v>
      </c>
      <c r="N62" s="48">
        <f t="shared" si="111"/>
        <v>0</v>
      </c>
      <c r="O62" s="81">
        <f t="shared" si="112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113"/>
        <v>0</v>
      </c>
      <c r="AC62" s="32">
        <f t="shared" si="114"/>
        <v>0</v>
      </c>
      <c r="AD62" s="26">
        <f t="shared" si="115"/>
        <v>0</v>
      </c>
      <c r="AE62" s="64">
        <f t="shared" si="116"/>
        <v>0</v>
      </c>
      <c r="AF62" s="37"/>
      <c r="AG62" s="34"/>
      <c r="AH62" s="34"/>
      <c r="AI62" s="34"/>
      <c r="AJ62" s="35"/>
      <c r="AK62" s="35"/>
      <c r="AL62" s="35"/>
      <c r="AM62" s="35"/>
      <c r="AN62" s="36">
        <v>0</v>
      </c>
      <c r="AO62" s="33">
        <f t="shared" si="117"/>
        <v>0</v>
      </c>
      <c r="AP62" s="32">
        <f t="shared" si="118"/>
        <v>0</v>
      </c>
      <c r="AQ62" s="26">
        <f t="shared" si="119"/>
        <v>0</v>
      </c>
      <c r="AR62" s="64">
        <f t="shared" si="120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121"/>
        <v>0</v>
      </c>
      <c r="BB62" s="32">
        <f t="shared" si="122"/>
        <v>0</v>
      </c>
      <c r="BC62" s="26">
        <f t="shared" si="123"/>
        <v>0</v>
      </c>
      <c r="BD62" s="64">
        <f t="shared" si="124"/>
        <v>0</v>
      </c>
      <c r="BE62" s="33"/>
      <c r="BF62" s="61"/>
      <c r="BG62" s="35"/>
      <c r="BH62" s="35"/>
      <c r="BI62" s="35"/>
      <c r="BJ62" s="35"/>
      <c r="BK62" s="36"/>
      <c r="BL62" s="57">
        <f t="shared" si="125"/>
        <v>0</v>
      </c>
      <c r="BM62" s="48">
        <f t="shared" si="126"/>
        <v>0</v>
      </c>
      <c r="BN62" s="47">
        <f t="shared" si="127"/>
        <v>0</v>
      </c>
      <c r="BO62" s="46">
        <f t="shared" si="128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129"/>
        <v>0</v>
      </c>
      <c r="BZ62" s="32">
        <f t="shared" si="130"/>
        <v>0</v>
      </c>
      <c r="CA62" s="38">
        <f t="shared" si="131"/>
        <v>0</v>
      </c>
      <c r="CB62" s="27">
        <f t="shared" si="132"/>
        <v>0</v>
      </c>
      <c r="CC62" s="1"/>
      <c r="CD62" s="1"/>
      <c r="CE62" s="2"/>
      <c r="CF62" s="2"/>
      <c r="CG62" s="2"/>
      <c r="CH62" s="2"/>
      <c r="CI62" s="2"/>
      <c r="CJ62" s="7"/>
      <c r="CK62" s="14"/>
      <c r="CL62" s="6"/>
      <c r="CM62" s="15"/>
      <c r="CN62" s="16"/>
      <c r="CO62" s="1"/>
      <c r="CP62" s="2"/>
      <c r="CQ62" s="2"/>
      <c r="CR62" s="2"/>
      <c r="CS62" s="2"/>
      <c r="CT62" s="2"/>
      <c r="CU62" s="7"/>
      <c r="CV62" s="14"/>
      <c r="CW62" s="6"/>
      <c r="CX62" s="15"/>
      <c r="CY62" s="16"/>
      <c r="CZ62" s="1"/>
      <c r="DA62" s="2"/>
      <c r="DB62" s="2"/>
      <c r="DC62" s="2"/>
      <c r="DD62" s="2"/>
      <c r="DE62" s="2"/>
      <c r="DF62" s="7"/>
      <c r="DG62" s="14"/>
      <c r="DH62" s="6"/>
      <c r="DI62" s="15"/>
      <c r="DJ62" s="16"/>
      <c r="DK62" s="1"/>
      <c r="DL62" s="2"/>
      <c r="DM62" s="2"/>
      <c r="DN62" s="2"/>
      <c r="DO62" s="2"/>
      <c r="DP62" s="2"/>
      <c r="DQ62" s="7"/>
      <c r="DR62" s="14"/>
      <c r="DS62" s="6"/>
      <c r="DT62" s="15"/>
      <c r="DU62" s="16"/>
      <c r="DV62" s="1"/>
      <c r="DW62" s="2"/>
      <c r="DX62" s="2"/>
      <c r="DY62" s="2"/>
      <c r="DZ62" s="2"/>
      <c r="EA62" s="2"/>
      <c r="EB62" s="7"/>
      <c r="EC62" s="14"/>
      <c r="ED62" s="6"/>
      <c r="EE62" s="15"/>
      <c r="EF62" s="16"/>
      <c r="EG62" s="1"/>
      <c r="EH62" s="2"/>
      <c r="EI62" s="2"/>
      <c r="EJ62" s="2"/>
      <c r="EK62" s="2"/>
      <c r="EL62" s="2"/>
      <c r="EM62" s="7"/>
      <c r="EN62" s="14"/>
      <c r="EO62" s="6"/>
      <c r="EP62" s="15"/>
      <c r="EQ62" s="16"/>
      <c r="ER62" s="1"/>
      <c r="ES62" s="2"/>
      <c r="ET62" s="2"/>
      <c r="EU62" s="2"/>
      <c r="EV62" s="2"/>
      <c r="EW62" s="2"/>
      <c r="EX62" s="7"/>
      <c r="EY62" s="14"/>
      <c r="EZ62" s="6"/>
      <c r="FA62" s="15"/>
      <c r="FB62" s="16"/>
      <c r="FC62" s="1"/>
      <c r="FD62" s="2"/>
      <c r="FE62" s="2"/>
      <c r="FF62" s="2"/>
      <c r="FG62" s="2"/>
      <c r="FH62" s="2"/>
      <c r="FI62" s="7"/>
      <c r="FJ62" s="14"/>
      <c r="FK62" s="6"/>
      <c r="FL62" s="15"/>
      <c r="FM62" s="16"/>
      <c r="FN62" s="1"/>
      <c r="FO62" s="2"/>
      <c r="FP62" s="2"/>
      <c r="FQ62" s="2"/>
      <c r="FR62" s="2"/>
      <c r="FS62" s="2"/>
      <c r="FT62" s="7"/>
      <c r="FU62" s="14"/>
      <c r="FV62" s="6"/>
      <c r="FW62" s="15"/>
      <c r="FX62" s="16"/>
      <c r="FY62" s="1"/>
      <c r="FZ62" s="2"/>
      <c r="GA62" s="2"/>
      <c r="GB62" s="2"/>
      <c r="GC62" s="2"/>
      <c r="GD62" s="2"/>
      <c r="GE62" s="7"/>
      <c r="GF62" s="14"/>
      <c r="GG62" s="6"/>
      <c r="GH62" s="15"/>
      <c r="GI62" s="16"/>
      <c r="GJ62" s="1"/>
      <c r="GK62" s="2"/>
      <c r="GL62" s="2"/>
      <c r="GM62" s="2"/>
      <c r="GN62" s="2"/>
      <c r="GO62" s="2"/>
      <c r="GP62" s="7"/>
      <c r="GQ62" s="14"/>
      <c r="GR62" s="6"/>
      <c r="GS62" s="15"/>
      <c r="GT62" s="16"/>
      <c r="GU62" s="1"/>
      <c r="GV62" s="2"/>
      <c r="GW62" s="2"/>
      <c r="GX62" s="2"/>
      <c r="GY62" s="2"/>
      <c r="GZ62" s="2"/>
      <c r="HA62" s="7"/>
      <c r="HB62" s="14"/>
      <c r="HC62" s="6"/>
      <c r="HD62" s="15"/>
      <c r="HE62" s="16"/>
      <c r="HF62" s="1"/>
      <c r="HG62" s="2"/>
      <c r="HH62" s="2"/>
      <c r="HI62" s="2"/>
      <c r="HJ62" s="2"/>
      <c r="HK62" s="2"/>
      <c r="HL62" s="7"/>
      <c r="HM62" s="14"/>
      <c r="HN62" s="6"/>
      <c r="HO62" s="15"/>
      <c r="HP62" s="16"/>
      <c r="HQ62" s="1"/>
      <c r="HR62" s="2"/>
      <c r="HS62" s="2"/>
      <c r="HT62" s="2"/>
      <c r="HU62" s="2"/>
      <c r="HV62" s="2"/>
      <c r="HW62" s="7"/>
      <c r="HX62" s="14"/>
      <c r="HY62" s="6"/>
      <c r="HZ62" s="15"/>
      <c r="IA62" s="16"/>
      <c r="IB62" s="1"/>
      <c r="IC62" s="2"/>
      <c r="ID62" s="2"/>
      <c r="IE62" s="2"/>
      <c r="IF62" s="2"/>
      <c r="IG62" s="2"/>
      <c r="IH62" s="7"/>
      <c r="II62" s="14"/>
      <c r="IJ62" s="6"/>
      <c r="IK62" s="52"/>
      <c r="IL62" s="53"/>
    </row>
    <row r="63" spans="1:246" ht="12.75" hidden="1">
      <c r="A63" s="31"/>
      <c r="B63" s="29"/>
      <c r="C63" s="29"/>
      <c r="D63" s="30"/>
      <c r="E63" s="30"/>
      <c r="F63" s="63"/>
      <c r="G63" s="28">
        <f t="shared" si="133"/>
      </c>
      <c r="H63" s="24" t="e">
        <f>IF(AND($H$2="Y",J63&gt;0,OR(AND(G63=1,#REF!=10),AND(G63=2,#REF!=20),AND(G63=3,#REF!=30),AND(G63=4,G121=40),AND(G63=5,G127=50),AND(G63=6,G134=60),AND(G63=7,G143=70),AND(G63=8,#REF!=80),AND(G63=9,G151=90),AND(G63=10,#REF!=100))),VLOOKUP(J63-1,SortLookup!$A$13:$B$16,2,FALSE),"")</f>
        <v>#REF!</v>
      </c>
      <c r="I63" s="40" t="str">
        <f>IF(ISNA(VLOOKUP(E63,SortLookup!$A$1:$B$5,2,FALSE))," ",VLOOKUP(E63,SortLookup!$A$1:$B$5,2,FALSE))</f>
        <v> </v>
      </c>
      <c r="J63" s="25" t="str">
        <f>IF(ISNA(VLOOKUP(F63,SortLookup!$A$7:$B$11,2,FALSE))," ",VLOOKUP(F63,SortLookup!$A$7:$B$11,2,FALSE))</f>
        <v> </v>
      </c>
      <c r="K63" s="79">
        <f t="shared" si="108"/>
        <v>0</v>
      </c>
      <c r="L63" s="80">
        <f t="shared" si="109"/>
        <v>0</v>
      </c>
      <c r="M63" s="47">
        <f t="shared" si="110"/>
        <v>0</v>
      </c>
      <c r="N63" s="48">
        <f t="shared" si="111"/>
        <v>0</v>
      </c>
      <c r="O63" s="81">
        <f t="shared" si="112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113"/>
        <v>0</v>
      </c>
      <c r="AC63" s="32">
        <f t="shared" si="114"/>
        <v>0</v>
      </c>
      <c r="AD63" s="26">
        <f t="shared" si="115"/>
        <v>0</v>
      </c>
      <c r="AE63" s="64">
        <f t="shared" si="116"/>
        <v>0</v>
      </c>
      <c r="AF63" s="37"/>
      <c r="AG63" s="34"/>
      <c r="AH63" s="34"/>
      <c r="AI63" s="34"/>
      <c r="AJ63" s="35"/>
      <c r="AK63" s="35"/>
      <c r="AL63" s="35"/>
      <c r="AM63" s="35"/>
      <c r="AN63" s="36">
        <v>0</v>
      </c>
      <c r="AO63" s="33">
        <f t="shared" si="117"/>
        <v>0</v>
      </c>
      <c r="AP63" s="32">
        <f t="shared" si="118"/>
        <v>0</v>
      </c>
      <c r="AQ63" s="26">
        <f t="shared" si="119"/>
        <v>0</v>
      </c>
      <c r="AR63" s="64">
        <f t="shared" si="120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121"/>
        <v>0</v>
      </c>
      <c r="BB63" s="32">
        <f t="shared" si="122"/>
        <v>0</v>
      </c>
      <c r="BC63" s="26">
        <f t="shared" si="123"/>
        <v>0</v>
      </c>
      <c r="BD63" s="64">
        <f t="shared" si="124"/>
        <v>0</v>
      </c>
      <c r="BE63" s="33"/>
      <c r="BF63" s="61"/>
      <c r="BG63" s="35"/>
      <c r="BH63" s="35"/>
      <c r="BI63" s="35"/>
      <c r="BJ63" s="35"/>
      <c r="BK63" s="36"/>
      <c r="BL63" s="57">
        <f t="shared" si="125"/>
        <v>0</v>
      </c>
      <c r="BM63" s="48">
        <f t="shared" si="126"/>
        <v>0</v>
      </c>
      <c r="BN63" s="47">
        <f t="shared" si="127"/>
        <v>0</v>
      </c>
      <c r="BO63" s="46">
        <f t="shared" si="128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129"/>
        <v>0</v>
      </c>
      <c r="BZ63" s="32">
        <f t="shared" si="130"/>
        <v>0</v>
      </c>
      <c r="CA63" s="38">
        <f t="shared" si="131"/>
        <v>0</v>
      </c>
      <c r="CB63" s="27">
        <f t="shared" si="132"/>
        <v>0</v>
      </c>
      <c r="CC63" s="1"/>
      <c r="CD63" s="1"/>
      <c r="CE63" s="2"/>
      <c r="CF63" s="2"/>
      <c r="CG63" s="2"/>
      <c r="CH63" s="2"/>
      <c r="CI63" s="2"/>
      <c r="CJ63" s="7"/>
      <c r="CK63" s="14"/>
      <c r="CL63" s="6"/>
      <c r="CM63" s="15"/>
      <c r="CN63" s="16"/>
      <c r="CO63" s="1"/>
      <c r="CP63" s="2"/>
      <c r="CQ63" s="2"/>
      <c r="CR63" s="2"/>
      <c r="CS63" s="2"/>
      <c r="CT63" s="2"/>
      <c r="CU63" s="7"/>
      <c r="CV63" s="14"/>
      <c r="CW63" s="6"/>
      <c r="CX63" s="15"/>
      <c r="CY63" s="16"/>
      <c r="CZ63" s="1"/>
      <c r="DA63" s="2"/>
      <c r="DB63" s="2"/>
      <c r="DC63" s="2"/>
      <c r="DD63" s="2"/>
      <c r="DE63" s="2"/>
      <c r="DF63" s="7"/>
      <c r="DG63" s="14"/>
      <c r="DH63" s="6"/>
      <c r="DI63" s="15"/>
      <c r="DJ63" s="16"/>
      <c r="DK63" s="1"/>
      <c r="DL63" s="2"/>
      <c r="DM63" s="2"/>
      <c r="DN63" s="2"/>
      <c r="DO63" s="2"/>
      <c r="DP63" s="2"/>
      <c r="DQ63" s="7"/>
      <c r="DR63" s="14"/>
      <c r="DS63" s="6"/>
      <c r="DT63" s="15"/>
      <c r="DU63" s="16"/>
      <c r="DV63" s="1"/>
      <c r="DW63" s="2"/>
      <c r="DX63" s="2"/>
      <c r="DY63" s="2"/>
      <c r="DZ63" s="2"/>
      <c r="EA63" s="2"/>
      <c r="EB63" s="7"/>
      <c r="EC63" s="14"/>
      <c r="ED63" s="6"/>
      <c r="EE63" s="15"/>
      <c r="EF63" s="16"/>
      <c r="EG63" s="1"/>
      <c r="EH63" s="2"/>
      <c r="EI63" s="2"/>
      <c r="EJ63" s="2"/>
      <c r="EK63" s="2"/>
      <c r="EL63" s="2"/>
      <c r="EM63" s="7"/>
      <c r="EN63" s="14"/>
      <c r="EO63" s="6"/>
      <c r="EP63" s="15"/>
      <c r="EQ63" s="16"/>
      <c r="ER63" s="1"/>
      <c r="ES63" s="2"/>
      <c r="ET63" s="2"/>
      <c r="EU63" s="2"/>
      <c r="EV63" s="2"/>
      <c r="EW63" s="2"/>
      <c r="EX63" s="7"/>
      <c r="EY63" s="14"/>
      <c r="EZ63" s="6"/>
      <c r="FA63" s="15"/>
      <c r="FB63" s="16"/>
      <c r="FC63" s="1"/>
      <c r="FD63" s="2"/>
      <c r="FE63" s="2"/>
      <c r="FF63" s="2"/>
      <c r="FG63" s="2"/>
      <c r="FH63" s="2"/>
      <c r="FI63" s="7"/>
      <c r="FJ63" s="14"/>
      <c r="FK63" s="6"/>
      <c r="FL63" s="15"/>
      <c r="FM63" s="16"/>
      <c r="FN63" s="1"/>
      <c r="FO63" s="2"/>
      <c r="FP63" s="2"/>
      <c r="FQ63" s="2"/>
      <c r="FR63" s="2"/>
      <c r="FS63" s="2"/>
      <c r="FT63" s="7"/>
      <c r="FU63" s="14"/>
      <c r="FV63" s="6"/>
      <c r="FW63" s="15"/>
      <c r="FX63" s="16"/>
      <c r="FY63" s="1"/>
      <c r="FZ63" s="2"/>
      <c r="GA63" s="2"/>
      <c r="GB63" s="2"/>
      <c r="GC63" s="2"/>
      <c r="GD63" s="2"/>
      <c r="GE63" s="7"/>
      <c r="GF63" s="14"/>
      <c r="GG63" s="6"/>
      <c r="GH63" s="15"/>
      <c r="GI63" s="16"/>
      <c r="GJ63" s="1"/>
      <c r="GK63" s="2"/>
      <c r="GL63" s="2"/>
      <c r="GM63" s="2"/>
      <c r="GN63" s="2"/>
      <c r="GO63" s="2"/>
      <c r="GP63" s="7"/>
      <c r="GQ63" s="14"/>
      <c r="GR63" s="6"/>
      <c r="GS63" s="15"/>
      <c r="GT63" s="16"/>
      <c r="GU63" s="1"/>
      <c r="GV63" s="2"/>
      <c r="GW63" s="2"/>
      <c r="GX63" s="2"/>
      <c r="GY63" s="2"/>
      <c r="GZ63" s="2"/>
      <c r="HA63" s="7"/>
      <c r="HB63" s="14"/>
      <c r="HC63" s="6"/>
      <c r="HD63" s="15"/>
      <c r="HE63" s="16"/>
      <c r="HF63" s="1"/>
      <c r="HG63" s="2"/>
      <c r="HH63" s="2"/>
      <c r="HI63" s="2"/>
      <c r="HJ63" s="2"/>
      <c r="HK63" s="2"/>
      <c r="HL63" s="7"/>
      <c r="HM63" s="14"/>
      <c r="HN63" s="6"/>
      <c r="HO63" s="15"/>
      <c r="HP63" s="16"/>
      <c r="HQ63" s="1"/>
      <c r="HR63" s="2"/>
      <c r="HS63" s="2"/>
      <c r="HT63" s="2"/>
      <c r="HU63" s="2"/>
      <c r="HV63" s="2"/>
      <c r="HW63" s="7"/>
      <c r="HX63" s="14"/>
      <c r="HY63" s="6"/>
      <c r="HZ63" s="15"/>
      <c r="IA63" s="16"/>
      <c r="IB63" s="1"/>
      <c r="IC63" s="2"/>
      <c r="ID63" s="2"/>
      <c r="IE63" s="2"/>
      <c r="IF63" s="2"/>
      <c r="IG63" s="2"/>
      <c r="IH63" s="7"/>
      <c r="II63" s="14"/>
      <c r="IJ63" s="6"/>
      <c r="IK63" s="52"/>
      <c r="IL63" s="53"/>
    </row>
    <row r="64" spans="1:246" ht="12.75" hidden="1">
      <c r="A64" s="31"/>
      <c r="B64" s="90"/>
      <c r="C64" s="29"/>
      <c r="D64" s="30"/>
      <c r="E64" s="91"/>
      <c r="F64" s="92"/>
      <c r="G64" s="28">
        <f>IF(AND(OR($G$2="Y",$H$2="Y"),I64&lt;5,J64&lt;5),IF(AND(I64=#REF!,J64=#REF!),#REF!+1,1),"")</f>
      </c>
      <c r="H64" s="24" t="e">
        <f>IF(AND($H$2="Y",J64&gt;0,OR(AND(G64=1,#REF!=10),AND(G64=2,#REF!=20),AND(G64=3,#REF!=30),AND(G64=4,G124=40),AND(G64=5,G130=50),AND(G64=6,G137=60),AND(G64=7,G146=70),AND(G64=8,#REF!=80),AND(G64=9,G154=90),AND(G64=10,#REF!=100))),VLOOKUP(J64-1,SortLookup!$A$13:$B$16,2,FALSE),"")</f>
        <v>#REF!</v>
      </c>
      <c r="I64" s="40" t="str">
        <f>IF(ISNA(VLOOKUP(E64,SortLookup!$A$1:$B$5,2,FALSE))," ",VLOOKUP(E64,SortLookup!$A$1:$B$5,2,FALSE))</f>
        <v> </v>
      </c>
      <c r="J64" s="25" t="str">
        <f>IF(ISNA(VLOOKUP(F64,SortLookup!$A$7:$B$11,2,FALSE))," ",VLOOKUP(F64,SortLookup!$A$7:$B$11,2,FALSE))</f>
        <v> </v>
      </c>
      <c r="K64" s="79">
        <f t="shared" si="108"/>
        <v>0</v>
      </c>
      <c r="L64" s="80">
        <f t="shared" si="109"/>
        <v>0</v>
      </c>
      <c r="M64" s="47">
        <f t="shared" si="110"/>
        <v>0</v>
      </c>
      <c r="N64" s="48">
        <f t="shared" si="111"/>
        <v>0</v>
      </c>
      <c r="O64" s="81">
        <f t="shared" si="112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113"/>
        <v>0</v>
      </c>
      <c r="AC64" s="32">
        <f t="shared" si="114"/>
        <v>0</v>
      </c>
      <c r="AD64" s="26">
        <f t="shared" si="115"/>
        <v>0</v>
      </c>
      <c r="AE64" s="64">
        <f t="shared" si="116"/>
        <v>0</v>
      </c>
      <c r="AF64" s="37"/>
      <c r="AG64" s="34"/>
      <c r="AH64" s="34"/>
      <c r="AI64" s="34"/>
      <c r="AJ64" s="35"/>
      <c r="AK64" s="35"/>
      <c r="AL64" s="35"/>
      <c r="AM64" s="35"/>
      <c r="AN64" s="36">
        <v>0</v>
      </c>
      <c r="AO64" s="33">
        <f t="shared" si="117"/>
        <v>0</v>
      </c>
      <c r="AP64" s="32">
        <f t="shared" si="118"/>
        <v>0</v>
      </c>
      <c r="AQ64" s="26">
        <f t="shared" si="119"/>
        <v>0</v>
      </c>
      <c r="AR64" s="64">
        <f t="shared" si="120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121"/>
        <v>0</v>
      </c>
      <c r="BB64" s="32">
        <f t="shared" si="122"/>
        <v>0</v>
      </c>
      <c r="BC64" s="26">
        <f t="shared" si="123"/>
        <v>0</v>
      </c>
      <c r="BD64" s="64">
        <f t="shared" si="124"/>
        <v>0</v>
      </c>
      <c r="BE64" s="33"/>
      <c r="BF64" s="61"/>
      <c r="BG64" s="35"/>
      <c r="BH64" s="35"/>
      <c r="BI64" s="35"/>
      <c r="BJ64" s="35"/>
      <c r="BK64" s="36"/>
      <c r="BL64" s="57">
        <f t="shared" si="125"/>
        <v>0</v>
      </c>
      <c r="BM64" s="48">
        <f t="shared" si="126"/>
        <v>0</v>
      </c>
      <c r="BN64" s="47">
        <f t="shared" si="127"/>
        <v>0</v>
      </c>
      <c r="BO64" s="46">
        <f t="shared" si="128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129"/>
        <v>0</v>
      </c>
      <c r="BZ64" s="32">
        <f t="shared" si="130"/>
        <v>0</v>
      </c>
      <c r="CA64" s="38">
        <f t="shared" si="131"/>
        <v>0</v>
      </c>
      <c r="CB64" s="27">
        <f t="shared" si="132"/>
        <v>0</v>
      </c>
      <c r="CC64" s="1"/>
      <c r="CD64" s="1"/>
      <c r="CE64" s="2"/>
      <c r="CF64" s="2"/>
      <c r="CG64" s="2"/>
      <c r="CH64" s="2"/>
      <c r="CI64" s="2"/>
      <c r="CJ64" s="7"/>
      <c r="CK64" s="14"/>
      <c r="CL64" s="6"/>
      <c r="CM64" s="15"/>
      <c r="CN64" s="16"/>
      <c r="CO64" s="1"/>
      <c r="CP64" s="2"/>
      <c r="CQ64" s="2"/>
      <c r="CR64" s="2"/>
      <c r="CS64" s="2"/>
      <c r="CT64" s="2"/>
      <c r="CU64" s="7"/>
      <c r="CV64" s="14"/>
      <c r="CW64" s="6"/>
      <c r="CX64" s="15"/>
      <c r="CY64" s="16"/>
      <c r="CZ64" s="1"/>
      <c r="DA64" s="2"/>
      <c r="DB64" s="2"/>
      <c r="DC64" s="2"/>
      <c r="DD64" s="2"/>
      <c r="DE64" s="2"/>
      <c r="DF64" s="7"/>
      <c r="DG64" s="14"/>
      <c r="DH64" s="6"/>
      <c r="DI64" s="15"/>
      <c r="DJ64" s="16"/>
      <c r="DK64" s="1"/>
      <c r="DL64" s="2"/>
      <c r="DM64" s="2"/>
      <c r="DN64" s="2"/>
      <c r="DO64" s="2"/>
      <c r="DP64" s="2"/>
      <c r="DQ64" s="7"/>
      <c r="DR64" s="14"/>
      <c r="DS64" s="6"/>
      <c r="DT64" s="15"/>
      <c r="DU64" s="16"/>
      <c r="DV64" s="1"/>
      <c r="DW64" s="2"/>
      <c r="DX64" s="2"/>
      <c r="DY64" s="2"/>
      <c r="DZ64" s="2"/>
      <c r="EA64" s="2"/>
      <c r="EB64" s="7"/>
      <c r="EC64" s="14"/>
      <c r="ED64" s="6"/>
      <c r="EE64" s="15"/>
      <c r="EF64" s="16"/>
      <c r="EG64" s="1"/>
      <c r="EH64" s="2"/>
      <c r="EI64" s="2"/>
      <c r="EJ64" s="2"/>
      <c r="EK64" s="2"/>
      <c r="EL64" s="2"/>
      <c r="EM64" s="7"/>
      <c r="EN64" s="14"/>
      <c r="EO64" s="6"/>
      <c r="EP64" s="15"/>
      <c r="EQ64" s="16"/>
      <c r="ER64" s="1"/>
      <c r="ES64" s="2"/>
      <c r="ET64" s="2"/>
      <c r="EU64" s="2"/>
      <c r="EV64" s="2"/>
      <c r="EW64" s="2"/>
      <c r="EX64" s="7"/>
      <c r="EY64" s="14"/>
      <c r="EZ64" s="6"/>
      <c r="FA64" s="15"/>
      <c r="FB64" s="16"/>
      <c r="FC64" s="1"/>
      <c r="FD64" s="2"/>
      <c r="FE64" s="2"/>
      <c r="FF64" s="2"/>
      <c r="FG64" s="2"/>
      <c r="FH64" s="2"/>
      <c r="FI64" s="7"/>
      <c r="FJ64" s="14"/>
      <c r="FK64" s="6"/>
      <c r="FL64" s="15"/>
      <c r="FM64" s="16"/>
      <c r="FN64" s="1"/>
      <c r="FO64" s="2"/>
      <c r="FP64" s="2"/>
      <c r="FQ64" s="2"/>
      <c r="FR64" s="2"/>
      <c r="FS64" s="2"/>
      <c r="FT64" s="7"/>
      <c r="FU64" s="14"/>
      <c r="FV64" s="6"/>
      <c r="FW64" s="15"/>
      <c r="FX64" s="16"/>
      <c r="FY64" s="1"/>
      <c r="FZ64" s="2"/>
      <c r="GA64" s="2"/>
      <c r="GB64" s="2"/>
      <c r="GC64" s="2"/>
      <c r="GD64" s="2"/>
      <c r="GE64" s="7"/>
      <c r="GF64" s="14"/>
      <c r="GG64" s="6"/>
      <c r="GH64" s="15"/>
      <c r="GI64" s="16"/>
      <c r="GJ64" s="1"/>
      <c r="GK64" s="2"/>
      <c r="GL64" s="2"/>
      <c r="GM64" s="2"/>
      <c r="GN64" s="2"/>
      <c r="GO64" s="2"/>
      <c r="GP64" s="7"/>
      <c r="GQ64" s="14"/>
      <c r="GR64" s="6"/>
      <c r="GS64" s="15"/>
      <c r="GT64" s="16"/>
      <c r="GU64" s="1"/>
      <c r="GV64" s="2"/>
      <c r="GW64" s="2"/>
      <c r="GX64" s="2"/>
      <c r="GY64" s="2"/>
      <c r="GZ64" s="2"/>
      <c r="HA64" s="7"/>
      <c r="HB64" s="14"/>
      <c r="HC64" s="6"/>
      <c r="HD64" s="15"/>
      <c r="HE64" s="16"/>
      <c r="HF64" s="1"/>
      <c r="HG64" s="2"/>
      <c r="HH64" s="2"/>
      <c r="HI64" s="2"/>
      <c r="HJ64" s="2"/>
      <c r="HK64" s="2"/>
      <c r="HL64" s="7"/>
      <c r="HM64" s="14"/>
      <c r="HN64" s="6"/>
      <c r="HO64" s="15"/>
      <c r="HP64" s="16"/>
      <c r="HQ64" s="1"/>
      <c r="HR64" s="2"/>
      <c r="HS64" s="2"/>
      <c r="HT64" s="2"/>
      <c r="HU64" s="2"/>
      <c r="HV64" s="2"/>
      <c r="HW64" s="7"/>
      <c r="HX64" s="14"/>
      <c r="HY64" s="6"/>
      <c r="HZ64" s="15"/>
      <c r="IA64" s="16"/>
      <c r="IB64" s="1"/>
      <c r="IC64" s="2"/>
      <c r="ID64" s="2"/>
      <c r="IE64" s="2"/>
      <c r="IF64" s="2"/>
      <c r="IG64" s="2"/>
      <c r="IH64" s="7"/>
      <c r="II64" s="14"/>
      <c r="IJ64" s="6"/>
      <c r="IK64" s="52"/>
      <c r="IL64" s="53"/>
    </row>
    <row r="65" spans="1:246" ht="12.75" hidden="1">
      <c r="A65" s="31"/>
      <c r="B65" s="90"/>
      <c r="C65" s="29"/>
      <c r="D65" s="91"/>
      <c r="E65" s="91"/>
      <c r="F65" s="92"/>
      <c r="G65" s="28">
        <f aca="true" t="shared" si="134" ref="G65:G74">IF(AND(OR($G$2="Y",$H$2="Y"),I65&lt;5,J65&lt;5),IF(AND(I65=I64,J65=J64),G64+1,1),"")</f>
      </c>
      <c r="H65" s="24" t="e">
        <f>IF(AND($H$2="Y",J65&gt;0,OR(AND(G65=1,#REF!=10),AND(G65=2,#REF!=20),AND(G65=3,#REF!=30),AND(G65=4,G124=40),AND(G65=5,G130=50),AND(G65=6,G137=60),AND(G65=7,G146=70),AND(G65=8,#REF!=80),AND(G65=9,G154=90),AND(G65=10,#REF!=100))),VLOOKUP(J65-1,SortLookup!$A$13:$B$16,2,FALSE),"")</f>
        <v>#REF!</v>
      </c>
      <c r="I65" s="40" t="str">
        <f>IF(ISNA(VLOOKUP(E65,SortLookup!$A$1:$B$5,2,FALSE))," ",VLOOKUP(E65,SortLookup!$A$1:$B$5,2,FALSE))</f>
        <v> </v>
      </c>
      <c r="J65" s="25" t="str">
        <f>IF(ISNA(VLOOKUP(F65,SortLookup!$A$7:$B$11,2,FALSE))," ",VLOOKUP(F65,SortLookup!$A$7:$B$11,2,FALSE))</f>
        <v> </v>
      </c>
      <c r="K65" s="79">
        <f t="shared" si="108"/>
        <v>0</v>
      </c>
      <c r="L65" s="80">
        <f t="shared" si="109"/>
        <v>0</v>
      </c>
      <c r="M65" s="47">
        <f t="shared" si="110"/>
        <v>0</v>
      </c>
      <c r="N65" s="48">
        <f t="shared" si="111"/>
        <v>0</v>
      </c>
      <c r="O65" s="81">
        <f t="shared" si="112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113"/>
        <v>0</v>
      </c>
      <c r="AC65" s="32">
        <f t="shared" si="114"/>
        <v>0</v>
      </c>
      <c r="AD65" s="26">
        <f t="shared" si="115"/>
        <v>0</v>
      </c>
      <c r="AE65" s="64">
        <f t="shared" si="116"/>
        <v>0</v>
      </c>
      <c r="AF65" s="37"/>
      <c r="AG65" s="34"/>
      <c r="AH65" s="34"/>
      <c r="AI65" s="34"/>
      <c r="AJ65" s="35"/>
      <c r="AK65" s="35"/>
      <c r="AL65" s="35"/>
      <c r="AM65" s="35"/>
      <c r="AN65" s="36">
        <v>0</v>
      </c>
      <c r="AO65" s="33">
        <f t="shared" si="117"/>
        <v>0</v>
      </c>
      <c r="AP65" s="32">
        <f t="shared" si="118"/>
        <v>0</v>
      </c>
      <c r="AQ65" s="26">
        <f t="shared" si="119"/>
        <v>0</v>
      </c>
      <c r="AR65" s="64">
        <f t="shared" si="120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121"/>
        <v>0</v>
      </c>
      <c r="BB65" s="32">
        <f t="shared" si="122"/>
        <v>0</v>
      </c>
      <c r="BC65" s="26">
        <f t="shared" si="123"/>
        <v>0</v>
      </c>
      <c r="BD65" s="64">
        <f t="shared" si="124"/>
        <v>0</v>
      </c>
      <c r="BE65" s="33"/>
      <c r="BF65" s="61"/>
      <c r="BG65" s="35"/>
      <c r="BH65" s="35"/>
      <c r="BI65" s="35"/>
      <c r="BJ65" s="35"/>
      <c r="BK65" s="36"/>
      <c r="BL65" s="57">
        <f t="shared" si="125"/>
        <v>0</v>
      </c>
      <c r="BM65" s="48">
        <f t="shared" si="126"/>
        <v>0</v>
      </c>
      <c r="BN65" s="47">
        <f t="shared" si="127"/>
        <v>0</v>
      </c>
      <c r="BO65" s="46">
        <f t="shared" si="128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129"/>
        <v>0</v>
      </c>
      <c r="BZ65" s="32">
        <f t="shared" si="130"/>
        <v>0</v>
      </c>
      <c r="CA65" s="38">
        <f t="shared" si="131"/>
        <v>0</v>
      </c>
      <c r="CB65" s="27">
        <f t="shared" si="132"/>
        <v>0</v>
      </c>
      <c r="CC65" s="1"/>
      <c r="CD65" s="1"/>
      <c r="CE65" s="2"/>
      <c r="CF65" s="2"/>
      <c r="CG65" s="2"/>
      <c r="CH65" s="2"/>
      <c r="CI65" s="2"/>
      <c r="CJ65" s="7"/>
      <c r="CK65" s="14"/>
      <c r="CL65" s="6"/>
      <c r="CM65" s="15"/>
      <c r="CN65" s="16"/>
      <c r="CO65" s="1"/>
      <c r="CP65" s="2"/>
      <c r="CQ65" s="2"/>
      <c r="CR65" s="2"/>
      <c r="CS65" s="2"/>
      <c r="CT65" s="2"/>
      <c r="CU65" s="7"/>
      <c r="CV65" s="14"/>
      <c r="CW65" s="6"/>
      <c r="CX65" s="15"/>
      <c r="CY65" s="16"/>
      <c r="CZ65" s="1"/>
      <c r="DA65" s="2"/>
      <c r="DB65" s="2"/>
      <c r="DC65" s="2"/>
      <c r="DD65" s="2"/>
      <c r="DE65" s="2"/>
      <c r="DF65" s="7"/>
      <c r="DG65" s="14"/>
      <c r="DH65" s="6"/>
      <c r="DI65" s="15"/>
      <c r="DJ65" s="16"/>
      <c r="DK65" s="1"/>
      <c r="DL65" s="2"/>
      <c r="DM65" s="2"/>
      <c r="DN65" s="2"/>
      <c r="DO65" s="2"/>
      <c r="DP65" s="2"/>
      <c r="DQ65" s="7"/>
      <c r="DR65" s="14"/>
      <c r="DS65" s="6"/>
      <c r="DT65" s="15"/>
      <c r="DU65" s="16"/>
      <c r="DV65" s="1"/>
      <c r="DW65" s="2"/>
      <c r="DX65" s="2"/>
      <c r="DY65" s="2"/>
      <c r="DZ65" s="2"/>
      <c r="EA65" s="2"/>
      <c r="EB65" s="7"/>
      <c r="EC65" s="14"/>
      <c r="ED65" s="6"/>
      <c r="EE65" s="15"/>
      <c r="EF65" s="16"/>
      <c r="EG65" s="1"/>
      <c r="EH65" s="2"/>
      <c r="EI65" s="2"/>
      <c r="EJ65" s="2"/>
      <c r="EK65" s="2"/>
      <c r="EL65" s="2"/>
      <c r="EM65" s="7"/>
      <c r="EN65" s="14"/>
      <c r="EO65" s="6"/>
      <c r="EP65" s="15"/>
      <c r="EQ65" s="16"/>
      <c r="ER65" s="1"/>
      <c r="ES65" s="2"/>
      <c r="ET65" s="2"/>
      <c r="EU65" s="2"/>
      <c r="EV65" s="2"/>
      <c r="EW65" s="2"/>
      <c r="EX65" s="7"/>
      <c r="EY65" s="14"/>
      <c r="EZ65" s="6"/>
      <c r="FA65" s="15"/>
      <c r="FB65" s="16"/>
      <c r="FC65" s="1"/>
      <c r="FD65" s="2"/>
      <c r="FE65" s="2"/>
      <c r="FF65" s="2"/>
      <c r="FG65" s="2"/>
      <c r="FH65" s="2"/>
      <c r="FI65" s="7"/>
      <c r="FJ65" s="14"/>
      <c r="FK65" s="6"/>
      <c r="FL65" s="15"/>
      <c r="FM65" s="16"/>
      <c r="FN65" s="1"/>
      <c r="FO65" s="2"/>
      <c r="FP65" s="2"/>
      <c r="FQ65" s="2"/>
      <c r="FR65" s="2"/>
      <c r="FS65" s="2"/>
      <c r="FT65" s="7"/>
      <c r="FU65" s="14"/>
      <c r="FV65" s="6"/>
      <c r="FW65" s="15"/>
      <c r="FX65" s="16"/>
      <c r="FY65" s="1"/>
      <c r="FZ65" s="2"/>
      <c r="GA65" s="2"/>
      <c r="GB65" s="2"/>
      <c r="GC65" s="2"/>
      <c r="GD65" s="2"/>
      <c r="GE65" s="7"/>
      <c r="GF65" s="14"/>
      <c r="GG65" s="6"/>
      <c r="GH65" s="15"/>
      <c r="GI65" s="16"/>
      <c r="GJ65" s="1"/>
      <c r="GK65" s="2"/>
      <c r="GL65" s="2"/>
      <c r="GM65" s="2"/>
      <c r="GN65" s="2"/>
      <c r="GO65" s="2"/>
      <c r="GP65" s="7"/>
      <c r="GQ65" s="14"/>
      <c r="GR65" s="6"/>
      <c r="GS65" s="15"/>
      <c r="GT65" s="16"/>
      <c r="GU65" s="1"/>
      <c r="GV65" s="2"/>
      <c r="GW65" s="2"/>
      <c r="GX65" s="2"/>
      <c r="GY65" s="2"/>
      <c r="GZ65" s="2"/>
      <c r="HA65" s="7"/>
      <c r="HB65" s="14"/>
      <c r="HC65" s="6"/>
      <c r="HD65" s="15"/>
      <c r="HE65" s="16"/>
      <c r="HF65" s="1"/>
      <c r="HG65" s="2"/>
      <c r="HH65" s="2"/>
      <c r="HI65" s="2"/>
      <c r="HJ65" s="2"/>
      <c r="HK65" s="2"/>
      <c r="HL65" s="7"/>
      <c r="HM65" s="14"/>
      <c r="HN65" s="6"/>
      <c r="HO65" s="15"/>
      <c r="HP65" s="16"/>
      <c r="HQ65" s="1"/>
      <c r="HR65" s="2"/>
      <c r="HS65" s="2"/>
      <c r="HT65" s="2"/>
      <c r="HU65" s="2"/>
      <c r="HV65" s="2"/>
      <c r="HW65" s="7"/>
      <c r="HX65" s="14"/>
      <c r="HY65" s="6"/>
      <c r="HZ65" s="15"/>
      <c r="IA65" s="16"/>
      <c r="IB65" s="1"/>
      <c r="IC65" s="2"/>
      <c r="ID65" s="2"/>
      <c r="IE65" s="2"/>
      <c r="IF65" s="2"/>
      <c r="IG65" s="2"/>
      <c r="IH65" s="7"/>
      <c r="II65" s="14"/>
      <c r="IJ65" s="6"/>
      <c r="IK65" s="52"/>
      <c r="IL65" s="53"/>
    </row>
    <row r="66" spans="1:246" ht="12.75" customHeight="1" hidden="1">
      <c r="A66" s="31"/>
      <c r="B66" s="90"/>
      <c r="C66" s="29"/>
      <c r="D66" s="30"/>
      <c r="E66" s="91"/>
      <c r="F66" s="92"/>
      <c r="G66" s="28">
        <f t="shared" si="134"/>
      </c>
      <c r="H66" s="24" t="e">
        <f>IF(AND($H$2="Y",J66&gt;0,OR(AND(G66=1,#REF!=10),AND(G66=2,#REF!=20),AND(G66=3,#REF!=30),AND(G66=4,G126=40),AND(G66=5,G132=50),AND(G66=6,G139=60),AND(G66=7,G148=70),AND(G66=8,#REF!=80),AND(G66=9,G156=90),AND(G66=10,#REF!=100))),VLOOKUP(J66-1,SortLookup!$A$13:$B$16,2,FALSE),"")</f>
        <v>#REF!</v>
      </c>
      <c r="I66" s="40" t="str">
        <f>IF(ISNA(VLOOKUP(E66,SortLookup!$A$1:$B$5,2,FALSE))," ",VLOOKUP(E66,SortLookup!$A$1:$B$5,2,FALSE))</f>
        <v> </v>
      </c>
      <c r="J66" s="25" t="str">
        <f>IF(ISNA(VLOOKUP(F66,SortLookup!$A$7:$B$11,2,FALSE))," ",VLOOKUP(F66,SortLookup!$A$7:$B$11,2,FALSE))</f>
        <v> </v>
      </c>
      <c r="K66" s="79">
        <f t="shared" si="108"/>
        <v>0</v>
      </c>
      <c r="L66" s="80">
        <f t="shared" si="109"/>
        <v>0</v>
      </c>
      <c r="M66" s="47">
        <f t="shared" si="110"/>
        <v>0</v>
      </c>
      <c r="N66" s="48">
        <f t="shared" si="111"/>
        <v>0</v>
      </c>
      <c r="O66" s="81">
        <f t="shared" si="112"/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t="shared" si="113"/>
        <v>0</v>
      </c>
      <c r="AC66" s="32">
        <f t="shared" si="114"/>
        <v>0</v>
      </c>
      <c r="AD66" s="26">
        <f t="shared" si="115"/>
        <v>0</v>
      </c>
      <c r="AE66" s="64">
        <f t="shared" si="116"/>
        <v>0</v>
      </c>
      <c r="AF66" s="37"/>
      <c r="AG66" s="34"/>
      <c r="AH66" s="34"/>
      <c r="AI66" s="34"/>
      <c r="AJ66" s="35"/>
      <c r="AK66" s="35"/>
      <c r="AL66" s="35"/>
      <c r="AM66" s="35"/>
      <c r="AN66" s="36">
        <v>0</v>
      </c>
      <c r="AO66" s="33">
        <f t="shared" si="117"/>
        <v>0</v>
      </c>
      <c r="AP66" s="32">
        <f t="shared" si="118"/>
        <v>0</v>
      </c>
      <c r="AQ66" s="26">
        <f t="shared" si="119"/>
        <v>0</v>
      </c>
      <c r="AR66" s="64">
        <f t="shared" si="120"/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121"/>
        <v>0</v>
      </c>
      <c r="BB66" s="32">
        <f t="shared" si="122"/>
        <v>0</v>
      </c>
      <c r="BC66" s="26">
        <f t="shared" si="123"/>
        <v>0</v>
      </c>
      <c r="BD66" s="64">
        <f t="shared" si="124"/>
        <v>0</v>
      </c>
      <c r="BE66" s="33"/>
      <c r="BF66" s="61"/>
      <c r="BG66" s="35"/>
      <c r="BH66" s="35"/>
      <c r="BI66" s="35"/>
      <c r="BJ66" s="35"/>
      <c r="BK66" s="36"/>
      <c r="BL66" s="57">
        <f t="shared" si="125"/>
        <v>0</v>
      </c>
      <c r="BM66" s="48">
        <f t="shared" si="126"/>
        <v>0</v>
      </c>
      <c r="BN66" s="47">
        <f t="shared" si="127"/>
        <v>0</v>
      </c>
      <c r="BO66" s="46">
        <f t="shared" si="128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129"/>
        <v>0</v>
      </c>
      <c r="BZ66" s="32">
        <f t="shared" si="130"/>
        <v>0</v>
      </c>
      <c r="CA66" s="38">
        <f t="shared" si="131"/>
        <v>0</v>
      </c>
      <c r="CB66" s="27">
        <f t="shared" si="132"/>
        <v>0</v>
      </c>
      <c r="CC66" s="1"/>
      <c r="CD66" s="1"/>
      <c r="CE66" s="2"/>
      <c r="CF66" s="2"/>
      <c r="CG66" s="2"/>
      <c r="CH66" s="2"/>
      <c r="CI66" s="2"/>
      <c r="CJ66" s="7"/>
      <c r="CK66" s="14"/>
      <c r="CL66" s="6"/>
      <c r="CM66" s="15"/>
      <c r="CN66" s="16"/>
      <c r="CO66" s="1"/>
      <c r="CP66" s="2"/>
      <c r="CQ66" s="2"/>
      <c r="CR66" s="2"/>
      <c r="CS66" s="2"/>
      <c r="CT66" s="2"/>
      <c r="CU66" s="7"/>
      <c r="CV66" s="14"/>
      <c r="CW66" s="6"/>
      <c r="CX66" s="15"/>
      <c r="CY66" s="16"/>
      <c r="CZ66" s="1"/>
      <c r="DA66" s="2"/>
      <c r="DB66" s="2"/>
      <c r="DC66" s="2"/>
      <c r="DD66" s="2"/>
      <c r="DE66" s="2"/>
      <c r="DF66" s="7"/>
      <c r="DG66" s="14"/>
      <c r="DH66" s="6"/>
      <c r="DI66" s="15"/>
      <c r="DJ66" s="16"/>
      <c r="DK66" s="1"/>
      <c r="DL66" s="2"/>
      <c r="DM66" s="2"/>
      <c r="DN66" s="2"/>
      <c r="DO66" s="2"/>
      <c r="DP66" s="2"/>
      <c r="DQ66" s="7"/>
      <c r="DR66" s="14"/>
      <c r="DS66" s="6"/>
      <c r="DT66" s="15"/>
      <c r="DU66" s="16"/>
      <c r="DV66" s="1"/>
      <c r="DW66" s="2"/>
      <c r="DX66" s="2"/>
      <c r="DY66" s="2"/>
      <c r="DZ66" s="2"/>
      <c r="EA66" s="2"/>
      <c r="EB66" s="7"/>
      <c r="EC66" s="14"/>
      <c r="ED66" s="6"/>
      <c r="EE66" s="15"/>
      <c r="EF66" s="16"/>
      <c r="EG66" s="1"/>
      <c r="EH66" s="2"/>
      <c r="EI66" s="2"/>
      <c r="EJ66" s="2"/>
      <c r="EK66" s="2"/>
      <c r="EL66" s="2"/>
      <c r="EM66" s="7"/>
      <c r="EN66" s="14"/>
      <c r="EO66" s="6"/>
      <c r="EP66" s="15"/>
      <c r="EQ66" s="16"/>
      <c r="ER66" s="1"/>
      <c r="ES66" s="2"/>
      <c r="ET66" s="2"/>
      <c r="EU66" s="2"/>
      <c r="EV66" s="2"/>
      <c r="EW66" s="2"/>
      <c r="EX66" s="7"/>
      <c r="EY66" s="14"/>
      <c r="EZ66" s="6"/>
      <c r="FA66" s="15"/>
      <c r="FB66" s="16"/>
      <c r="FC66" s="1"/>
      <c r="FD66" s="2"/>
      <c r="FE66" s="2"/>
      <c r="FF66" s="2"/>
      <c r="FG66" s="2"/>
      <c r="FH66" s="2"/>
      <c r="FI66" s="7"/>
      <c r="FJ66" s="14"/>
      <c r="FK66" s="6"/>
      <c r="FL66" s="15"/>
      <c r="FM66" s="16"/>
      <c r="FN66" s="1"/>
      <c r="FO66" s="2"/>
      <c r="FP66" s="2"/>
      <c r="FQ66" s="2"/>
      <c r="FR66" s="2"/>
      <c r="FS66" s="2"/>
      <c r="FT66" s="7"/>
      <c r="FU66" s="14"/>
      <c r="FV66" s="6"/>
      <c r="FW66" s="15"/>
      <c r="FX66" s="16"/>
      <c r="FY66" s="1"/>
      <c r="FZ66" s="2"/>
      <c r="GA66" s="2"/>
      <c r="GB66" s="2"/>
      <c r="GC66" s="2"/>
      <c r="GD66" s="2"/>
      <c r="GE66" s="7"/>
      <c r="GF66" s="14"/>
      <c r="GG66" s="6"/>
      <c r="GH66" s="15"/>
      <c r="GI66" s="16"/>
      <c r="GJ66" s="1"/>
      <c r="GK66" s="2"/>
      <c r="GL66" s="2"/>
      <c r="GM66" s="2"/>
      <c r="GN66" s="2"/>
      <c r="GO66" s="2"/>
      <c r="GP66" s="7"/>
      <c r="GQ66" s="14"/>
      <c r="GR66" s="6"/>
      <c r="GS66" s="15"/>
      <c r="GT66" s="16"/>
      <c r="GU66" s="1"/>
      <c r="GV66" s="2"/>
      <c r="GW66" s="2"/>
      <c r="GX66" s="2"/>
      <c r="GY66" s="2"/>
      <c r="GZ66" s="2"/>
      <c r="HA66" s="7"/>
      <c r="HB66" s="14"/>
      <c r="HC66" s="6"/>
      <c r="HD66" s="15"/>
      <c r="HE66" s="16"/>
      <c r="HF66" s="1"/>
      <c r="HG66" s="2"/>
      <c r="HH66" s="2"/>
      <c r="HI66" s="2"/>
      <c r="HJ66" s="2"/>
      <c r="HK66" s="2"/>
      <c r="HL66" s="7"/>
      <c r="HM66" s="14"/>
      <c r="HN66" s="6"/>
      <c r="HO66" s="15"/>
      <c r="HP66" s="16"/>
      <c r="HQ66" s="1"/>
      <c r="HR66" s="2"/>
      <c r="HS66" s="2"/>
      <c r="HT66" s="2"/>
      <c r="HU66" s="2"/>
      <c r="HV66" s="2"/>
      <c r="HW66" s="7"/>
      <c r="HX66" s="14"/>
      <c r="HY66" s="6"/>
      <c r="HZ66" s="15"/>
      <c r="IA66" s="16"/>
      <c r="IB66" s="1"/>
      <c r="IC66" s="2"/>
      <c r="ID66" s="2"/>
      <c r="IE66" s="2"/>
      <c r="IF66" s="2"/>
      <c r="IG66" s="2"/>
      <c r="IH66" s="7"/>
      <c r="II66" s="14"/>
      <c r="IJ66" s="6"/>
      <c r="IK66" s="52"/>
      <c r="IL66" s="53"/>
    </row>
    <row r="67" spans="1:246" ht="12.75" hidden="1">
      <c r="A67" s="31"/>
      <c r="B67" s="90"/>
      <c r="C67" s="29"/>
      <c r="D67" s="30"/>
      <c r="E67" s="91"/>
      <c r="F67" s="92"/>
      <c r="G67" s="28">
        <f t="shared" si="134"/>
      </c>
      <c r="H67" s="24" t="e">
        <f>IF(AND($H$2="Y",J67&gt;0,OR(AND(G67=1,#REF!=10),AND(G67=2,#REF!=20),AND(G67=3,#REF!=30),AND(G67=4,G125=40),AND(G67=5,G131=50),AND(G67=6,G138=60),AND(G67=7,G147=70),AND(G67=8,#REF!=80),AND(G67=9,G155=90),AND(G67=10,#REF!=100))),VLOOKUP(J67-1,SortLookup!$A$13:$B$16,2,FALSE),"")</f>
        <v>#REF!</v>
      </c>
      <c r="I67" s="40" t="str">
        <f>IF(ISNA(VLOOKUP(E67,SortLookup!$A$1:$B$5,2,FALSE))," ",VLOOKUP(E67,SortLookup!$A$1:$B$5,2,FALSE))</f>
        <v> </v>
      </c>
      <c r="J67" s="25" t="str">
        <f>IF(ISNA(VLOOKUP(F67,SortLookup!$A$7:$B$11,2,FALSE))," ",VLOOKUP(F67,SortLookup!$A$7:$B$11,2,FALSE))</f>
        <v> </v>
      </c>
      <c r="K67" s="79">
        <f t="shared" si="108"/>
        <v>0</v>
      </c>
      <c r="L67" s="80">
        <f t="shared" si="109"/>
        <v>0</v>
      </c>
      <c r="M67" s="47">
        <f t="shared" si="110"/>
        <v>0</v>
      </c>
      <c r="N67" s="48">
        <f t="shared" si="111"/>
        <v>0</v>
      </c>
      <c r="O67" s="81">
        <f t="shared" si="112"/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t="shared" si="113"/>
        <v>0</v>
      </c>
      <c r="AC67" s="32">
        <f t="shared" si="114"/>
        <v>0</v>
      </c>
      <c r="AD67" s="26">
        <f t="shared" si="115"/>
        <v>0</v>
      </c>
      <c r="AE67" s="64">
        <f t="shared" si="116"/>
        <v>0</v>
      </c>
      <c r="AF67" s="37"/>
      <c r="AG67" s="34"/>
      <c r="AH67" s="34"/>
      <c r="AI67" s="34"/>
      <c r="AJ67" s="35"/>
      <c r="AK67" s="35"/>
      <c r="AL67" s="35"/>
      <c r="AM67" s="35"/>
      <c r="AN67" s="36">
        <v>0</v>
      </c>
      <c r="AO67" s="33">
        <f t="shared" si="117"/>
        <v>0</v>
      </c>
      <c r="AP67" s="32">
        <f t="shared" si="118"/>
        <v>0</v>
      </c>
      <c r="AQ67" s="26">
        <f t="shared" si="119"/>
        <v>0</v>
      </c>
      <c r="AR67" s="64">
        <f t="shared" si="120"/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t="shared" si="121"/>
        <v>0</v>
      </c>
      <c r="BB67" s="32">
        <f t="shared" si="122"/>
        <v>0</v>
      </c>
      <c r="BC67" s="26">
        <f t="shared" si="123"/>
        <v>0</v>
      </c>
      <c r="BD67" s="64">
        <f t="shared" si="124"/>
        <v>0</v>
      </c>
      <c r="BE67" s="33"/>
      <c r="BF67" s="61"/>
      <c r="BG67" s="35"/>
      <c r="BH67" s="35"/>
      <c r="BI67" s="35"/>
      <c r="BJ67" s="35"/>
      <c r="BK67" s="36"/>
      <c r="BL67" s="57">
        <f t="shared" si="125"/>
        <v>0</v>
      </c>
      <c r="BM67" s="48">
        <f t="shared" si="126"/>
        <v>0</v>
      </c>
      <c r="BN67" s="47">
        <f t="shared" si="127"/>
        <v>0</v>
      </c>
      <c r="BO67" s="46">
        <f t="shared" si="128"/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t="shared" si="129"/>
        <v>0</v>
      </c>
      <c r="BZ67" s="32">
        <f t="shared" si="130"/>
        <v>0</v>
      </c>
      <c r="CA67" s="38">
        <f t="shared" si="131"/>
        <v>0</v>
      </c>
      <c r="CB67" s="27">
        <f t="shared" si="132"/>
        <v>0</v>
      </c>
      <c r="CC67" s="1"/>
      <c r="CD67" s="1"/>
      <c r="CE67" s="2"/>
      <c r="CF67" s="2"/>
      <c r="CG67" s="2"/>
      <c r="CH67" s="2"/>
      <c r="CI67" s="2"/>
      <c r="CJ67" s="7"/>
      <c r="CK67" s="14"/>
      <c r="CL67" s="6"/>
      <c r="CM67" s="15"/>
      <c r="CN67" s="16"/>
      <c r="CO67" s="1"/>
      <c r="CP67" s="2"/>
      <c r="CQ67" s="2"/>
      <c r="CR67" s="2"/>
      <c r="CS67" s="2"/>
      <c r="CT67" s="2"/>
      <c r="CU67" s="7"/>
      <c r="CV67" s="14"/>
      <c r="CW67" s="6"/>
      <c r="CX67" s="15"/>
      <c r="CY67" s="16"/>
      <c r="CZ67" s="1"/>
      <c r="DA67" s="2"/>
      <c r="DB67" s="2"/>
      <c r="DC67" s="2"/>
      <c r="DD67" s="2"/>
      <c r="DE67" s="2"/>
      <c r="DF67" s="7"/>
      <c r="DG67" s="14"/>
      <c r="DH67" s="6"/>
      <c r="DI67" s="15"/>
      <c r="DJ67" s="16"/>
      <c r="DK67" s="1"/>
      <c r="DL67" s="2"/>
      <c r="DM67" s="2"/>
      <c r="DN67" s="2"/>
      <c r="DO67" s="2"/>
      <c r="DP67" s="2"/>
      <c r="DQ67" s="7"/>
      <c r="DR67" s="14"/>
      <c r="DS67" s="6"/>
      <c r="DT67" s="15"/>
      <c r="DU67" s="16"/>
      <c r="DV67" s="1"/>
      <c r="DW67" s="2"/>
      <c r="DX67" s="2"/>
      <c r="DY67" s="2"/>
      <c r="DZ67" s="2"/>
      <c r="EA67" s="2"/>
      <c r="EB67" s="7"/>
      <c r="EC67" s="14"/>
      <c r="ED67" s="6"/>
      <c r="EE67" s="15"/>
      <c r="EF67" s="16"/>
      <c r="EG67" s="1"/>
      <c r="EH67" s="2"/>
      <c r="EI67" s="2"/>
      <c r="EJ67" s="2"/>
      <c r="EK67" s="2"/>
      <c r="EL67" s="2"/>
      <c r="EM67" s="7"/>
      <c r="EN67" s="14"/>
      <c r="EO67" s="6"/>
      <c r="EP67" s="15"/>
      <c r="EQ67" s="16"/>
      <c r="ER67" s="1"/>
      <c r="ES67" s="2"/>
      <c r="ET67" s="2"/>
      <c r="EU67" s="2"/>
      <c r="EV67" s="2"/>
      <c r="EW67" s="2"/>
      <c r="EX67" s="7"/>
      <c r="EY67" s="14"/>
      <c r="EZ67" s="6"/>
      <c r="FA67" s="15"/>
      <c r="FB67" s="16"/>
      <c r="FC67" s="1"/>
      <c r="FD67" s="2"/>
      <c r="FE67" s="2"/>
      <c r="FF67" s="2"/>
      <c r="FG67" s="2"/>
      <c r="FH67" s="2"/>
      <c r="FI67" s="7"/>
      <c r="FJ67" s="14"/>
      <c r="FK67" s="6"/>
      <c r="FL67" s="15"/>
      <c r="FM67" s="16"/>
      <c r="FN67" s="1"/>
      <c r="FO67" s="2"/>
      <c r="FP67" s="2"/>
      <c r="FQ67" s="2"/>
      <c r="FR67" s="2"/>
      <c r="FS67" s="2"/>
      <c r="FT67" s="7"/>
      <c r="FU67" s="14"/>
      <c r="FV67" s="6"/>
      <c r="FW67" s="15"/>
      <c r="FX67" s="16"/>
      <c r="FY67" s="1"/>
      <c r="FZ67" s="2"/>
      <c r="GA67" s="2"/>
      <c r="GB67" s="2"/>
      <c r="GC67" s="2"/>
      <c r="GD67" s="2"/>
      <c r="GE67" s="7"/>
      <c r="GF67" s="14"/>
      <c r="GG67" s="6"/>
      <c r="GH67" s="15"/>
      <c r="GI67" s="16"/>
      <c r="GJ67" s="1"/>
      <c r="GK67" s="2"/>
      <c r="GL67" s="2"/>
      <c r="GM67" s="2"/>
      <c r="GN67" s="2"/>
      <c r="GO67" s="2"/>
      <c r="GP67" s="7"/>
      <c r="GQ67" s="14"/>
      <c r="GR67" s="6"/>
      <c r="GS67" s="15"/>
      <c r="GT67" s="16"/>
      <c r="GU67" s="1"/>
      <c r="GV67" s="2"/>
      <c r="GW67" s="2"/>
      <c r="GX67" s="2"/>
      <c r="GY67" s="2"/>
      <c r="GZ67" s="2"/>
      <c r="HA67" s="7"/>
      <c r="HB67" s="14"/>
      <c r="HC67" s="6"/>
      <c r="HD67" s="15"/>
      <c r="HE67" s="16"/>
      <c r="HF67" s="1"/>
      <c r="HG67" s="2"/>
      <c r="HH67" s="2"/>
      <c r="HI67" s="2"/>
      <c r="HJ67" s="2"/>
      <c r="HK67" s="2"/>
      <c r="HL67" s="7"/>
      <c r="HM67" s="14"/>
      <c r="HN67" s="6"/>
      <c r="HO67" s="15"/>
      <c r="HP67" s="16"/>
      <c r="HQ67" s="1"/>
      <c r="HR67" s="2"/>
      <c r="HS67" s="2"/>
      <c r="HT67" s="2"/>
      <c r="HU67" s="2"/>
      <c r="HV67" s="2"/>
      <c r="HW67" s="7"/>
      <c r="HX67" s="14"/>
      <c r="HY67" s="6"/>
      <c r="HZ67" s="15"/>
      <c r="IA67" s="16"/>
      <c r="IB67" s="1"/>
      <c r="IC67" s="2"/>
      <c r="ID67" s="2"/>
      <c r="IE67" s="2"/>
      <c r="IF67" s="2"/>
      <c r="IG67" s="2"/>
      <c r="IH67" s="7"/>
      <c r="II67" s="14"/>
      <c r="IJ67" s="6"/>
      <c r="IK67" s="52"/>
      <c r="IL67" s="53"/>
    </row>
    <row r="68" spans="1:246" ht="12.75" hidden="1">
      <c r="A68" s="31"/>
      <c r="B68" s="29"/>
      <c r="C68" s="29"/>
      <c r="D68" s="30"/>
      <c r="E68" s="30"/>
      <c r="F68" s="63"/>
      <c r="G68" s="28">
        <f t="shared" si="134"/>
      </c>
      <c r="H68" s="24" t="e">
        <f>IF(AND($H$2="Y",J68&gt;0,OR(AND(G68=1,#REF!=10),AND(G68=2,#REF!=20),AND(G68=3,#REF!=30),AND(G68=4,G127=40),AND(G68=5,G133=50),AND(G68=6,G140=60),AND(G68=7,G149=70),AND(G68=8,#REF!=80),AND(G68=9,G157=90),AND(G68=10,#REF!=100))),VLOOKUP(J68-1,SortLookup!$A$13:$B$16,2,FALSE),"")</f>
        <v>#REF!</v>
      </c>
      <c r="I68" s="40" t="str">
        <f>IF(ISNA(VLOOKUP(E68,SortLookup!$A$1:$B$5,2,FALSE))," ",VLOOKUP(E68,SortLookup!$A$1:$B$5,2,FALSE))</f>
        <v> </v>
      </c>
      <c r="J68" s="25" t="str">
        <f>IF(ISNA(VLOOKUP(F68,SortLookup!$A$7:$B$11,2,FALSE))," ",VLOOKUP(F68,SortLookup!$A$7:$B$11,2,FALSE))</f>
        <v> </v>
      </c>
      <c r="K68" s="79">
        <f t="shared" si="108"/>
        <v>0</v>
      </c>
      <c r="L68" s="80">
        <f t="shared" si="109"/>
        <v>0</v>
      </c>
      <c r="M68" s="47">
        <f t="shared" si="110"/>
        <v>0</v>
      </c>
      <c r="N68" s="48">
        <f t="shared" si="111"/>
        <v>0</v>
      </c>
      <c r="O68" s="81">
        <f t="shared" si="112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113"/>
        <v>0</v>
      </c>
      <c r="AC68" s="32">
        <f t="shared" si="114"/>
        <v>0</v>
      </c>
      <c r="AD68" s="26">
        <f t="shared" si="115"/>
        <v>0</v>
      </c>
      <c r="AE68" s="64">
        <f t="shared" si="116"/>
        <v>0</v>
      </c>
      <c r="AF68" s="37"/>
      <c r="AG68" s="34"/>
      <c r="AH68" s="34"/>
      <c r="AI68" s="34"/>
      <c r="AJ68" s="35"/>
      <c r="AK68" s="35"/>
      <c r="AL68" s="35"/>
      <c r="AM68" s="35"/>
      <c r="AN68" s="36">
        <v>0</v>
      </c>
      <c r="AO68" s="33">
        <f t="shared" si="117"/>
        <v>0</v>
      </c>
      <c r="AP68" s="32">
        <f t="shared" si="118"/>
        <v>0</v>
      </c>
      <c r="AQ68" s="26">
        <f t="shared" si="119"/>
        <v>0</v>
      </c>
      <c r="AR68" s="64">
        <f t="shared" si="120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121"/>
        <v>0</v>
      </c>
      <c r="BB68" s="32">
        <f t="shared" si="122"/>
        <v>0</v>
      </c>
      <c r="BC68" s="26">
        <f t="shared" si="123"/>
        <v>0</v>
      </c>
      <c r="BD68" s="64">
        <f t="shared" si="124"/>
        <v>0</v>
      </c>
      <c r="BE68" s="33"/>
      <c r="BF68" s="61"/>
      <c r="BG68" s="35"/>
      <c r="BH68" s="35"/>
      <c r="BI68" s="35"/>
      <c r="BJ68" s="35"/>
      <c r="BK68" s="36"/>
      <c r="BL68" s="57">
        <f t="shared" si="125"/>
        <v>0</v>
      </c>
      <c r="BM68" s="48">
        <f t="shared" si="126"/>
        <v>0</v>
      </c>
      <c r="BN68" s="47">
        <f t="shared" si="127"/>
        <v>0</v>
      </c>
      <c r="BO68" s="46">
        <f t="shared" si="128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129"/>
        <v>0</v>
      </c>
      <c r="BZ68" s="32">
        <f t="shared" si="130"/>
        <v>0</v>
      </c>
      <c r="CA68" s="38">
        <f t="shared" si="131"/>
        <v>0</v>
      </c>
      <c r="CB68" s="27">
        <f t="shared" si="132"/>
        <v>0</v>
      </c>
      <c r="CC68" s="1"/>
      <c r="CD68" s="1"/>
      <c r="CE68" s="2"/>
      <c r="CF68" s="2"/>
      <c r="CG68" s="2"/>
      <c r="CH68" s="2"/>
      <c r="CI68" s="2"/>
      <c r="CJ68" s="7"/>
      <c r="CK68" s="14"/>
      <c r="CL68" s="6"/>
      <c r="CM68" s="15"/>
      <c r="CN68" s="16"/>
      <c r="CO68" s="1"/>
      <c r="CP68" s="2"/>
      <c r="CQ68" s="2"/>
      <c r="CR68" s="2"/>
      <c r="CS68" s="2"/>
      <c r="CT68" s="2"/>
      <c r="CU68" s="7"/>
      <c r="CV68" s="14"/>
      <c r="CW68" s="6"/>
      <c r="CX68" s="15"/>
      <c r="CY68" s="16"/>
      <c r="CZ68" s="1"/>
      <c r="DA68" s="2"/>
      <c r="DB68" s="2"/>
      <c r="DC68" s="2"/>
      <c r="DD68" s="2"/>
      <c r="DE68" s="2"/>
      <c r="DF68" s="7"/>
      <c r="DG68" s="14"/>
      <c r="DH68" s="6"/>
      <c r="DI68" s="15"/>
      <c r="DJ68" s="16"/>
      <c r="DK68" s="1"/>
      <c r="DL68" s="2"/>
      <c r="DM68" s="2"/>
      <c r="DN68" s="2"/>
      <c r="DO68" s="2"/>
      <c r="DP68" s="2"/>
      <c r="DQ68" s="7"/>
      <c r="DR68" s="14"/>
      <c r="DS68" s="6"/>
      <c r="DT68" s="15"/>
      <c r="DU68" s="16"/>
      <c r="DV68" s="1"/>
      <c r="DW68" s="2"/>
      <c r="DX68" s="2"/>
      <c r="DY68" s="2"/>
      <c r="DZ68" s="2"/>
      <c r="EA68" s="2"/>
      <c r="EB68" s="7"/>
      <c r="EC68" s="14"/>
      <c r="ED68" s="6"/>
      <c r="EE68" s="15"/>
      <c r="EF68" s="16"/>
      <c r="EG68" s="1"/>
      <c r="EH68" s="2"/>
      <c r="EI68" s="2"/>
      <c r="EJ68" s="2"/>
      <c r="EK68" s="2"/>
      <c r="EL68" s="2"/>
      <c r="EM68" s="7"/>
      <c r="EN68" s="14"/>
      <c r="EO68" s="6"/>
      <c r="EP68" s="15"/>
      <c r="EQ68" s="16"/>
      <c r="ER68" s="1"/>
      <c r="ES68" s="2"/>
      <c r="ET68" s="2"/>
      <c r="EU68" s="2"/>
      <c r="EV68" s="2"/>
      <c r="EW68" s="2"/>
      <c r="EX68" s="7"/>
      <c r="EY68" s="14"/>
      <c r="EZ68" s="6"/>
      <c r="FA68" s="15"/>
      <c r="FB68" s="16"/>
      <c r="FC68" s="1"/>
      <c r="FD68" s="2"/>
      <c r="FE68" s="2"/>
      <c r="FF68" s="2"/>
      <c r="FG68" s="2"/>
      <c r="FH68" s="2"/>
      <c r="FI68" s="7"/>
      <c r="FJ68" s="14"/>
      <c r="FK68" s="6"/>
      <c r="FL68" s="15"/>
      <c r="FM68" s="16"/>
      <c r="FN68" s="1"/>
      <c r="FO68" s="2"/>
      <c r="FP68" s="2"/>
      <c r="FQ68" s="2"/>
      <c r="FR68" s="2"/>
      <c r="FS68" s="2"/>
      <c r="FT68" s="7"/>
      <c r="FU68" s="14"/>
      <c r="FV68" s="6"/>
      <c r="FW68" s="15"/>
      <c r="FX68" s="16"/>
      <c r="FY68" s="1"/>
      <c r="FZ68" s="2"/>
      <c r="GA68" s="2"/>
      <c r="GB68" s="2"/>
      <c r="GC68" s="2"/>
      <c r="GD68" s="2"/>
      <c r="GE68" s="7"/>
      <c r="GF68" s="14"/>
      <c r="GG68" s="6"/>
      <c r="GH68" s="15"/>
      <c r="GI68" s="16"/>
      <c r="GJ68" s="1"/>
      <c r="GK68" s="2"/>
      <c r="GL68" s="2"/>
      <c r="GM68" s="2"/>
      <c r="GN68" s="2"/>
      <c r="GO68" s="2"/>
      <c r="GP68" s="7"/>
      <c r="GQ68" s="14"/>
      <c r="GR68" s="6"/>
      <c r="GS68" s="15"/>
      <c r="GT68" s="16"/>
      <c r="GU68" s="1"/>
      <c r="GV68" s="2"/>
      <c r="GW68" s="2"/>
      <c r="GX68" s="2"/>
      <c r="GY68" s="2"/>
      <c r="GZ68" s="2"/>
      <c r="HA68" s="7"/>
      <c r="HB68" s="14"/>
      <c r="HC68" s="6"/>
      <c r="HD68" s="15"/>
      <c r="HE68" s="16"/>
      <c r="HF68" s="1"/>
      <c r="HG68" s="2"/>
      <c r="HH68" s="2"/>
      <c r="HI68" s="2"/>
      <c r="HJ68" s="2"/>
      <c r="HK68" s="2"/>
      <c r="HL68" s="7"/>
      <c r="HM68" s="14"/>
      <c r="HN68" s="6"/>
      <c r="HO68" s="15"/>
      <c r="HP68" s="16"/>
      <c r="HQ68" s="1"/>
      <c r="HR68" s="2"/>
      <c r="HS68" s="2"/>
      <c r="HT68" s="2"/>
      <c r="HU68" s="2"/>
      <c r="HV68" s="2"/>
      <c r="HW68" s="7"/>
      <c r="HX68" s="14"/>
      <c r="HY68" s="6"/>
      <c r="HZ68" s="15"/>
      <c r="IA68" s="16"/>
      <c r="IB68" s="1"/>
      <c r="IC68" s="2"/>
      <c r="ID68" s="2"/>
      <c r="IE68" s="2"/>
      <c r="IF68" s="2"/>
      <c r="IG68" s="2"/>
      <c r="IH68" s="7"/>
      <c r="II68" s="14"/>
      <c r="IJ68" s="6"/>
      <c r="IK68" s="52"/>
      <c r="IL68" s="53"/>
    </row>
    <row r="69" spans="1:246" ht="12.75" hidden="1">
      <c r="A69" s="31"/>
      <c r="B69" s="90"/>
      <c r="C69" s="29"/>
      <c r="D69" s="30"/>
      <c r="E69" s="91"/>
      <c r="F69" s="92"/>
      <c r="G69" s="28">
        <f t="shared" si="134"/>
      </c>
      <c r="H69" s="24" t="e">
        <f>IF(AND($H$2="Y",J69&gt;0,OR(AND(G69=1,#REF!=10),AND(G69=2,#REF!=20),AND(G69=3,#REF!=30),AND(G69=4,G129=40),AND(G69=5,G135=50),AND(G69=6,G142=60),AND(G69=7,G151=70),AND(G69=8,#REF!=80),AND(G69=9,G159=90),AND(G69=10,#REF!=100))),VLOOKUP(J69-1,SortLookup!$A$13:$B$16,2,FALSE),"")</f>
        <v>#REF!</v>
      </c>
      <c r="I69" s="40" t="str">
        <f>IF(ISNA(VLOOKUP(E69,SortLookup!$A$1:$B$5,2,FALSE))," ",VLOOKUP(E69,SortLookup!$A$1:$B$5,2,FALSE))</f>
        <v> </v>
      </c>
      <c r="J69" s="25" t="str">
        <f>IF(ISNA(VLOOKUP(F69,SortLookup!$A$7:$B$11,2,FALSE))," ",VLOOKUP(F69,SortLookup!$A$7:$B$11,2,FALSE))</f>
        <v> </v>
      </c>
      <c r="K69" s="79">
        <f t="shared" si="108"/>
        <v>0</v>
      </c>
      <c r="L69" s="80">
        <f t="shared" si="109"/>
        <v>0</v>
      </c>
      <c r="M69" s="47">
        <f t="shared" si="110"/>
        <v>0</v>
      </c>
      <c r="N69" s="48">
        <f t="shared" si="111"/>
        <v>0</v>
      </c>
      <c r="O69" s="81">
        <f t="shared" si="112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113"/>
        <v>0</v>
      </c>
      <c r="AC69" s="32">
        <f t="shared" si="114"/>
        <v>0</v>
      </c>
      <c r="AD69" s="26">
        <f t="shared" si="115"/>
        <v>0</v>
      </c>
      <c r="AE69" s="64">
        <f t="shared" si="116"/>
        <v>0</v>
      </c>
      <c r="AF69" s="37"/>
      <c r="AG69" s="34"/>
      <c r="AH69" s="34"/>
      <c r="AI69" s="34"/>
      <c r="AJ69" s="35"/>
      <c r="AK69" s="35"/>
      <c r="AL69" s="35"/>
      <c r="AM69" s="35"/>
      <c r="AN69" s="36">
        <v>0</v>
      </c>
      <c r="AO69" s="33">
        <f t="shared" si="117"/>
        <v>0</v>
      </c>
      <c r="AP69" s="32">
        <f t="shared" si="118"/>
        <v>0</v>
      </c>
      <c r="AQ69" s="26">
        <f t="shared" si="119"/>
        <v>0</v>
      </c>
      <c r="AR69" s="64">
        <f t="shared" si="120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121"/>
        <v>0</v>
      </c>
      <c r="BB69" s="32">
        <f t="shared" si="122"/>
        <v>0</v>
      </c>
      <c r="BC69" s="26">
        <f t="shared" si="123"/>
        <v>0</v>
      </c>
      <c r="BD69" s="64">
        <f t="shared" si="124"/>
        <v>0</v>
      </c>
      <c r="BE69" s="33"/>
      <c r="BF69" s="61"/>
      <c r="BG69" s="35"/>
      <c r="BH69" s="35"/>
      <c r="BI69" s="35"/>
      <c r="BJ69" s="35"/>
      <c r="BK69" s="36"/>
      <c r="BL69" s="57">
        <f t="shared" si="125"/>
        <v>0</v>
      </c>
      <c r="BM69" s="48">
        <f t="shared" si="126"/>
        <v>0</v>
      </c>
      <c r="BN69" s="47">
        <f t="shared" si="127"/>
        <v>0</v>
      </c>
      <c r="BO69" s="46">
        <f t="shared" si="128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129"/>
        <v>0</v>
      </c>
      <c r="BZ69" s="32">
        <f t="shared" si="130"/>
        <v>0</v>
      </c>
      <c r="CA69" s="38">
        <f t="shared" si="131"/>
        <v>0</v>
      </c>
      <c r="CB69" s="27">
        <f t="shared" si="132"/>
        <v>0</v>
      </c>
      <c r="CC69" s="1"/>
      <c r="CD69" s="1"/>
      <c r="CE69" s="2"/>
      <c r="CF69" s="2"/>
      <c r="CG69" s="2"/>
      <c r="CH69" s="2"/>
      <c r="CI69" s="2"/>
      <c r="CJ69" s="7"/>
      <c r="CK69" s="14"/>
      <c r="CL69" s="6"/>
      <c r="CM69" s="15"/>
      <c r="CN69" s="16"/>
      <c r="CO69" s="1"/>
      <c r="CP69" s="2"/>
      <c r="CQ69" s="2"/>
      <c r="CR69" s="2"/>
      <c r="CS69" s="2"/>
      <c r="CT69" s="2"/>
      <c r="CU69" s="7"/>
      <c r="CV69" s="14"/>
      <c r="CW69" s="6"/>
      <c r="CX69" s="15"/>
      <c r="CY69" s="16"/>
      <c r="CZ69" s="1"/>
      <c r="DA69" s="2"/>
      <c r="DB69" s="2"/>
      <c r="DC69" s="2"/>
      <c r="DD69" s="2"/>
      <c r="DE69" s="2"/>
      <c r="DF69" s="7"/>
      <c r="DG69" s="14"/>
      <c r="DH69" s="6"/>
      <c r="DI69" s="15"/>
      <c r="DJ69" s="16"/>
      <c r="DK69" s="1"/>
      <c r="DL69" s="2"/>
      <c r="DM69" s="2"/>
      <c r="DN69" s="2"/>
      <c r="DO69" s="2"/>
      <c r="DP69" s="2"/>
      <c r="DQ69" s="7"/>
      <c r="DR69" s="14"/>
      <c r="DS69" s="6"/>
      <c r="DT69" s="15"/>
      <c r="DU69" s="16"/>
      <c r="DV69" s="1"/>
      <c r="DW69" s="2"/>
      <c r="DX69" s="2"/>
      <c r="DY69" s="2"/>
      <c r="DZ69" s="2"/>
      <c r="EA69" s="2"/>
      <c r="EB69" s="7"/>
      <c r="EC69" s="14"/>
      <c r="ED69" s="6"/>
      <c r="EE69" s="15"/>
      <c r="EF69" s="16"/>
      <c r="EG69" s="1"/>
      <c r="EH69" s="2"/>
      <c r="EI69" s="2"/>
      <c r="EJ69" s="2"/>
      <c r="EK69" s="2"/>
      <c r="EL69" s="2"/>
      <c r="EM69" s="7"/>
      <c r="EN69" s="14"/>
      <c r="EO69" s="6"/>
      <c r="EP69" s="15"/>
      <c r="EQ69" s="16"/>
      <c r="ER69" s="1"/>
      <c r="ES69" s="2"/>
      <c r="ET69" s="2"/>
      <c r="EU69" s="2"/>
      <c r="EV69" s="2"/>
      <c r="EW69" s="2"/>
      <c r="EX69" s="7"/>
      <c r="EY69" s="14"/>
      <c r="EZ69" s="6"/>
      <c r="FA69" s="15"/>
      <c r="FB69" s="16"/>
      <c r="FC69" s="1"/>
      <c r="FD69" s="2"/>
      <c r="FE69" s="2"/>
      <c r="FF69" s="2"/>
      <c r="FG69" s="2"/>
      <c r="FH69" s="2"/>
      <c r="FI69" s="7"/>
      <c r="FJ69" s="14"/>
      <c r="FK69" s="6"/>
      <c r="FL69" s="15"/>
      <c r="FM69" s="16"/>
      <c r="FN69" s="1"/>
      <c r="FO69" s="2"/>
      <c r="FP69" s="2"/>
      <c r="FQ69" s="2"/>
      <c r="FR69" s="2"/>
      <c r="FS69" s="2"/>
      <c r="FT69" s="7"/>
      <c r="FU69" s="14"/>
      <c r="FV69" s="6"/>
      <c r="FW69" s="15"/>
      <c r="FX69" s="16"/>
      <c r="FY69" s="1"/>
      <c r="FZ69" s="2"/>
      <c r="GA69" s="2"/>
      <c r="GB69" s="2"/>
      <c r="GC69" s="2"/>
      <c r="GD69" s="2"/>
      <c r="GE69" s="7"/>
      <c r="GF69" s="14"/>
      <c r="GG69" s="6"/>
      <c r="GH69" s="15"/>
      <c r="GI69" s="16"/>
      <c r="GJ69" s="1"/>
      <c r="GK69" s="2"/>
      <c r="GL69" s="2"/>
      <c r="GM69" s="2"/>
      <c r="GN69" s="2"/>
      <c r="GO69" s="2"/>
      <c r="GP69" s="7"/>
      <c r="GQ69" s="14"/>
      <c r="GR69" s="6"/>
      <c r="GS69" s="15"/>
      <c r="GT69" s="16"/>
      <c r="GU69" s="1"/>
      <c r="GV69" s="2"/>
      <c r="GW69" s="2"/>
      <c r="GX69" s="2"/>
      <c r="GY69" s="2"/>
      <c r="GZ69" s="2"/>
      <c r="HA69" s="7"/>
      <c r="HB69" s="14"/>
      <c r="HC69" s="6"/>
      <c r="HD69" s="15"/>
      <c r="HE69" s="16"/>
      <c r="HF69" s="1"/>
      <c r="HG69" s="2"/>
      <c r="HH69" s="2"/>
      <c r="HI69" s="2"/>
      <c r="HJ69" s="2"/>
      <c r="HK69" s="2"/>
      <c r="HL69" s="7"/>
      <c r="HM69" s="14"/>
      <c r="HN69" s="6"/>
      <c r="HO69" s="15"/>
      <c r="HP69" s="16"/>
      <c r="HQ69" s="1"/>
      <c r="HR69" s="2"/>
      <c r="HS69" s="2"/>
      <c r="HT69" s="2"/>
      <c r="HU69" s="2"/>
      <c r="HV69" s="2"/>
      <c r="HW69" s="7"/>
      <c r="HX69" s="14"/>
      <c r="HY69" s="6"/>
      <c r="HZ69" s="15"/>
      <c r="IA69" s="16"/>
      <c r="IB69" s="1"/>
      <c r="IC69" s="2"/>
      <c r="ID69" s="2"/>
      <c r="IE69" s="2"/>
      <c r="IF69" s="2"/>
      <c r="IG69" s="2"/>
      <c r="IH69" s="7"/>
      <c r="II69" s="14"/>
      <c r="IJ69" s="6"/>
      <c r="IK69" s="52"/>
      <c r="IL69" s="53"/>
    </row>
    <row r="70" spans="1:246" ht="12.75" hidden="1">
      <c r="A70" s="31"/>
      <c r="B70" s="90"/>
      <c r="C70" s="29"/>
      <c r="D70" s="30"/>
      <c r="E70" s="91"/>
      <c r="F70" s="92"/>
      <c r="G70" s="28">
        <f t="shared" si="134"/>
      </c>
      <c r="H70" s="24" t="e">
        <f>IF(AND($H$2="Y",J70&gt;0,OR(AND(G70=1,#REF!=10),AND(G70=2,#REF!=20),AND(G70=3,#REF!=30),AND(G70=4,G128=40),AND(G70=5,G134=50),AND(G70=6,#REF!=60),AND(G70=7,G143=70),AND(G70=8,#REF!=80),AND(G70=9,G151=90),AND(G70=10,#REF!=100))),VLOOKUP(J70-1,SortLookup!$A$13:$B$16,2,FALSE),"")</f>
        <v>#REF!</v>
      </c>
      <c r="I70" s="40" t="str">
        <f>IF(ISNA(VLOOKUP(E70,SortLookup!$A$1:$B$5,2,FALSE))," ",VLOOKUP(E70,SortLookup!$A$1:$B$5,2,FALSE))</f>
        <v> </v>
      </c>
      <c r="J70" s="25" t="str">
        <f>IF(ISNA(VLOOKUP(F70,SortLookup!$A$7:$B$11,2,FALSE))," ",VLOOKUP(F70,SortLookup!$A$7:$B$11,2,FALSE))</f>
        <v> </v>
      </c>
      <c r="K70" s="79">
        <f t="shared" si="108"/>
        <v>0</v>
      </c>
      <c r="L70" s="80">
        <f t="shared" si="109"/>
        <v>0</v>
      </c>
      <c r="M70" s="47">
        <f t="shared" si="110"/>
        <v>0</v>
      </c>
      <c r="N70" s="48">
        <f t="shared" si="111"/>
        <v>0</v>
      </c>
      <c r="O70" s="81">
        <f t="shared" si="112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113"/>
        <v>0</v>
      </c>
      <c r="AC70" s="32">
        <f t="shared" si="114"/>
        <v>0</v>
      </c>
      <c r="AD70" s="26">
        <f t="shared" si="115"/>
        <v>0</v>
      </c>
      <c r="AE70" s="64">
        <f t="shared" si="116"/>
        <v>0</v>
      </c>
      <c r="AF70" s="37"/>
      <c r="AG70" s="34"/>
      <c r="AH70" s="34"/>
      <c r="AI70" s="34"/>
      <c r="AJ70" s="35"/>
      <c r="AK70" s="35"/>
      <c r="AL70" s="35"/>
      <c r="AM70" s="35"/>
      <c r="AN70" s="36">
        <v>0</v>
      </c>
      <c r="AO70" s="33">
        <f t="shared" si="117"/>
        <v>0</v>
      </c>
      <c r="AP70" s="32">
        <f t="shared" si="118"/>
        <v>0</v>
      </c>
      <c r="AQ70" s="26">
        <f t="shared" si="119"/>
        <v>0</v>
      </c>
      <c r="AR70" s="64">
        <f t="shared" si="120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121"/>
        <v>0</v>
      </c>
      <c r="BB70" s="32">
        <f t="shared" si="122"/>
        <v>0</v>
      </c>
      <c r="BC70" s="26">
        <f t="shared" si="123"/>
        <v>0</v>
      </c>
      <c r="BD70" s="64">
        <f t="shared" si="124"/>
        <v>0</v>
      </c>
      <c r="BE70" s="33"/>
      <c r="BF70" s="61"/>
      <c r="BG70" s="35"/>
      <c r="BH70" s="35"/>
      <c r="BI70" s="35"/>
      <c r="BJ70" s="35"/>
      <c r="BK70" s="36"/>
      <c r="BL70" s="57">
        <f t="shared" si="125"/>
        <v>0</v>
      </c>
      <c r="BM70" s="48">
        <f t="shared" si="126"/>
        <v>0</v>
      </c>
      <c r="BN70" s="47">
        <f t="shared" si="127"/>
        <v>0</v>
      </c>
      <c r="BO70" s="46">
        <f t="shared" si="128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129"/>
        <v>0</v>
      </c>
      <c r="BZ70" s="32">
        <f t="shared" si="130"/>
        <v>0</v>
      </c>
      <c r="CA70" s="38">
        <f t="shared" si="131"/>
        <v>0</v>
      </c>
      <c r="CB70" s="27">
        <f t="shared" si="132"/>
        <v>0</v>
      </c>
      <c r="CC70" s="1"/>
      <c r="CD70" s="1"/>
      <c r="CE70" s="2"/>
      <c r="CF70" s="2"/>
      <c r="CG70" s="2"/>
      <c r="CH70" s="2"/>
      <c r="CI70" s="2"/>
      <c r="CJ70" s="7"/>
      <c r="CK70" s="14"/>
      <c r="CL70" s="6"/>
      <c r="CM70" s="15"/>
      <c r="CN70" s="16"/>
      <c r="CO70" s="1"/>
      <c r="CP70" s="2"/>
      <c r="CQ70" s="2"/>
      <c r="CR70" s="2"/>
      <c r="CS70" s="2"/>
      <c r="CT70" s="2"/>
      <c r="CU70" s="7"/>
      <c r="CV70" s="14"/>
      <c r="CW70" s="6"/>
      <c r="CX70" s="15"/>
      <c r="CY70" s="16"/>
      <c r="CZ70" s="1"/>
      <c r="DA70" s="2"/>
      <c r="DB70" s="2"/>
      <c r="DC70" s="2"/>
      <c r="DD70" s="2"/>
      <c r="DE70" s="2"/>
      <c r="DF70" s="7"/>
      <c r="DG70" s="14"/>
      <c r="DH70" s="6"/>
      <c r="DI70" s="15"/>
      <c r="DJ70" s="16"/>
      <c r="DK70" s="1"/>
      <c r="DL70" s="2"/>
      <c r="DM70" s="2"/>
      <c r="DN70" s="2"/>
      <c r="DO70" s="2"/>
      <c r="DP70" s="2"/>
      <c r="DQ70" s="7"/>
      <c r="DR70" s="14"/>
      <c r="DS70" s="6"/>
      <c r="DT70" s="15"/>
      <c r="DU70" s="16"/>
      <c r="DV70" s="1"/>
      <c r="DW70" s="2"/>
      <c r="DX70" s="2"/>
      <c r="DY70" s="2"/>
      <c r="DZ70" s="2"/>
      <c r="EA70" s="2"/>
      <c r="EB70" s="7"/>
      <c r="EC70" s="14"/>
      <c r="ED70" s="6"/>
      <c r="EE70" s="15"/>
      <c r="EF70" s="16"/>
      <c r="EG70" s="1"/>
      <c r="EH70" s="2"/>
      <c r="EI70" s="2"/>
      <c r="EJ70" s="2"/>
      <c r="EK70" s="2"/>
      <c r="EL70" s="2"/>
      <c r="EM70" s="7"/>
      <c r="EN70" s="14"/>
      <c r="EO70" s="6"/>
      <c r="EP70" s="15"/>
      <c r="EQ70" s="16"/>
      <c r="ER70" s="1"/>
      <c r="ES70" s="2"/>
      <c r="ET70" s="2"/>
      <c r="EU70" s="2"/>
      <c r="EV70" s="2"/>
      <c r="EW70" s="2"/>
      <c r="EX70" s="7"/>
      <c r="EY70" s="14"/>
      <c r="EZ70" s="6"/>
      <c r="FA70" s="15"/>
      <c r="FB70" s="16"/>
      <c r="FC70" s="1"/>
      <c r="FD70" s="2"/>
      <c r="FE70" s="2"/>
      <c r="FF70" s="2"/>
      <c r="FG70" s="2"/>
      <c r="FH70" s="2"/>
      <c r="FI70" s="7"/>
      <c r="FJ70" s="14"/>
      <c r="FK70" s="6"/>
      <c r="FL70" s="15"/>
      <c r="FM70" s="16"/>
      <c r="FN70" s="1"/>
      <c r="FO70" s="2"/>
      <c r="FP70" s="2"/>
      <c r="FQ70" s="2"/>
      <c r="FR70" s="2"/>
      <c r="FS70" s="2"/>
      <c r="FT70" s="7"/>
      <c r="FU70" s="14"/>
      <c r="FV70" s="6"/>
      <c r="FW70" s="15"/>
      <c r="FX70" s="16"/>
      <c r="FY70" s="1"/>
      <c r="FZ70" s="2"/>
      <c r="GA70" s="2"/>
      <c r="GB70" s="2"/>
      <c r="GC70" s="2"/>
      <c r="GD70" s="2"/>
      <c r="GE70" s="7"/>
      <c r="GF70" s="14"/>
      <c r="GG70" s="6"/>
      <c r="GH70" s="15"/>
      <c r="GI70" s="16"/>
      <c r="GJ70" s="1"/>
      <c r="GK70" s="2"/>
      <c r="GL70" s="2"/>
      <c r="GM70" s="2"/>
      <c r="GN70" s="2"/>
      <c r="GO70" s="2"/>
      <c r="GP70" s="7"/>
      <c r="GQ70" s="14"/>
      <c r="GR70" s="6"/>
      <c r="GS70" s="15"/>
      <c r="GT70" s="16"/>
      <c r="GU70" s="1"/>
      <c r="GV70" s="2"/>
      <c r="GW70" s="2"/>
      <c r="GX70" s="2"/>
      <c r="GY70" s="2"/>
      <c r="GZ70" s="2"/>
      <c r="HA70" s="7"/>
      <c r="HB70" s="14"/>
      <c r="HC70" s="6"/>
      <c r="HD70" s="15"/>
      <c r="HE70" s="16"/>
      <c r="HF70" s="1"/>
      <c r="HG70" s="2"/>
      <c r="HH70" s="2"/>
      <c r="HI70" s="2"/>
      <c r="HJ70" s="2"/>
      <c r="HK70" s="2"/>
      <c r="HL70" s="7"/>
      <c r="HM70" s="14"/>
      <c r="HN70" s="6"/>
      <c r="HO70" s="15"/>
      <c r="HP70" s="16"/>
      <c r="HQ70" s="1"/>
      <c r="HR70" s="2"/>
      <c r="HS70" s="2"/>
      <c r="HT70" s="2"/>
      <c r="HU70" s="2"/>
      <c r="HV70" s="2"/>
      <c r="HW70" s="7"/>
      <c r="HX70" s="14"/>
      <c r="HY70" s="6"/>
      <c r="HZ70" s="15"/>
      <c r="IA70" s="16"/>
      <c r="IB70" s="1"/>
      <c r="IC70" s="2"/>
      <c r="ID70" s="2"/>
      <c r="IE70" s="2"/>
      <c r="IF70" s="2"/>
      <c r="IG70" s="2"/>
      <c r="IH70" s="7"/>
      <c r="II70" s="14"/>
      <c r="IJ70" s="6"/>
      <c r="IK70" s="52"/>
      <c r="IL70" s="53"/>
    </row>
    <row r="71" spans="1:246" ht="12.75" hidden="1">
      <c r="A71" s="31"/>
      <c r="B71" s="90"/>
      <c r="C71" s="29"/>
      <c r="D71" s="30"/>
      <c r="E71" s="91"/>
      <c r="F71" s="92"/>
      <c r="G71" s="28">
        <f t="shared" si="134"/>
      </c>
      <c r="H71" s="24" t="e">
        <f>IF(AND($H$2="Y",J71&gt;0,OR(AND(G71=1,#REF!=10),AND(G71=2,G146=20),AND(G71=3,G152=30),AND(G71=4,#REF!=40),AND(G71=5,G161=50),AND(G71=6,G170=60),AND(G71=7,G179=70),AND(G71=8,G188=80),AND(G71=9,G197=90),AND(G71=10,G206=100))),VLOOKUP(J71-1,SortLookup!$A$13:$B$16,2,FALSE),"")</f>
        <v>#REF!</v>
      </c>
      <c r="I71" s="40" t="str">
        <f>IF(ISNA(VLOOKUP(E71,SortLookup!$A$1:$B$5,2,FALSE))," ",VLOOKUP(E71,SortLookup!$A$1:$B$5,2,FALSE))</f>
        <v> </v>
      </c>
      <c r="J71" s="25" t="str">
        <f>IF(ISNA(VLOOKUP(F71,SortLookup!$A$7:$B$11,2,FALSE))," ",VLOOKUP(F71,SortLookup!$A$7:$B$11,2,FALSE))</f>
        <v> </v>
      </c>
      <c r="K71" s="79">
        <f t="shared" si="108"/>
        <v>0</v>
      </c>
      <c r="L71" s="80">
        <f t="shared" si="109"/>
        <v>0</v>
      </c>
      <c r="M71" s="47">
        <f t="shared" si="110"/>
        <v>0</v>
      </c>
      <c r="N71" s="48">
        <f t="shared" si="111"/>
        <v>0</v>
      </c>
      <c r="O71" s="81">
        <f t="shared" si="112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113"/>
        <v>0</v>
      </c>
      <c r="AC71" s="32">
        <f t="shared" si="114"/>
        <v>0</v>
      </c>
      <c r="AD71" s="26">
        <f t="shared" si="115"/>
        <v>0</v>
      </c>
      <c r="AE71" s="64">
        <f t="shared" si="116"/>
        <v>0</v>
      </c>
      <c r="AF71" s="37"/>
      <c r="AG71" s="34"/>
      <c r="AH71" s="34"/>
      <c r="AI71" s="34"/>
      <c r="AJ71" s="35"/>
      <c r="AK71" s="35"/>
      <c r="AL71" s="35"/>
      <c r="AM71" s="35"/>
      <c r="AN71" s="36">
        <v>0</v>
      </c>
      <c r="AO71" s="33">
        <f t="shared" si="117"/>
        <v>0</v>
      </c>
      <c r="AP71" s="32">
        <f t="shared" si="118"/>
        <v>0</v>
      </c>
      <c r="AQ71" s="26">
        <f t="shared" si="119"/>
        <v>0</v>
      </c>
      <c r="AR71" s="64">
        <f t="shared" si="120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121"/>
        <v>0</v>
      </c>
      <c r="BB71" s="32">
        <f t="shared" si="122"/>
        <v>0</v>
      </c>
      <c r="BC71" s="26">
        <f t="shared" si="123"/>
        <v>0</v>
      </c>
      <c r="BD71" s="64">
        <f t="shared" si="124"/>
        <v>0</v>
      </c>
      <c r="BE71" s="33"/>
      <c r="BF71" s="61"/>
      <c r="BG71" s="35"/>
      <c r="BH71" s="35"/>
      <c r="BI71" s="35"/>
      <c r="BJ71" s="35"/>
      <c r="BK71" s="36"/>
      <c r="BL71" s="57">
        <f t="shared" si="125"/>
        <v>0</v>
      </c>
      <c r="BM71" s="48">
        <f t="shared" si="126"/>
        <v>0</v>
      </c>
      <c r="BN71" s="47">
        <f t="shared" si="127"/>
        <v>0</v>
      </c>
      <c r="BO71" s="46">
        <f t="shared" si="128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129"/>
        <v>0</v>
      </c>
      <c r="BZ71" s="32">
        <f t="shared" si="130"/>
        <v>0</v>
      </c>
      <c r="CA71" s="38">
        <f t="shared" si="131"/>
        <v>0</v>
      </c>
      <c r="CB71" s="27">
        <f t="shared" si="132"/>
        <v>0</v>
      </c>
      <c r="CC71" s="1"/>
      <c r="CD71" s="1"/>
      <c r="CE71" s="2"/>
      <c r="CF71" s="2"/>
      <c r="CG71" s="2"/>
      <c r="CH71" s="2"/>
      <c r="CI71" s="2"/>
      <c r="CJ71" s="7"/>
      <c r="CK71" s="14"/>
      <c r="CL71" s="6"/>
      <c r="CM71" s="15"/>
      <c r="CN71" s="16"/>
      <c r="CO71" s="1"/>
      <c r="CP71" s="2"/>
      <c r="CQ71" s="2"/>
      <c r="CR71" s="2"/>
      <c r="CS71" s="2"/>
      <c r="CT71" s="2"/>
      <c r="CU71" s="7"/>
      <c r="CV71" s="14"/>
      <c r="CW71" s="6"/>
      <c r="CX71" s="15"/>
      <c r="CY71" s="16"/>
      <c r="CZ71" s="1"/>
      <c r="DA71" s="2"/>
      <c r="DB71" s="2"/>
      <c r="DC71" s="2"/>
      <c r="DD71" s="2"/>
      <c r="DE71" s="2"/>
      <c r="DF71" s="7"/>
      <c r="DG71" s="14"/>
      <c r="DH71" s="6"/>
      <c r="DI71" s="15"/>
      <c r="DJ71" s="16"/>
      <c r="DK71" s="1"/>
      <c r="DL71" s="2"/>
      <c r="DM71" s="2"/>
      <c r="DN71" s="2"/>
      <c r="DO71" s="2"/>
      <c r="DP71" s="2"/>
      <c r="DQ71" s="7"/>
      <c r="DR71" s="14"/>
      <c r="DS71" s="6"/>
      <c r="DT71" s="15"/>
      <c r="DU71" s="16"/>
      <c r="DV71" s="1"/>
      <c r="DW71" s="2"/>
      <c r="DX71" s="2"/>
      <c r="DY71" s="2"/>
      <c r="DZ71" s="2"/>
      <c r="EA71" s="2"/>
      <c r="EB71" s="7"/>
      <c r="EC71" s="14"/>
      <c r="ED71" s="6"/>
      <c r="EE71" s="15"/>
      <c r="EF71" s="16"/>
      <c r="EG71" s="1"/>
      <c r="EH71" s="2"/>
      <c r="EI71" s="2"/>
      <c r="EJ71" s="2"/>
      <c r="EK71" s="2"/>
      <c r="EL71" s="2"/>
      <c r="EM71" s="7"/>
      <c r="EN71" s="14"/>
      <c r="EO71" s="6"/>
      <c r="EP71" s="15"/>
      <c r="EQ71" s="16"/>
      <c r="ER71" s="1"/>
      <c r="ES71" s="2"/>
      <c r="ET71" s="2"/>
      <c r="EU71" s="2"/>
      <c r="EV71" s="2"/>
      <c r="EW71" s="2"/>
      <c r="EX71" s="7"/>
      <c r="EY71" s="14"/>
      <c r="EZ71" s="6"/>
      <c r="FA71" s="15"/>
      <c r="FB71" s="16"/>
      <c r="FC71" s="1"/>
      <c r="FD71" s="2"/>
      <c r="FE71" s="2"/>
      <c r="FF71" s="2"/>
      <c r="FG71" s="2"/>
      <c r="FH71" s="2"/>
      <c r="FI71" s="7"/>
      <c r="FJ71" s="14"/>
      <c r="FK71" s="6"/>
      <c r="FL71" s="15"/>
      <c r="FM71" s="16"/>
      <c r="FN71" s="1"/>
      <c r="FO71" s="2"/>
      <c r="FP71" s="2"/>
      <c r="FQ71" s="2"/>
      <c r="FR71" s="2"/>
      <c r="FS71" s="2"/>
      <c r="FT71" s="7"/>
      <c r="FU71" s="14"/>
      <c r="FV71" s="6"/>
      <c r="FW71" s="15"/>
      <c r="FX71" s="16"/>
      <c r="FY71" s="1"/>
      <c r="FZ71" s="2"/>
      <c r="GA71" s="2"/>
      <c r="GB71" s="2"/>
      <c r="GC71" s="2"/>
      <c r="GD71" s="2"/>
      <c r="GE71" s="7"/>
      <c r="GF71" s="14"/>
      <c r="GG71" s="6"/>
      <c r="GH71" s="15"/>
      <c r="GI71" s="16"/>
      <c r="GJ71" s="1"/>
      <c r="GK71" s="2"/>
      <c r="GL71" s="2"/>
      <c r="GM71" s="2"/>
      <c r="GN71" s="2"/>
      <c r="GO71" s="2"/>
      <c r="GP71" s="7"/>
      <c r="GQ71" s="14"/>
      <c r="GR71" s="6"/>
      <c r="GS71" s="15"/>
      <c r="GT71" s="16"/>
      <c r="GU71" s="1"/>
      <c r="GV71" s="2"/>
      <c r="GW71" s="2"/>
      <c r="GX71" s="2"/>
      <c r="GY71" s="2"/>
      <c r="GZ71" s="2"/>
      <c r="HA71" s="7"/>
      <c r="HB71" s="14"/>
      <c r="HC71" s="6"/>
      <c r="HD71" s="15"/>
      <c r="HE71" s="16"/>
      <c r="HF71" s="1"/>
      <c r="HG71" s="2"/>
      <c r="HH71" s="2"/>
      <c r="HI71" s="2"/>
      <c r="HJ71" s="2"/>
      <c r="HK71" s="2"/>
      <c r="HL71" s="7"/>
      <c r="HM71" s="14"/>
      <c r="HN71" s="6"/>
      <c r="HO71" s="15"/>
      <c r="HP71" s="16"/>
      <c r="HQ71" s="1"/>
      <c r="HR71" s="2"/>
      <c r="HS71" s="2"/>
      <c r="HT71" s="2"/>
      <c r="HU71" s="2"/>
      <c r="HV71" s="2"/>
      <c r="HW71" s="7"/>
      <c r="HX71" s="14"/>
      <c r="HY71" s="6"/>
      <c r="HZ71" s="15"/>
      <c r="IA71" s="16"/>
      <c r="IB71" s="1"/>
      <c r="IC71" s="2"/>
      <c r="ID71" s="2"/>
      <c r="IE71" s="2"/>
      <c r="IF71" s="2"/>
      <c r="IG71" s="2"/>
      <c r="IH71" s="7"/>
      <c r="II71" s="14"/>
      <c r="IJ71" s="6"/>
      <c r="IK71" s="52"/>
      <c r="IL71" s="53"/>
    </row>
    <row r="72" spans="1:246" ht="12.75" hidden="1">
      <c r="A72" s="31"/>
      <c r="B72" s="90"/>
      <c r="C72" s="29"/>
      <c r="D72" s="30"/>
      <c r="E72" s="91"/>
      <c r="F72" s="92"/>
      <c r="G72" s="28">
        <f t="shared" si="134"/>
      </c>
      <c r="H72" s="24" t="e">
        <f>IF(AND($H$2="Y",J72&gt;0,OR(AND(G72=1,#REF!=10),AND(G72=2,#REF!=20),AND(G72=3,#REF!=30),AND(G72=4,G132=40),AND(G72=5,G138=50),AND(G72=6,G145=60),AND(G72=7,G154=70),AND(G72=8,#REF!=80),AND(G72=9,G162=90),AND(G72=10,#REF!=100))),VLOOKUP(J72-1,SortLookup!$A$13:$B$16,2,FALSE),"")</f>
        <v>#REF!</v>
      </c>
      <c r="I72" s="40" t="str">
        <f>IF(ISNA(VLOOKUP(E72,SortLookup!$A$1:$B$5,2,FALSE))," ",VLOOKUP(E72,SortLookup!$A$1:$B$5,2,FALSE))</f>
        <v> </v>
      </c>
      <c r="J72" s="25" t="str">
        <f>IF(ISNA(VLOOKUP(F72,SortLookup!$A$7:$B$11,2,FALSE))," ",VLOOKUP(F72,SortLookup!$A$7:$B$11,2,FALSE))</f>
        <v> </v>
      </c>
      <c r="K72" s="79">
        <f t="shared" si="108"/>
        <v>0</v>
      </c>
      <c r="L72" s="80">
        <f t="shared" si="109"/>
        <v>0</v>
      </c>
      <c r="M72" s="47">
        <f t="shared" si="110"/>
        <v>0</v>
      </c>
      <c r="N72" s="48">
        <f t="shared" si="111"/>
        <v>0</v>
      </c>
      <c r="O72" s="81">
        <f t="shared" si="112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113"/>
        <v>0</v>
      </c>
      <c r="AC72" s="32">
        <f t="shared" si="114"/>
        <v>0</v>
      </c>
      <c r="AD72" s="26">
        <f t="shared" si="115"/>
        <v>0</v>
      </c>
      <c r="AE72" s="64">
        <f t="shared" si="116"/>
        <v>0</v>
      </c>
      <c r="AF72" s="37"/>
      <c r="AG72" s="34"/>
      <c r="AH72" s="34"/>
      <c r="AI72" s="34"/>
      <c r="AJ72" s="35"/>
      <c r="AK72" s="35"/>
      <c r="AL72" s="35"/>
      <c r="AM72" s="35"/>
      <c r="AN72" s="36">
        <v>0</v>
      </c>
      <c r="AO72" s="33">
        <f t="shared" si="117"/>
        <v>0</v>
      </c>
      <c r="AP72" s="32">
        <f t="shared" si="118"/>
        <v>0</v>
      </c>
      <c r="AQ72" s="26">
        <f t="shared" si="119"/>
        <v>0</v>
      </c>
      <c r="AR72" s="64">
        <f t="shared" si="120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121"/>
        <v>0</v>
      </c>
      <c r="BB72" s="32">
        <f t="shared" si="122"/>
        <v>0</v>
      </c>
      <c r="BC72" s="26">
        <f t="shared" si="123"/>
        <v>0</v>
      </c>
      <c r="BD72" s="64">
        <f t="shared" si="124"/>
        <v>0</v>
      </c>
      <c r="BE72" s="33"/>
      <c r="BF72" s="61"/>
      <c r="BG72" s="35"/>
      <c r="BH72" s="35"/>
      <c r="BI72" s="35"/>
      <c r="BJ72" s="35"/>
      <c r="BK72" s="36"/>
      <c r="BL72" s="57">
        <f t="shared" si="125"/>
        <v>0</v>
      </c>
      <c r="BM72" s="48">
        <f t="shared" si="126"/>
        <v>0</v>
      </c>
      <c r="BN72" s="47">
        <f t="shared" si="127"/>
        <v>0</v>
      </c>
      <c r="BO72" s="46">
        <f t="shared" si="128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129"/>
        <v>0</v>
      </c>
      <c r="BZ72" s="32">
        <f t="shared" si="130"/>
        <v>0</v>
      </c>
      <c r="CA72" s="38">
        <f t="shared" si="131"/>
        <v>0</v>
      </c>
      <c r="CB72" s="27">
        <f t="shared" si="132"/>
        <v>0</v>
      </c>
      <c r="CC72" s="1"/>
      <c r="CD72" s="1"/>
      <c r="CE72" s="2"/>
      <c r="CF72" s="2"/>
      <c r="CG72" s="2"/>
      <c r="CH72" s="2"/>
      <c r="CI72" s="2"/>
      <c r="CJ72" s="7"/>
      <c r="CK72" s="14"/>
      <c r="CL72" s="6"/>
      <c r="CM72" s="15"/>
      <c r="CN72" s="16"/>
      <c r="CO72" s="1"/>
      <c r="CP72" s="2"/>
      <c r="CQ72" s="2"/>
      <c r="CR72" s="2"/>
      <c r="CS72" s="2"/>
      <c r="CT72" s="2"/>
      <c r="CU72" s="7"/>
      <c r="CV72" s="14"/>
      <c r="CW72" s="6"/>
      <c r="CX72" s="15"/>
      <c r="CY72" s="16"/>
      <c r="CZ72" s="1"/>
      <c r="DA72" s="2"/>
      <c r="DB72" s="2"/>
      <c r="DC72" s="2"/>
      <c r="DD72" s="2"/>
      <c r="DE72" s="2"/>
      <c r="DF72" s="7"/>
      <c r="DG72" s="14"/>
      <c r="DH72" s="6"/>
      <c r="DI72" s="15"/>
      <c r="DJ72" s="16"/>
      <c r="DK72" s="1"/>
      <c r="DL72" s="2"/>
      <c r="DM72" s="2"/>
      <c r="DN72" s="2"/>
      <c r="DO72" s="2"/>
      <c r="DP72" s="2"/>
      <c r="DQ72" s="7"/>
      <c r="DR72" s="14"/>
      <c r="DS72" s="6"/>
      <c r="DT72" s="15"/>
      <c r="DU72" s="16"/>
      <c r="DV72" s="1"/>
      <c r="DW72" s="2"/>
      <c r="DX72" s="2"/>
      <c r="DY72" s="2"/>
      <c r="DZ72" s="2"/>
      <c r="EA72" s="2"/>
      <c r="EB72" s="7"/>
      <c r="EC72" s="14"/>
      <c r="ED72" s="6"/>
      <c r="EE72" s="15"/>
      <c r="EF72" s="16"/>
      <c r="EG72" s="1"/>
      <c r="EH72" s="2"/>
      <c r="EI72" s="2"/>
      <c r="EJ72" s="2"/>
      <c r="EK72" s="2"/>
      <c r="EL72" s="2"/>
      <c r="EM72" s="7"/>
      <c r="EN72" s="14"/>
      <c r="EO72" s="6"/>
      <c r="EP72" s="15"/>
      <c r="EQ72" s="16"/>
      <c r="ER72" s="1"/>
      <c r="ES72" s="2"/>
      <c r="ET72" s="2"/>
      <c r="EU72" s="2"/>
      <c r="EV72" s="2"/>
      <c r="EW72" s="2"/>
      <c r="EX72" s="7"/>
      <c r="EY72" s="14"/>
      <c r="EZ72" s="6"/>
      <c r="FA72" s="15"/>
      <c r="FB72" s="16"/>
      <c r="FC72" s="1"/>
      <c r="FD72" s="2"/>
      <c r="FE72" s="2"/>
      <c r="FF72" s="2"/>
      <c r="FG72" s="2"/>
      <c r="FH72" s="2"/>
      <c r="FI72" s="7"/>
      <c r="FJ72" s="14"/>
      <c r="FK72" s="6"/>
      <c r="FL72" s="15"/>
      <c r="FM72" s="16"/>
      <c r="FN72" s="1"/>
      <c r="FO72" s="2"/>
      <c r="FP72" s="2"/>
      <c r="FQ72" s="2"/>
      <c r="FR72" s="2"/>
      <c r="FS72" s="2"/>
      <c r="FT72" s="7"/>
      <c r="FU72" s="14"/>
      <c r="FV72" s="6"/>
      <c r="FW72" s="15"/>
      <c r="FX72" s="16"/>
      <c r="FY72" s="1"/>
      <c r="FZ72" s="2"/>
      <c r="GA72" s="2"/>
      <c r="GB72" s="2"/>
      <c r="GC72" s="2"/>
      <c r="GD72" s="2"/>
      <c r="GE72" s="7"/>
      <c r="GF72" s="14"/>
      <c r="GG72" s="6"/>
      <c r="GH72" s="15"/>
      <c r="GI72" s="16"/>
      <c r="GJ72" s="1"/>
      <c r="GK72" s="2"/>
      <c r="GL72" s="2"/>
      <c r="GM72" s="2"/>
      <c r="GN72" s="2"/>
      <c r="GO72" s="2"/>
      <c r="GP72" s="7"/>
      <c r="GQ72" s="14"/>
      <c r="GR72" s="6"/>
      <c r="GS72" s="15"/>
      <c r="GT72" s="16"/>
      <c r="GU72" s="1"/>
      <c r="GV72" s="2"/>
      <c r="GW72" s="2"/>
      <c r="GX72" s="2"/>
      <c r="GY72" s="2"/>
      <c r="GZ72" s="2"/>
      <c r="HA72" s="7"/>
      <c r="HB72" s="14"/>
      <c r="HC72" s="6"/>
      <c r="HD72" s="15"/>
      <c r="HE72" s="16"/>
      <c r="HF72" s="1"/>
      <c r="HG72" s="2"/>
      <c r="HH72" s="2"/>
      <c r="HI72" s="2"/>
      <c r="HJ72" s="2"/>
      <c r="HK72" s="2"/>
      <c r="HL72" s="7"/>
      <c r="HM72" s="14"/>
      <c r="HN72" s="6"/>
      <c r="HO72" s="15"/>
      <c r="HP72" s="16"/>
      <c r="HQ72" s="1"/>
      <c r="HR72" s="2"/>
      <c r="HS72" s="2"/>
      <c r="HT72" s="2"/>
      <c r="HU72" s="2"/>
      <c r="HV72" s="2"/>
      <c r="HW72" s="7"/>
      <c r="HX72" s="14"/>
      <c r="HY72" s="6"/>
      <c r="HZ72" s="15"/>
      <c r="IA72" s="16"/>
      <c r="IB72" s="1"/>
      <c r="IC72" s="2"/>
      <c r="ID72" s="2"/>
      <c r="IE72" s="2"/>
      <c r="IF72" s="2"/>
      <c r="IG72" s="2"/>
      <c r="IH72" s="7"/>
      <c r="II72" s="14"/>
      <c r="IJ72" s="6"/>
      <c r="IK72" s="52"/>
      <c r="IL72" s="53"/>
    </row>
    <row r="73" spans="1:246" ht="12.75" hidden="1">
      <c r="A73" s="31"/>
      <c r="B73" s="90"/>
      <c r="C73" s="29"/>
      <c r="D73" s="30"/>
      <c r="E73" s="91"/>
      <c r="F73" s="92"/>
      <c r="G73" s="28">
        <f t="shared" si="134"/>
      </c>
      <c r="H73" s="24" t="e">
        <f>IF(AND($H$2="Y",J73&gt;0,OR(AND(G73=1,#REF!=10),AND(G73=2,#REF!=20),AND(G73=3,#REF!=30),AND(G73=4,G132=40),AND(G73=5,G138=50),AND(G73=6,G145=60),AND(G73=7,G154=70),AND(G73=8,#REF!=80),AND(G73=9,G162=90),AND(G73=10,#REF!=100))),VLOOKUP(J73-1,SortLookup!$A$13:$B$16,2,FALSE),"")</f>
        <v>#REF!</v>
      </c>
      <c r="I73" s="40" t="str">
        <f>IF(ISNA(VLOOKUP(E73,SortLookup!$A$1:$B$5,2,FALSE))," ",VLOOKUP(E73,SortLookup!$A$1:$B$5,2,FALSE))</f>
        <v> </v>
      </c>
      <c r="J73" s="25" t="str">
        <f>IF(ISNA(VLOOKUP(F73,SortLookup!$A$7:$B$11,2,FALSE))," ",VLOOKUP(F73,SortLookup!$A$7:$B$11,2,FALSE))</f>
        <v> </v>
      </c>
      <c r="K73" s="79">
        <f t="shared" si="108"/>
        <v>0</v>
      </c>
      <c r="L73" s="80">
        <f t="shared" si="109"/>
        <v>0</v>
      </c>
      <c r="M73" s="47">
        <f t="shared" si="110"/>
        <v>0</v>
      </c>
      <c r="N73" s="48">
        <f t="shared" si="111"/>
        <v>0</v>
      </c>
      <c r="O73" s="81">
        <f t="shared" si="112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113"/>
        <v>0</v>
      </c>
      <c r="AC73" s="32">
        <f t="shared" si="114"/>
        <v>0</v>
      </c>
      <c r="AD73" s="26">
        <f t="shared" si="115"/>
        <v>0</v>
      </c>
      <c r="AE73" s="64">
        <f t="shared" si="116"/>
        <v>0</v>
      </c>
      <c r="AF73" s="37"/>
      <c r="AG73" s="34"/>
      <c r="AH73" s="34"/>
      <c r="AI73" s="34"/>
      <c r="AJ73" s="35"/>
      <c r="AK73" s="35"/>
      <c r="AL73" s="35"/>
      <c r="AM73" s="35"/>
      <c r="AN73" s="36">
        <v>0</v>
      </c>
      <c r="AO73" s="33">
        <f t="shared" si="117"/>
        <v>0</v>
      </c>
      <c r="AP73" s="32">
        <f t="shared" si="118"/>
        <v>0</v>
      </c>
      <c r="AQ73" s="26">
        <f t="shared" si="119"/>
        <v>0</v>
      </c>
      <c r="AR73" s="64">
        <f t="shared" si="120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121"/>
        <v>0</v>
      </c>
      <c r="BB73" s="32">
        <f t="shared" si="122"/>
        <v>0</v>
      </c>
      <c r="BC73" s="26">
        <f t="shared" si="123"/>
        <v>0</v>
      </c>
      <c r="BD73" s="64">
        <f t="shared" si="124"/>
        <v>0</v>
      </c>
      <c r="BE73" s="33"/>
      <c r="BF73" s="61"/>
      <c r="BG73" s="35"/>
      <c r="BH73" s="35"/>
      <c r="BI73" s="35"/>
      <c r="BJ73" s="35"/>
      <c r="BK73" s="36"/>
      <c r="BL73" s="57">
        <f t="shared" si="125"/>
        <v>0</v>
      </c>
      <c r="BM73" s="48">
        <f t="shared" si="126"/>
        <v>0</v>
      </c>
      <c r="BN73" s="47">
        <f t="shared" si="127"/>
        <v>0</v>
      </c>
      <c r="BO73" s="46">
        <f t="shared" si="128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129"/>
        <v>0</v>
      </c>
      <c r="BZ73" s="32">
        <f t="shared" si="130"/>
        <v>0</v>
      </c>
      <c r="CA73" s="38">
        <f t="shared" si="131"/>
        <v>0</v>
      </c>
      <c r="CB73" s="27">
        <f t="shared" si="132"/>
        <v>0</v>
      </c>
      <c r="CC73" s="1"/>
      <c r="CD73" s="1"/>
      <c r="CE73" s="2"/>
      <c r="CF73" s="2"/>
      <c r="CG73" s="2"/>
      <c r="CH73" s="2"/>
      <c r="CI73" s="2"/>
      <c r="CJ73" s="7"/>
      <c r="CK73" s="14"/>
      <c r="CL73" s="6"/>
      <c r="CM73" s="15"/>
      <c r="CN73" s="16"/>
      <c r="CO73" s="1"/>
      <c r="CP73" s="2"/>
      <c r="CQ73" s="2"/>
      <c r="CR73" s="2"/>
      <c r="CS73" s="2"/>
      <c r="CT73" s="2"/>
      <c r="CU73" s="7"/>
      <c r="CV73" s="14"/>
      <c r="CW73" s="6"/>
      <c r="CX73" s="15"/>
      <c r="CY73" s="16"/>
      <c r="CZ73" s="1"/>
      <c r="DA73" s="2"/>
      <c r="DB73" s="2"/>
      <c r="DC73" s="2"/>
      <c r="DD73" s="2"/>
      <c r="DE73" s="2"/>
      <c r="DF73" s="7"/>
      <c r="DG73" s="14"/>
      <c r="DH73" s="6"/>
      <c r="DI73" s="15"/>
      <c r="DJ73" s="16"/>
      <c r="DK73" s="1"/>
      <c r="DL73" s="2"/>
      <c r="DM73" s="2"/>
      <c r="DN73" s="2"/>
      <c r="DO73" s="2"/>
      <c r="DP73" s="2"/>
      <c r="DQ73" s="7"/>
      <c r="DR73" s="14"/>
      <c r="DS73" s="6"/>
      <c r="DT73" s="15"/>
      <c r="DU73" s="16"/>
      <c r="DV73" s="1"/>
      <c r="DW73" s="2"/>
      <c r="DX73" s="2"/>
      <c r="DY73" s="2"/>
      <c r="DZ73" s="2"/>
      <c r="EA73" s="2"/>
      <c r="EB73" s="7"/>
      <c r="EC73" s="14"/>
      <c r="ED73" s="6"/>
      <c r="EE73" s="15"/>
      <c r="EF73" s="16"/>
      <c r="EG73" s="1"/>
      <c r="EH73" s="2"/>
      <c r="EI73" s="2"/>
      <c r="EJ73" s="2"/>
      <c r="EK73" s="2"/>
      <c r="EL73" s="2"/>
      <c r="EM73" s="7"/>
      <c r="EN73" s="14"/>
      <c r="EO73" s="6"/>
      <c r="EP73" s="15"/>
      <c r="EQ73" s="16"/>
      <c r="ER73" s="1"/>
      <c r="ES73" s="2"/>
      <c r="ET73" s="2"/>
      <c r="EU73" s="2"/>
      <c r="EV73" s="2"/>
      <c r="EW73" s="2"/>
      <c r="EX73" s="7"/>
      <c r="EY73" s="14"/>
      <c r="EZ73" s="6"/>
      <c r="FA73" s="15"/>
      <c r="FB73" s="16"/>
      <c r="FC73" s="1"/>
      <c r="FD73" s="2"/>
      <c r="FE73" s="2"/>
      <c r="FF73" s="2"/>
      <c r="FG73" s="2"/>
      <c r="FH73" s="2"/>
      <c r="FI73" s="7"/>
      <c r="FJ73" s="14"/>
      <c r="FK73" s="6"/>
      <c r="FL73" s="15"/>
      <c r="FM73" s="16"/>
      <c r="FN73" s="1"/>
      <c r="FO73" s="2"/>
      <c r="FP73" s="2"/>
      <c r="FQ73" s="2"/>
      <c r="FR73" s="2"/>
      <c r="FS73" s="2"/>
      <c r="FT73" s="7"/>
      <c r="FU73" s="14"/>
      <c r="FV73" s="6"/>
      <c r="FW73" s="15"/>
      <c r="FX73" s="16"/>
      <c r="FY73" s="1"/>
      <c r="FZ73" s="2"/>
      <c r="GA73" s="2"/>
      <c r="GB73" s="2"/>
      <c r="GC73" s="2"/>
      <c r="GD73" s="2"/>
      <c r="GE73" s="7"/>
      <c r="GF73" s="14"/>
      <c r="GG73" s="6"/>
      <c r="GH73" s="15"/>
      <c r="GI73" s="16"/>
      <c r="GJ73" s="1"/>
      <c r="GK73" s="2"/>
      <c r="GL73" s="2"/>
      <c r="GM73" s="2"/>
      <c r="GN73" s="2"/>
      <c r="GO73" s="2"/>
      <c r="GP73" s="7"/>
      <c r="GQ73" s="14"/>
      <c r="GR73" s="6"/>
      <c r="GS73" s="15"/>
      <c r="GT73" s="16"/>
      <c r="GU73" s="1"/>
      <c r="GV73" s="2"/>
      <c r="GW73" s="2"/>
      <c r="GX73" s="2"/>
      <c r="GY73" s="2"/>
      <c r="GZ73" s="2"/>
      <c r="HA73" s="7"/>
      <c r="HB73" s="14"/>
      <c r="HC73" s="6"/>
      <c r="HD73" s="15"/>
      <c r="HE73" s="16"/>
      <c r="HF73" s="1"/>
      <c r="HG73" s="2"/>
      <c r="HH73" s="2"/>
      <c r="HI73" s="2"/>
      <c r="HJ73" s="2"/>
      <c r="HK73" s="2"/>
      <c r="HL73" s="7"/>
      <c r="HM73" s="14"/>
      <c r="HN73" s="6"/>
      <c r="HO73" s="15"/>
      <c r="HP73" s="16"/>
      <c r="HQ73" s="1"/>
      <c r="HR73" s="2"/>
      <c r="HS73" s="2"/>
      <c r="HT73" s="2"/>
      <c r="HU73" s="2"/>
      <c r="HV73" s="2"/>
      <c r="HW73" s="7"/>
      <c r="HX73" s="14"/>
      <c r="HY73" s="6"/>
      <c r="HZ73" s="15"/>
      <c r="IA73" s="16"/>
      <c r="IB73" s="1"/>
      <c r="IC73" s="2"/>
      <c r="ID73" s="2"/>
      <c r="IE73" s="2"/>
      <c r="IF73" s="2"/>
      <c r="IG73" s="2"/>
      <c r="IH73" s="7"/>
      <c r="II73" s="14"/>
      <c r="IJ73" s="6"/>
      <c r="IK73" s="52"/>
      <c r="IL73" s="53"/>
    </row>
    <row r="74" spans="1:246" ht="12.75" hidden="1">
      <c r="A74" s="31"/>
      <c r="B74" s="90"/>
      <c r="C74" s="29"/>
      <c r="D74" s="30"/>
      <c r="E74" s="91"/>
      <c r="F74" s="92"/>
      <c r="G74" s="28">
        <f t="shared" si="134"/>
      </c>
      <c r="H74" s="24" t="e">
        <f>IF(AND($H$2="Y",J74&gt;0,OR(AND(G74=1,#REF!=10),AND(G74=2,#REF!=20),AND(G74=3,#REF!=30),AND(G74=4,G133=40),AND(G74=5,G139=50),AND(G74=6,G146=60),AND(G74=7,G155=70),AND(G74=8,#REF!=80),AND(G74=9,G163=90),AND(G74=10,#REF!=100))),VLOOKUP(J74-1,SortLookup!$A$13:$B$16,2,FALSE),"")</f>
        <v>#REF!</v>
      </c>
      <c r="I74" s="40" t="str">
        <f>IF(ISNA(VLOOKUP(E74,SortLookup!$A$1:$B$5,2,FALSE))," ",VLOOKUP(E74,SortLookup!$A$1:$B$5,2,FALSE))</f>
        <v> </v>
      </c>
      <c r="J74" s="25" t="str">
        <f>IF(ISNA(VLOOKUP(F74,SortLookup!$A$7:$B$11,2,FALSE))," ",VLOOKUP(F74,SortLookup!$A$7:$B$11,2,FALSE))</f>
        <v> </v>
      </c>
      <c r="K74" s="79">
        <f t="shared" si="108"/>
        <v>0</v>
      </c>
      <c r="L74" s="80">
        <f t="shared" si="109"/>
        <v>0</v>
      </c>
      <c r="M74" s="47">
        <f t="shared" si="110"/>
        <v>0</v>
      </c>
      <c r="N74" s="48">
        <f t="shared" si="111"/>
        <v>0</v>
      </c>
      <c r="O74" s="81">
        <f t="shared" si="112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113"/>
        <v>0</v>
      </c>
      <c r="AC74" s="32">
        <f t="shared" si="114"/>
        <v>0</v>
      </c>
      <c r="AD74" s="26">
        <f t="shared" si="115"/>
        <v>0</v>
      </c>
      <c r="AE74" s="64">
        <f t="shared" si="116"/>
        <v>0</v>
      </c>
      <c r="AF74" s="37"/>
      <c r="AG74" s="34"/>
      <c r="AH74" s="34"/>
      <c r="AI74" s="34"/>
      <c r="AJ74" s="35"/>
      <c r="AK74" s="35"/>
      <c r="AL74" s="35"/>
      <c r="AM74" s="35"/>
      <c r="AN74" s="36">
        <v>0</v>
      </c>
      <c r="AO74" s="33">
        <f t="shared" si="117"/>
        <v>0</v>
      </c>
      <c r="AP74" s="32">
        <f t="shared" si="118"/>
        <v>0</v>
      </c>
      <c r="AQ74" s="26">
        <f t="shared" si="119"/>
        <v>0</v>
      </c>
      <c r="AR74" s="64">
        <f t="shared" si="120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121"/>
        <v>0</v>
      </c>
      <c r="BB74" s="32">
        <f t="shared" si="122"/>
        <v>0</v>
      </c>
      <c r="BC74" s="26">
        <f t="shared" si="123"/>
        <v>0</v>
      </c>
      <c r="BD74" s="64">
        <f t="shared" si="124"/>
        <v>0</v>
      </c>
      <c r="BE74" s="33"/>
      <c r="BF74" s="61"/>
      <c r="BG74" s="35"/>
      <c r="BH74" s="35"/>
      <c r="BI74" s="35"/>
      <c r="BJ74" s="35"/>
      <c r="BK74" s="36"/>
      <c r="BL74" s="57">
        <f t="shared" si="125"/>
        <v>0</v>
      </c>
      <c r="BM74" s="48">
        <f t="shared" si="126"/>
        <v>0</v>
      </c>
      <c r="BN74" s="47">
        <f t="shared" si="127"/>
        <v>0</v>
      </c>
      <c r="BO74" s="46">
        <f t="shared" si="128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129"/>
        <v>0</v>
      </c>
      <c r="BZ74" s="32">
        <f t="shared" si="130"/>
        <v>0</v>
      </c>
      <c r="CA74" s="38">
        <f t="shared" si="131"/>
        <v>0</v>
      </c>
      <c r="CB74" s="27">
        <f t="shared" si="132"/>
        <v>0</v>
      </c>
      <c r="CC74" s="1"/>
      <c r="CD74" s="1"/>
      <c r="CE74" s="2"/>
      <c r="CF74" s="2"/>
      <c r="CG74" s="2"/>
      <c r="CH74" s="2"/>
      <c r="CI74" s="2"/>
      <c r="CJ74" s="7"/>
      <c r="CK74" s="14"/>
      <c r="CL74" s="6"/>
      <c r="CM74" s="15"/>
      <c r="CN74" s="16"/>
      <c r="CO74" s="1"/>
      <c r="CP74" s="2"/>
      <c r="CQ74" s="2"/>
      <c r="CR74" s="2"/>
      <c r="CS74" s="2"/>
      <c r="CT74" s="2"/>
      <c r="CU74" s="7"/>
      <c r="CV74" s="14"/>
      <c r="CW74" s="6"/>
      <c r="CX74" s="15"/>
      <c r="CY74" s="16"/>
      <c r="CZ74" s="1"/>
      <c r="DA74" s="2"/>
      <c r="DB74" s="2"/>
      <c r="DC74" s="2"/>
      <c r="DD74" s="2"/>
      <c r="DE74" s="2"/>
      <c r="DF74" s="7"/>
      <c r="DG74" s="14"/>
      <c r="DH74" s="6"/>
      <c r="DI74" s="15"/>
      <c r="DJ74" s="16"/>
      <c r="DK74" s="1"/>
      <c r="DL74" s="2"/>
      <c r="DM74" s="2"/>
      <c r="DN74" s="2"/>
      <c r="DO74" s="2"/>
      <c r="DP74" s="2"/>
      <c r="DQ74" s="7"/>
      <c r="DR74" s="14"/>
      <c r="DS74" s="6"/>
      <c r="DT74" s="15"/>
      <c r="DU74" s="16"/>
      <c r="DV74" s="1"/>
      <c r="DW74" s="2"/>
      <c r="DX74" s="2"/>
      <c r="DY74" s="2"/>
      <c r="DZ74" s="2"/>
      <c r="EA74" s="2"/>
      <c r="EB74" s="7"/>
      <c r="EC74" s="14"/>
      <c r="ED74" s="6"/>
      <c r="EE74" s="15"/>
      <c r="EF74" s="16"/>
      <c r="EG74" s="1"/>
      <c r="EH74" s="2"/>
      <c r="EI74" s="2"/>
      <c r="EJ74" s="2"/>
      <c r="EK74" s="2"/>
      <c r="EL74" s="2"/>
      <c r="EM74" s="7"/>
      <c r="EN74" s="14"/>
      <c r="EO74" s="6"/>
      <c r="EP74" s="15"/>
      <c r="EQ74" s="16"/>
      <c r="ER74" s="1"/>
      <c r="ES74" s="2"/>
      <c r="ET74" s="2"/>
      <c r="EU74" s="2"/>
      <c r="EV74" s="2"/>
      <c r="EW74" s="2"/>
      <c r="EX74" s="7"/>
      <c r="EY74" s="14"/>
      <c r="EZ74" s="6"/>
      <c r="FA74" s="15"/>
      <c r="FB74" s="16"/>
      <c r="FC74" s="1"/>
      <c r="FD74" s="2"/>
      <c r="FE74" s="2"/>
      <c r="FF74" s="2"/>
      <c r="FG74" s="2"/>
      <c r="FH74" s="2"/>
      <c r="FI74" s="7"/>
      <c r="FJ74" s="14"/>
      <c r="FK74" s="6"/>
      <c r="FL74" s="15"/>
      <c r="FM74" s="16"/>
      <c r="FN74" s="1"/>
      <c r="FO74" s="2"/>
      <c r="FP74" s="2"/>
      <c r="FQ74" s="2"/>
      <c r="FR74" s="2"/>
      <c r="FS74" s="2"/>
      <c r="FT74" s="7"/>
      <c r="FU74" s="14"/>
      <c r="FV74" s="6"/>
      <c r="FW74" s="15"/>
      <c r="FX74" s="16"/>
      <c r="FY74" s="1"/>
      <c r="FZ74" s="2"/>
      <c r="GA74" s="2"/>
      <c r="GB74" s="2"/>
      <c r="GC74" s="2"/>
      <c r="GD74" s="2"/>
      <c r="GE74" s="7"/>
      <c r="GF74" s="14"/>
      <c r="GG74" s="6"/>
      <c r="GH74" s="15"/>
      <c r="GI74" s="16"/>
      <c r="GJ74" s="1"/>
      <c r="GK74" s="2"/>
      <c r="GL74" s="2"/>
      <c r="GM74" s="2"/>
      <c r="GN74" s="2"/>
      <c r="GO74" s="2"/>
      <c r="GP74" s="7"/>
      <c r="GQ74" s="14"/>
      <c r="GR74" s="6"/>
      <c r="GS74" s="15"/>
      <c r="GT74" s="16"/>
      <c r="GU74" s="1"/>
      <c r="GV74" s="2"/>
      <c r="GW74" s="2"/>
      <c r="GX74" s="2"/>
      <c r="GY74" s="2"/>
      <c r="GZ74" s="2"/>
      <c r="HA74" s="7"/>
      <c r="HB74" s="14"/>
      <c r="HC74" s="6"/>
      <c r="HD74" s="15"/>
      <c r="HE74" s="16"/>
      <c r="HF74" s="1"/>
      <c r="HG74" s="2"/>
      <c r="HH74" s="2"/>
      <c r="HI74" s="2"/>
      <c r="HJ74" s="2"/>
      <c r="HK74" s="2"/>
      <c r="HL74" s="7"/>
      <c r="HM74" s="14"/>
      <c r="HN74" s="6"/>
      <c r="HO74" s="15"/>
      <c r="HP74" s="16"/>
      <c r="HQ74" s="1"/>
      <c r="HR74" s="2"/>
      <c r="HS74" s="2"/>
      <c r="HT74" s="2"/>
      <c r="HU74" s="2"/>
      <c r="HV74" s="2"/>
      <c r="HW74" s="7"/>
      <c r="HX74" s="14"/>
      <c r="HY74" s="6"/>
      <c r="HZ74" s="15"/>
      <c r="IA74" s="16"/>
      <c r="IB74" s="1"/>
      <c r="IC74" s="2"/>
      <c r="ID74" s="2"/>
      <c r="IE74" s="2"/>
      <c r="IF74" s="2"/>
      <c r="IG74" s="2"/>
      <c r="IH74" s="7"/>
      <c r="II74" s="14"/>
      <c r="IJ74" s="6"/>
      <c r="IK74" s="52"/>
      <c r="IL74" s="53"/>
    </row>
    <row r="75" spans="1:246" ht="13.5" hidden="1" thickBot="1">
      <c r="A75" s="31"/>
      <c r="B75" s="90"/>
      <c r="C75" s="29"/>
      <c r="D75" s="30"/>
      <c r="E75" s="91"/>
      <c r="F75" s="92"/>
      <c r="G75" s="28">
        <f>IF(AND(OR($G$2="Y",$H$2="Y"),I75&lt;5,J75&lt;5),IF(AND(I75=#REF!,J75=#REF!),#REF!+1,1),"")</f>
      </c>
      <c r="H75" s="24" t="e">
        <f>IF(AND($H$2="Y",J75&gt;0,OR(AND(G75=1,#REF!=10),AND(G75=2,#REF!=20),AND(G75=3,#REF!=30),AND(G75=4,G133=40),AND(G75=5,G139=50),AND(G75=6,G146=60),AND(G75=7,G155=70),AND(G75=8,#REF!=80),AND(G75=9,G163=90),AND(G75=10,#REF!=100))),VLOOKUP(J75-1,SortLookup!$A$13:$B$16,2,FALSE),"")</f>
        <v>#REF!</v>
      </c>
      <c r="I75" s="40" t="str">
        <f>IF(ISNA(VLOOKUP(E75,SortLookup!$A$1:$B$5,2,FALSE))," ",VLOOKUP(E75,SortLookup!$A$1:$B$5,2,FALSE))</f>
        <v> </v>
      </c>
      <c r="J75" s="25" t="str">
        <f>IF(ISNA(VLOOKUP(F75,SortLookup!$A$7:$B$11,2,FALSE))," ",VLOOKUP(F75,SortLookup!$A$7:$B$11,2,FALSE))</f>
        <v> </v>
      </c>
      <c r="K75" s="83">
        <f t="shared" si="108"/>
        <v>0</v>
      </c>
      <c r="L75" s="84">
        <f t="shared" si="109"/>
        <v>0</v>
      </c>
      <c r="M75" s="26">
        <f t="shared" si="110"/>
        <v>0</v>
      </c>
      <c r="N75" s="32">
        <f t="shared" si="111"/>
        <v>0</v>
      </c>
      <c r="O75" s="85">
        <f t="shared" si="112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113"/>
        <v>0</v>
      </c>
      <c r="AC75" s="32">
        <f t="shared" si="114"/>
        <v>0</v>
      </c>
      <c r="AD75" s="26">
        <f t="shared" si="115"/>
        <v>0</v>
      </c>
      <c r="AE75" s="64">
        <f t="shared" si="116"/>
        <v>0</v>
      </c>
      <c r="AF75" s="37"/>
      <c r="AG75" s="34"/>
      <c r="AH75" s="34"/>
      <c r="AI75" s="34"/>
      <c r="AJ75" s="35"/>
      <c r="AK75" s="35"/>
      <c r="AL75" s="35"/>
      <c r="AM75" s="35"/>
      <c r="AN75" s="36">
        <v>0</v>
      </c>
      <c r="AO75" s="33">
        <f t="shared" si="117"/>
        <v>0</v>
      </c>
      <c r="AP75" s="32">
        <f t="shared" si="118"/>
        <v>0</v>
      </c>
      <c r="AQ75" s="26">
        <f t="shared" si="119"/>
        <v>0</v>
      </c>
      <c r="AR75" s="64">
        <f t="shared" si="120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121"/>
        <v>0</v>
      </c>
      <c r="BB75" s="32">
        <f t="shared" si="122"/>
        <v>0</v>
      </c>
      <c r="BC75" s="26">
        <f t="shared" si="123"/>
        <v>0</v>
      </c>
      <c r="BD75" s="64">
        <f t="shared" si="124"/>
        <v>0</v>
      </c>
      <c r="BE75" s="33"/>
      <c r="BF75" s="61"/>
      <c r="BG75" s="35"/>
      <c r="BH75" s="35"/>
      <c r="BI75" s="35"/>
      <c r="BJ75" s="35"/>
      <c r="BK75" s="36"/>
      <c r="BL75" s="57">
        <f t="shared" si="125"/>
        <v>0</v>
      </c>
      <c r="BM75" s="48">
        <f t="shared" si="126"/>
        <v>0</v>
      </c>
      <c r="BN75" s="47">
        <f t="shared" si="127"/>
        <v>0</v>
      </c>
      <c r="BO75" s="46">
        <f t="shared" si="128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129"/>
        <v>0</v>
      </c>
      <c r="BZ75" s="32">
        <f t="shared" si="130"/>
        <v>0</v>
      </c>
      <c r="CA75" s="38">
        <f t="shared" si="131"/>
        <v>0</v>
      </c>
      <c r="CB75" s="27">
        <f t="shared" si="132"/>
        <v>0</v>
      </c>
      <c r="CC75" s="1"/>
      <c r="CD75" s="1"/>
      <c r="CE75" s="2"/>
      <c r="CF75" s="2"/>
      <c r="CG75" s="2"/>
      <c r="CH75" s="2"/>
      <c r="CI75" s="2"/>
      <c r="CJ75" s="7"/>
      <c r="CK75" s="14"/>
      <c r="CL75" s="6"/>
      <c r="CM75" s="15"/>
      <c r="CN75" s="16"/>
      <c r="CO75" s="1"/>
      <c r="CP75" s="2"/>
      <c r="CQ75" s="2"/>
      <c r="CR75" s="2"/>
      <c r="CS75" s="2"/>
      <c r="CT75" s="2"/>
      <c r="CU75" s="7"/>
      <c r="CV75" s="14"/>
      <c r="CW75" s="6"/>
      <c r="CX75" s="15"/>
      <c r="CY75" s="16"/>
      <c r="CZ75" s="1"/>
      <c r="DA75" s="2"/>
      <c r="DB75" s="2"/>
      <c r="DC75" s="2"/>
      <c r="DD75" s="2"/>
      <c r="DE75" s="2"/>
      <c r="DF75" s="7"/>
      <c r="DG75" s="14"/>
      <c r="DH75" s="6"/>
      <c r="DI75" s="15"/>
      <c r="DJ75" s="16"/>
      <c r="DK75" s="1"/>
      <c r="DL75" s="2"/>
      <c r="DM75" s="2"/>
      <c r="DN75" s="2"/>
      <c r="DO75" s="2"/>
      <c r="DP75" s="2"/>
      <c r="DQ75" s="7"/>
      <c r="DR75" s="14"/>
      <c r="DS75" s="6"/>
      <c r="DT75" s="15"/>
      <c r="DU75" s="16"/>
      <c r="DV75" s="1"/>
      <c r="DW75" s="2"/>
      <c r="DX75" s="2"/>
      <c r="DY75" s="2"/>
      <c r="DZ75" s="2"/>
      <c r="EA75" s="2"/>
      <c r="EB75" s="7"/>
      <c r="EC75" s="14"/>
      <c r="ED75" s="6"/>
      <c r="EE75" s="15"/>
      <c r="EF75" s="16"/>
      <c r="EG75" s="1"/>
      <c r="EH75" s="2"/>
      <c r="EI75" s="2"/>
      <c r="EJ75" s="2"/>
      <c r="EK75" s="2"/>
      <c r="EL75" s="2"/>
      <c r="EM75" s="7"/>
      <c r="EN75" s="14"/>
      <c r="EO75" s="6"/>
      <c r="EP75" s="15"/>
      <c r="EQ75" s="16"/>
      <c r="ER75" s="1"/>
      <c r="ES75" s="2"/>
      <c r="ET75" s="2"/>
      <c r="EU75" s="2"/>
      <c r="EV75" s="2"/>
      <c r="EW75" s="2"/>
      <c r="EX75" s="7"/>
      <c r="EY75" s="14"/>
      <c r="EZ75" s="6"/>
      <c r="FA75" s="15"/>
      <c r="FB75" s="16"/>
      <c r="FC75" s="1"/>
      <c r="FD75" s="2"/>
      <c r="FE75" s="2"/>
      <c r="FF75" s="2"/>
      <c r="FG75" s="2"/>
      <c r="FH75" s="2"/>
      <c r="FI75" s="7"/>
      <c r="FJ75" s="14"/>
      <c r="FK75" s="6"/>
      <c r="FL75" s="15"/>
      <c r="FM75" s="16"/>
      <c r="FN75" s="1"/>
      <c r="FO75" s="2"/>
      <c r="FP75" s="2"/>
      <c r="FQ75" s="2"/>
      <c r="FR75" s="2"/>
      <c r="FS75" s="2"/>
      <c r="FT75" s="7"/>
      <c r="FU75" s="14"/>
      <c r="FV75" s="6"/>
      <c r="FW75" s="15"/>
      <c r="FX75" s="16"/>
      <c r="FY75" s="1"/>
      <c r="FZ75" s="2"/>
      <c r="GA75" s="2"/>
      <c r="GB75" s="2"/>
      <c r="GC75" s="2"/>
      <c r="GD75" s="2"/>
      <c r="GE75" s="7"/>
      <c r="GF75" s="14"/>
      <c r="GG75" s="6"/>
      <c r="GH75" s="15"/>
      <c r="GI75" s="16"/>
      <c r="GJ75" s="1"/>
      <c r="GK75" s="2"/>
      <c r="GL75" s="2"/>
      <c r="GM75" s="2"/>
      <c r="GN75" s="2"/>
      <c r="GO75" s="2"/>
      <c r="GP75" s="7"/>
      <c r="GQ75" s="14"/>
      <c r="GR75" s="6"/>
      <c r="GS75" s="15"/>
      <c r="GT75" s="16"/>
      <c r="GU75" s="1"/>
      <c r="GV75" s="2"/>
      <c r="GW75" s="2"/>
      <c r="GX75" s="2"/>
      <c r="GY75" s="2"/>
      <c r="GZ75" s="2"/>
      <c r="HA75" s="7"/>
      <c r="HB75" s="14"/>
      <c r="HC75" s="6"/>
      <c r="HD75" s="15"/>
      <c r="HE75" s="16"/>
      <c r="HF75" s="1"/>
      <c r="HG75" s="2"/>
      <c r="HH75" s="2"/>
      <c r="HI75" s="2"/>
      <c r="HJ75" s="2"/>
      <c r="HK75" s="2"/>
      <c r="HL75" s="7"/>
      <c r="HM75" s="14"/>
      <c r="HN75" s="6"/>
      <c r="HO75" s="15"/>
      <c r="HP75" s="16"/>
      <c r="HQ75" s="1"/>
      <c r="HR75" s="2"/>
      <c r="HS75" s="2"/>
      <c r="HT75" s="2"/>
      <c r="HU75" s="2"/>
      <c r="HV75" s="2"/>
      <c r="HW75" s="7"/>
      <c r="HX75" s="14"/>
      <c r="HY75" s="6"/>
      <c r="HZ75" s="15"/>
      <c r="IA75" s="16"/>
      <c r="IB75" s="1"/>
      <c r="IC75" s="2"/>
      <c r="ID75" s="2"/>
      <c r="IE75" s="2"/>
      <c r="IF75" s="2"/>
      <c r="IG75" s="2"/>
      <c r="IH75" s="7"/>
      <c r="II75" s="14"/>
      <c r="IJ75" s="6"/>
      <c r="IK75" s="52"/>
      <c r="IL75" s="53"/>
    </row>
    <row r="76" spans="1:246" ht="12.75" hidden="1">
      <c r="A76" s="39"/>
      <c r="B76" s="42"/>
      <c r="C76" s="42"/>
      <c r="D76" s="43"/>
      <c r="E76" s="43"/>
      <c r="F76" s="65"/>
      <c r="G76" s="59">
        <f>IF(AND(OR($G$2="Y",$H$2="Y"),I76&lt;5,J76&lt;5),IF(AND(I76=#REF!,J76=#REF!),#REF!+1,1),"")</f>
      </c>
      <c r="H76" s="44" t="e">
        <f>IF(AND($H$2="Y",J76&gt;0,OR(AND(G76=1,#REF!=10),AND(G76=2,#REF!=20),AND(G76=3,#REF!=30),AND(G76=4,G155=40),AND(G76=5,G161=50),AND(G76=6,G168=60),AND(G76=7,G177=70),AND(G76=8,#REF!=80),AND(G76=9,G185=90),AND(G76=10,#REF!=100))),VLOOKUP(J76-1,SortLookup!$A$13:$B$16,2,FALSE),"")</f>
        <v>#REF!</v>
      </c>
      <c r="I76" s="45" t="str">
        <f>IF(ISNA(VLOOKUP(E76,SortLookup!$A$1:$B$5,2,FALSE))," ",VLOOKUP(E76,SortLookup!$A$1:$B$5,2,FALSE))</f>
        <v> </v>
      </c>
      <c r="J76" s="54" t="str">
        <f>IF(ISNA(VLOOKUP(F76,SortLookup!$A$7:$B$11,2,FALSE))," ",VLOOKUP(F76,SortLookup!$A$7:$B$11,2,FALSE))</f>
        <v> </v>
      </c>
      <c r="K76" s="79">
        <f aca="true" t="shared" si="135" ref="K76:K111">L76+M76+N76</f>
        <v>0</v>
      </c>
      <c r="L76" s="80">
        <f aca="true" t="shared" si="136" ref="L76:L111">AB76+AO76+BA76+BL76+BY76+CJ76+CU76+DF76+DQ76+EB76+EM76+EX76+FI76+FT76+GE76+GP76+HA76+HL76+HW76+IH76</f>
        <v>0</v>
      </c>
      <c r="M76" s="47">
        <f aca="true" t="shared" si="137" ref="M76:M111">AD76+AQ76+BC76+BN76+CA76+CL76+CW76+DH76+DS76+ED76+EO76+EZ76+FK76+FV76+GG76+GR76+HC76+HN76+HY76+IJ76</f>
        <v>0</v>
      </c>
      <c r="N76" s="48">
        <f aca="true" t="shared" si="138" ref="N76:N111">O76/2</f>
        <v>0</v>
      </c>
      <c r="O76" s="81">
        <f aca="true" t="shared" si="139" ref="O76:O111">W76+AJ76+AV76+BG76+BT76+CE76+CP76+DA76+DL76+DW76+EH76+ES76+FD76+FO76+FZ76+GK76+GV76+HG76+HR76+IC76</f>
        <v>0</v>
      </c>
      <c r="P76" s="55"/>
      <c r="Q76" s="49"/>
      <c r="R76" s="49"/>
      <c r="S76" s="49"/>
      <c r="T76" s="49"/>
      <c r="U76" s="49"/>
      <c r="V76" s="49"/>
      <c r="W76" s="50"/>
      <c r="X76" s="50"/>
      <c r="Y76" s="50"/>
      <c r="Z76" s="35"/>
      <c r="AA76" s="36"/>
      <c r="AB76" s="33">
        <f aca="true" t="shared" si="140" ref="AB76:AB111">P76+Q76+R76+S76+T76+U76+V76</f>
        <v>0</v>
      </c>
      <c r="AC76" s="32">
        <f aca="true" t="shared" si="141" ref="AC76:AC111">W76/2</f>
        <v>0</v>
      </c>
      <c r="AD76" s="26">
        <f aca="true" t="shared" si="142" ref="AD76:AD111">(X76*3)+(Y76*5)+(Z76*5)+(AA76*20)</f>
        <v>0</v>
      </c>
      <c r="AE76" s="64">
        <f aca="true" t="shared" si="143" ref="AE76:AE111">AB76+AC76+AD76</f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aca="true" t="shared" si="144" ref="AO76:AO111">AF76+AG76+AH76+AI76</f>
        <v>0</v>
      </c>
      <c r="AP76" s="32">
        <f aca="true" t="shared" si="145" ref="AP76:AP111">AJ76/2</f>
        <v>0</v>
      </c>
      <c r="AQ76" s="26">
        <f aca="true" t="shared" si="146" ref="AQ76:AQ111">(AK76*3)+(AL76*5)+(AM76*5)+(AN76*20)</f>
        <v>0</v>
      </c>
      <c r="AR76" s="64">
        <f aca="true" t="shared" si="147" ref="AR76:AR111">AO76+AP76+AQ76</f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aca="true" t="shared" si="148" ref="BA76:BA111">AS76+AT76+AU76</f>
        <v>0</v>
      </c>
      <c r="BB76" s="32">
        <f aca="true" t="shared" si="149" ref="BB76:BB111">AV76/2</f>
        <v>0</v>
      </c>
      <c r="BC76" s="26">
        <f aca="true" t="shared" si="150" ref="BC76:BC111">(AW76*3)+(AX76*5)+(AY76*5)+(AZ76*20)</f>
        <v>0</v>
      </c>
      <c r="BD76" s="64">
        <f aca="true" t="shared" si="151" ref="BD76:BD111">BA76+BB76+BC76</f>
        <v>0</v>
      </c>
      <c r="BE76" s="33"/>
      <c r="BF76" s="61"/>
      <c r="BG76" s="35"/>
      <c r="BH76" s="35"/>
      <c r="BI76" s="35"/>
      <c r="BJ76" s="35"/>
      <c r="BK76" s="36"/>
      <c r="BL76" s="57">
        <f aca="true" t="shared" si="152" ref="BL76:BL111">BE76+BF76</f>
        <v>0</v>
      </c>
      <c r="BM76" s="48">
        <f aca="true" t="shared" si="153" ref="BM76:BM111">BG76/2</f>
        <v>0</v>
      </c>
      <c r="BN76" s="47">
        <f aca="true" t="shared" si="154" ref="BN76:BN111">(BH76*3)+(BI76*5)+(BJ76*5)+(BK76*20)</f>
        <v>0</v>
      </c>
      <c r="BO76" s="46">
        <f aca="true" t="shared" si="155" ref="BO76:BO111">BL76+BM76+BN76</f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aca="true" t="shared" si="156" ref="BY76:BY111">BP76+BQ76+BR76+BS76</f>
        <v>0</v>
      </c>
      <c r="BZ76" s="32">
        <f aca="true" t="shared" si="157" ref="BZ76:BZ111">BT76/2</f>
        <v>0</v>
      </c>
      <c r="CA76" s="38">
        <f aca="true" t="shared" si="158" ref="CA76:CA111">(BU76*3)+(BV76*5)+(BW76*5)+(BX76*20)</f>
        <v>0</v>
      </c>
      <c r="CB76" s="27">
        <f aca="true" t="shared" si="159" ref="CB76:CB111">BY76+BZ76+CA76</f>
        <v>0</v>
      </c>
      <c r="CC76" s="1"/>
      <c r="CD76" s="1"/>
      <c r="CE76" s="2"/>
      <c r="CF76" s="2"/>
      <c r="CG76" s="2"/>
      <c r="CH76" s="2"/>
      <c r="CI76" s="2"/>
      <c r="CJ76" s="88"/>
      <c r="CK76" s="14"/>
      <c r="CL76" s="6"/>
      <c r="CM76" s="52"/>
      <c r="CN76" s="1"/>
      <c r="CO76" s="1"/>
      <c r="CP76" s="2"/>
      <c r="CQ76" s="2"/>
      <c r="CR76" s="2"/>
      <c r="CS76" s="2"/>
      <c r="CT76" s="2"/>
      <c r="CU76" s="88"/>
      <c r="CV76" s="14"/>
      <c r="CW76" s="6"/>
      <c r="CX76" s="52"/>
      <c r="CY76" s="1"/>
      <c r="CZ76" s="1"/>
      <c r="DA76" s="2"/>
      <c r="DB76" s="2"/>
      <c r="DC76" s="2"/>
      <c r="DD76" s="2"/>
      <c r="DE76" s="2"/>
      <c r="DF76" s="88"/>
      <c r="DG76" s="14"/>
      <c r="DH76" s="6"/>
      <c r="DI76" s="52"/>
      <c r="DJ76" s="1"/>
      <c r="DK76" s="1"/>
      <c r="DL76" s="2"/>
      <c r="DM76" s="2"/>
      <c r="DN76" s="2"/>
      <c r="DO76" s="2"/>
      <c r="DP76" s="2"/>
      <c r="DQ76" s="88"/>
      <c r="DR76" s="14"/>
      <c r="DS76" s="6"/>
      <c r="DT76" s="52"/>
      <c r="DU76" s="1"/>
      <c r="DV76" s="1"/>
      <c r="DW76" s="2"/>
      <c r="DX76" s="2"/>
      <c r="DY76" s="2"/>
      <c r="DZ76" s="2"/>
      <c r="EA76" s="2"/>
      <c r="EB76" s="88"/>
      <c r="EC76" s="14"/>
      <c r="ED76" s="6"/>
      <c r="EE76" s="52"/>
      <c r="EF76" s="1"/>
      <c r="EG76" s="1"/>
      <c r="EH76" s="2"/>
      <c r="EI76" s="2"/>
      <c r="EJ76" s="2"/>
      <c r="EK76" s="2"/>
      <c r="EL76" s="2"/>
      <c r="EM76" s="88"/>
      <c r="EN76" s="14"/>
      <c r="EO76" s="6"/>
      <c r="EP76" s="52"/>
      <c r="EQ76" s="1"/>
      <c r="ER76" s="1"/>
      <c r="ES76" s="2"/>
      <c r="ET76" s="2"/>
      <c r="EU76" s="2"/>
      <c r="EV76" s="2"/>
      <c r="EW76" s="2"/>
      <c r="EX76" s="88"/>
      <c r="EY76" s="14"/>
      <c r="EZ76" s="6"/>
      <c r="FA76" s="52"/>
      <c r="FB76" s="1"/>
      <c r="FC76" s="1"/>
      <c r="FD76" s="2"/>
      <c r="FE76" s="2"/>
      <c r="FF76" s="2"/>
      <c r="FG76" s="2"/>
      <c r="FH76" s="2"/>
      <c r="FI76" s="88"/>
      <c r="FJ76" s="14"/>
      <c r="FK76" s="6"/>
      <c r="FL76" s="52"/>
      <c r="FM76" s="1"/>
      <c r="FN76" s="1"/>
      <c r="FO76" s="2"/>
      <c r="FP76" s="2"/>
      <c r="FQ76" s="2"/>
      <c r="FR76" s="2"/>
      <c r="FS76" s="2"/>
      <c r="FT76" s="88"/>
      <c r="FU76" s="14"/>
      <c r="FV76" s="6"/>
      <c r="FW76" s="52"/>
      <c r="FX76" s="1"/>
      <c r="FY76" s="1"/>
      <c r="FZ76" s="2"/>
      <c r="GA76" s="2"/>
      <c r="GB76" s="2"/>
      <c r="GC76" s="2"/>
      <c r="GD76" s="2"/>
      <c r="GE76" s="88"/>
      <c r="GF76" s="14"/>
      <c r="GG76" s="6"/>
      <c r="GH76" s="52"/>
      <c r="GI76" s="1"/>
      <c r="GJ76" s="1"/>
      <c r="GK76" s="2"/>
      <c r="GL76" s="2"/>
      <c r="GM76" s="2"/>
      <c r="GN76" s="2"/>
      <c r="GO76" s="2"/>
      <c r="GP76" s="88"/>
      <c r="GQ76" s="14"/>
      <c r="GR76" s="6"/>
      <c r="GS76" s="52"/>
      <c r="GT76" s="1"/>
      <c r="GU76" s="1"/>
      <c r="GV76" s="2"/>
      <c r="GW76" s="2"/>
      <c r="GX76" s="2"/>
      <c r="GY76" s="2"/>
      <c r="GZ76" s="2"/>
      <c r="HA76" s="88"/>
      <c r="HB76" s="14"/>
      <c r="HC76" s="6"/>
      <c r="HD76" s="52"/>
      <c r="HE76" s="1"/>
      <c r="HF76" s="1"/>
      <c r="HG76" s="2"/>
      <c r="HH76" s="2"/>
      <c r="HI76" s="2"/>
      <c r="HJ76" s="2"/>
      <c r="HK76" s="2"/>
      <c r="HL76" s="88"/>
      <c r="HM76" s="14"/>
      <c r="HN76" s="6"/>
      <c r="HO76" s="52"/>
      <c r="HP76" s="1"/>
      <c r="HQ76" s="1"/>
      <c r="HR76" s="2"/>
      <c r="HS76" s="2"/>
      <c r="HT76" s="2"/>
      <c r="HU76" s="2"/>
      <c r="HV76" s="2"/>
      <c r="HW76" s="88"/>
      <c r="HX76" s="14"/>
      <c r="HY76" s="6"/>
      <c r="HZ76" s="52"/>
      <c r="IA76" s="1"/>
      <c r="IB76" s="1"/>
      <c r="IC76" s="2"/>
      <c r="ID76" s="2"/>
      <c r="IE76" s="2"/>
      <c r="IF76" s="2"/>
      <c r="IG76" s="2"/>
      <c r="IH76" s="88"/>
      <c r="II76" s="14"/>
      <c r="IJ76" s="6"/>
      <c r="IK76" s="52"/>
      <c r="IL76" s="4"/>
    </row>
    <row r="77" spans="1:246" ht="12.75" hidden="1">
      <c r="A77" s="31"/>
      <c r="B77" s="29"/>
      <c r="C77" s="29"/>
      <c r="D77" s="30"/>
      <c r="E77" s="30"/>
      <c r="F77" s="63"/>
      <c r="G77" s="28">
        <f aca="true" t="shared" si="160" ref="G77:G111">IF(AND(OR($G$2="Y",$H$2="Y"),I77&lt;5,J77&lt;5),IF(AND(I77=I76,J77=J76),G76+1,1),"")</f>
      </c>
      <c r="H77" s="24" t="e">
        <f>IF(AND($H$2="Y",J77&gt;0,OR(AND(G77=1,#REF!=10),AND(G77=2,#REF!=20),AND(G77=3,#REF!=30),AND(G77=4,G156=40),AND(G77=5,G162=50),AND(G77=6,G169=60),AND(G77=7,G178=70),AND(G77=8,#REF!=80),AND(G77=9,G186=90),AND(G77=10,#REF!=100))),VLOOKUP(J77-1,SortLookup!$A$13:$B$16,2,FALSE),"")</f>
        <v>#REF!</v>
      </c>
      <c r="I77" s="40" t="str">
        <f>IF(ISNA(VLOOKUP(E77,SortLookup!$A$1:$B$5,2,FALSE))," ",VLOOKUP(E77,SortLookup!$A$1:$B$5,2,FALSE))</f>
        <v> </v>
      </c>
      <c r="J77" s="25" t="str">
        <f>IF(ISNA(VLOOKUP(F77,SortLookup!$A$7:$B$11,2,FALSE))," ",VLOOKUP(F77,SortLookup!$A$7:$B$11,2,FALSE))</f>
        <v> </v>
      </c>
      <c r="K77" s="79">
        <f t="shared" si="135"/>
        <v>0</v>
      </c>
      <c r="L77" s="80">
        <f t="shared" si="136"/>
        <v>0</v>
      </c>
      <c r="M77" s="47">
        <f t="shared" si="137"/>
        <v>0</v>
      </c>
      <c r="N77" s="48">
        <f t="shared" si="138"/>
        <v>0</v>
      </c>
      <c r="O77" s="81">
        <f t="shared" si="139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140"/>
        <v>0</v>
      </c>
      <c r="AC77" s="32">
        <f t="shared" si="141"/>
        <v>0</v>
      </c>
      <c r="AD77" s="26">
        <f t="shared" si="142"/>
        <v>0</v>
      </c>
      <c r="AE77" s="64">
        <f t="shared" si="143"/>
        <v>0</v>
      </c>
      <c r="AF77" s="37"/>
      <c r="AG77" s="34"/>
      <c r="AH77" s="34"/>
      <c r="AI77" s="34"/>
      <c r="AJ77" s="35"/>
      <c r="AK77" s="35"/>
      <c r="AL77" s="35"/>
      <c r="AM77" s="35"/>
      <c r="AN77" s="36"/>
      <c r="AO77" s="33">
        <f t="shared" si="144"/>
        <v>0</v>
      </c>
      <c r="AP77" s="32">
        <f t="shared" si="145"/>
        <v>0</v>
      </c>
      <c r="AQ77" s="26">
        <f t="shared" si="146"/>
        <v>0</v>
      </c>
      <c r="AR77" s="64">
        <f t="shared" si="147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148"/>
        <v>0</v>
      </c>
      <c r="BB77" s="32">
        <f t="shared" si="149"/>
        <v>0</v>
      </c>
      <c r="BC77" s="26">
        <f t="shared" si="150"/>
        <v>0</v>
      </c>
      <c r="BD77" s="64">
        <f t="shared" si="151"/>
        <v>0</v>
      </c>
      <c r="BE77" s="33"/>
      <c r="BF77" s="61"/>
      <c r="BG77" s="35"/>
      <c r="BH77" s="35"/>
      <c r="BI77" s="35"/>
      <c r="BJ77" s="35"/>
      <c r="BK77" s="36"/>
      <c r="BL77" s="57">
        <f t="shared" si="152"/>
        <v>0</v>
      </c>
      <c r="BM77" s="48">
        <f t="shared" si="153"/>
        <v>0</v>
      </c>
      <c r="BN77" s="47">
        <f t="shared" si="154"/>
        <v>0</v>
      </c>
      <c r="BO77" s="46">
        <f t="shared" si="155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156"/>
        <v>0</v>
      </c>
      <c r="BZ77" s="32">
        <f t="shared" si="157"/>
        <v>0</v>
      </c>
      <c r="CA77" s="38">
        <f t="shared" si="158"/>
        <v>0</v>
      </c>
      <c r="CB77" s="27">
        <f t="shared" si="159"/>
        <v>0</v>
      </c>
      <c r="CC77" s="1"/>
      <c r="CD77" s="1"/>
      <c r="CE77" s="2"/>
      <c r="CF77" s="2"/>
      <c r="CG77" s="2"/>
      <c r="CH77" s="2"/>
      <c r="CI77" s="2"/>
      <c r="CJ77" s="88"/>
      <c r="CK77" s="14"/>
      <c r="CL77" s="6"/>
      <c r="CM77" s="52"/>
      <c r="CN77" s="1"/>
      <c r="CO77" s="1"/>
      <c r="CP77" s="2"/>
      <c r="CQ77" s="2"/>
      <c r="CR77" s="2"/>
      <c r="CS77" s="2"/>
      <c r="CT77" s="2"/>
      <c r="CU77" s="88"/>
      <c r="CV77" s="14"/>
      <c r="CW77" s="6"/>
      <c r="CX77" s="52"/>
      <c r="CY77" s="1"/>
      <c r="CZ77" s="1"/>
      <c r="DA77" s="2"/>
      <c r="DB77" s="2"/>
      <c r="DC77" s="2"/>
      <c r="DD77" s="2"/>
      <c r="DE77" s="2"/>
      <c r="DF77" s="88"/>
      <c r="DG77" s="14"/>
      <c r="DH77" s="6"/>
      <c r="DI77" s="52"/>
      <c r="DJ77" s="1"/>
      <c r="DK77" s="1"/>
      <c r="DL77" s="2"/>
      <c r="DM77" s="2"/>
      <c r="DN77" s="2"/>
      <c r="DO77" s="2"/>
      <c r="DP77" s="2"/>
      <c r="DQ77" s="88"/>
      <c r="DR77" s="14"/>
      <c r="DS77" s="6"/>
      <c r="DT77" s="52"/>
      <c r="DU77" s="1"/>
      <c r="DV77" s="1"/>
      <c r="DW77" s="2"/>
      <c r="DX77" s="2"/>
      <c r="DY77" s="2"/>
      <c r="DZ77" s="2"/>
      <c r="EA77" s="2"/>
      <c r="EB77" s="88"/>
      <c r="EC77" s="14"/>
      <c r="ED77" s="6"/>
      <c r="EE77" s="52"/>
      <c r="EF77" s="1"/>
      <c r="EG77" s="1"/>
      <c r="EH77" s="2"/>
      <c r="EI77" s="2"/>
      <c r="EJ77" s="2"/>
      <c r="EK77" s="2"/>
      <c r="EL77" s="2"/>
      <c r="EM77" s="88"/>
      <c r="EN77" s="14"/>
      <c r="EO77" s="6"/>
      <c r="EP77" s="52"/>
      <c r="EQ77" s="1"/>
      <c r="ER77" s="1"/>
      <c r="ES77" s="2"/>
      <c r="ET77" s="2"/>
      <c r="EU77" s="2"/>
      <c r="EV77" s="2"/>
      <c r="EW77" s="2"/>
      <c r="EX77" s="88"/>
      <c r="EY77" s="14"/>
      <c r="EZ77" s="6"/>
      <c r="FA77" s="52"/>
      <c r="FB77" s="1"/>
      <c r="FC77" s="1"/>
      <c r="FD77" s="2"/>
      <c r="FE77" s="2"/>
      <c r="FF77" s="2"/>
      <c r="FG77" s="2"/>
      <c r="FH77" s="2"/>
      <c r="FI77" s="88"/>
      <c r="FJ77" s="14"/>
      <c r="FK77" s="6"/>
      <c r="FL77" s="52"/>
      <c r="FM77" s="1"/>
      <c r="FN77" s="1"/>
      <c r="FO77" s="2"/>
      <c r="FP77" s="2"/>
      <c r="FQ77" s="2"/>
      <c r="FR77" s="2"/>
      <c r="FS77" s="2"/>
      <c r="FT77" s="88"/>
      <c r="FU77" s="14"/>
      <c r="FV77" s="6"/>
      <c r="FW77" s="52"/>
      <c r="FX77" s="1"/>
      <c r="FY77" s="1"/>
      <c r="FZ77" s="2"/>
      <c r="GA77" s="2"/>
      <c r="GB77" s="2"/>
      <c r="GC77" s="2"/>
      <c r="GD77" s="2"/>
      <c r="GE77" s="88"/>
      <c r="GF77" s="14"/>
      <c r="GG77" s="6"/>
      <c r="GH77" s="52"/>
      <c r="GI77" s="1"/>
      <c r="GJ77" s="1"/>
      <c r="GK77" s="2"/>
      <c r="GL77" s="2"/>
      <c r="GM77" s="2"/>
      <c r="GN77" s="2"/>
      <c r="GO77" s="2"/>
      <c r="GP77" s="88"/>
      <c r="GQ77" s="14"/>
      <c r="GR77" s="6"/>
      <c r="GS77" s="52"/>
      <c r="GT77" s="1"/>
      <c r="GU77" s="1"/>
      <c r="GV77" s="2"/>
      <c r="GW77" s="2"/>
      <c r="GX77" s="2"/>
      <c r="GY77" s="2"/>
      <c r="GZ77" s="2"/>
      <c r="HA77" s="88"/>
      <c r="HB77" s="14"/>
      <c r="HC77" s="6"/>
      <c r="HD77" s="52"/>
      <c r="HE77" s="1"/>
      <c r="HF77" s="1"/>
      <c r="HG77" s="2"/>
      <c r="HH77" s="2"/>
      <c r="HI77" s="2"/>
      <c r="HJ77" s="2"/>
      <c r="HK77" s="2"/>
      <c r="HL77" s="88"/>
      <c r="HM77" s="14"/>
      <c r="HN77" s="6"/>
      <c r="HO77" s="52"/>
      <c r="HP77" s="1"/>
      <c r="HQ77" s="1"/>
      <c r="HR77" s="2"/>
      <c r="HS77" s="2"/>
      <c r="HT77" s="2"/>
      <c r="HU77" s="2"/>
      <c r="HV77" s="2"/>
      <c r="HW77" s="88"/>
      <c r="HX77" s="14"/>
      <c r="HY77" s="6"/>
      <c r="HZ77" s="52"/>
      <c r="IA77" s="1"/>
      <c r="IB77" s="1"/>
      <c r="IC77" s="2"/>
      <c r="ID77" s="2"/>
      <c r="IE77" s="2"/>
      <c r="IF77" s="2"/>
      <c r="IG77" s="2"/>
      <c r="IH77" s="88"/>
      <c r="II77" s="14"/>
      <c r="IJ77" s="6"/>
      <c r="IK77" s="52"/>
      <c r="IL77" s="4"/>
    </row>
    <row r="78" spans="1:246" ht="12.75" hidden="1">
      <c r="A78" s="31"/>
      <c r="B78" s="29"/>
      <c r="C78" s="29"/>
      <c r="D78" s="30"/>
      <c r="E78" s="30"/>
      <c r="F78" s="63"/>
      <c r="G78" s="28">
        <f t="shared" si="160"/>
      </c>
      <c r="H78" s="24" t="e">
        <f>IF(AND($H$2="Y",J78&gt;0,OR(AND(G78=1,#REF!=10),AND(G78=2,#REF!=20),AND(G78=3,#REF!=30),AND(G78=4,G157=40),AND(G78=5,G163=50),AND(G78=6,G170=60),AND(G78=7,G179=70),AND(G78=8,#REF!=80),AND(G78=9,G187=90),AND(G78=10,#REF!=100))),VLOOKUP(J78-1,SortLookup!$A$13:$B$16,2,FALSE),"")</f>
        <v>#REF!</v>
      </c>
      <c r="I78" s="40" t="str">
        <f>IF(ISNA(VLOOKUP(E78,SortLookup!$A$1:$B$5,2,FALSE))," ",VLOOKUP(E78,SortLookup!$A$1:$B$5,2,FALSE))</f>
        <v> </v>
      </c>
      <c r="J78" s="25" t="str">
        <f>IF(ISNA(VLOOKUP(F78,SortLookup!$A$7:$B$11,2,FALSE))," ",VLOOKUP(F78,SortLookup!$A$7:$B$11,2,FALSE))</f>
        <v> </v>
      </c>
      <c r="K78" s="79">
        <f t="shared" si="135"/>
        <v>0</v>
      </c>
      <c r="L78" s="80">
        <f t="shared" si="136"/>
        <v>0</v>
      </c>
      <c r="M78" s="47">
        <f t="shared" si="137"/>
        <v>0</v>
      </c>
      <c r="N78" s="48">
        <f t="shared" si="138"/>
        <v>0</v>
      </c>
      <c r="O78" s="81">
        <f t="shared" si="139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140"/>
        <v>0</v>
      </c>
      <c r="AC78" s="32">
        <f t="shared" si="141"/>
        <v>0</v>
      </c>
      <c r="AD78" s="26">
        <f t="shared" si="142"/>
        <v>0</v>
      </c>
      <c r="AE78" s="64">
        <f t="shared" si="143"/>
        <v>0</v>
      </c>
      <c r="AF78" s="37"/>
      <c r="AG78" s="34"/>
      <c r="AH78" s="34"/>
      <c r="AI78" s="34"/>
      <c r="AJ78" s="35"/>
      <c r="AK78" s="35"/>
      <c r="AL78" s="35"/>
      <c r="AM78" s="35"/>
      <c r="AN78" s="36"/>
      <c r="AO78" s="33">
        <f t="shared" si="144"/>
        <v>0</v>
      </c>
      <c r="AP78" s="32">
        <f t="shared" si="145"/>
        <v>0</v>
      </c>
      <c r="AQ78" s="26">
        <f t="shared" si="146"/>
        <v>0</v>
      </c>
      <c r="AR78" s="64">
        <f t="shared" si="147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148"/>
        <v>0</v>
      </c>
      <c r="BB78" s="32">
        <f t="shared" si="149"/>
        <v>0</v>
      </c>
      <c r="BC78" s="26">
        <f t="shared" si="150"/>
        <v>0</v>
      </c>
      <c r="BD78" s="64">
        <f t="shared" si="151"/>
        <v>0</v>
      </c>
      <c r="BE78" s="33"/>
      <c r="BF78" s="61"/>
      <c r="BG78" s="35"/>
      <c r="BH78" s="35"/>
      <c r="BI78" s="35"/>
      <c r="BJ78" s="35"/>
      <c r="BK78" s="36"/>
      <c r="BL78" s="57">
        <f t="shared" si="152"/>
        <v>0</v>
      </c>
      <c r="BM78" s="48">
        <f t="shared" si="153"/>
        <v>0</v>
      </c>
      <c r="BN78" s="47">
        <f t="shared" si="154"/>
        <v>0</v>
      </c>
      <c r="BO78" s="46">
        <f t="shared" si="155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156"/>
        <v>0</v>
      </c>
      <c r="BZ78" s="32">
        <f t="shared" si="157"/>
        <v>0</v>
      </c>
      <c r="CA78" s="38">
        <f t="shared" si="158"/>
        <v>0</v>
      </c>
      <c r="CB78" s="27">
        <f t="shared" si="159"/>
        <v>0</v>
      </c>
      <c r="CC78" s="1"/>
      <c r="CD78" s="1"/>
      <c r="CE78" s="2"/>
      <c r="CF78" s="2"/>
      <c r="CG78" s="2"/>
      <c r="CH78" s="2"/>
      <c r="CI78" s="2"/>
      <c r="CJ78" s="88">
        <f>CC78+CD78</f>
        <v>0</v>
      </c>
      <c r="CK78" s="14">
        <f>CE78/2</f>
        <v>0</v>
      </c>
      <c r="CL78" s="6">
        <f>(CF78*3)+(CG78*5)+(CH78*5)+(CI78*20)</f>
        <v>0</v>
      </c>
      <c r="CM78" s="52">
        <f>CJ78+CK78+CL78</f>
        <v>0</v>
      </c>
      <c r="CN78" s="1"/>
      <c r="CO78" s="1"/>
      <c r="CP78" s="2"/>
      <c r="CQ78" s="2"/>
      <c r="CR78" s="2"/>
      <c r="CS78" s="2"/>
      <c r="CT78" s="2"/>
      <c r="CU78" s="88">
        <f>CN78+CO78</f>
        <v>0</v>
      </c>
      <c r="CV78" s="14">
        <f>CP78/2</f>
        <v>0</v>
      </c>
      <c r="CW78" s="6">
        <f>(CQ78*3)+(CR78*5)+(CS78*5)+(CT78*20)</f>
        <v>0</v>
      </c>
      <c r="CX78" s="52">
        <f>CU78+CV78+CW78</f>
        <v>0</v>
      </c>
      <c r="CY78" s="1"/>
      <c r="CZ78" s="1"/>
      <c r="DA78" s="2"/>
      <c r="DB78" s="2"/>
      <c r="DC78" s="2"/>
      <c r="DD78" s="2"/>
      <c r="DE78" s="2"/>
      <c r="DF78" s="88">
        <f>CY78+CZ78</f>
        <v>0</v>
      </c>
      <c r="DG78" s="14">
        <f>DA78/2</f>
        <v>0</v>
      </c>
      <c r="DH78" s="6">
        <f>(DB78*3)+(DC78*5)+(DD78*5)+(DE78*20)</f>
        <v>0</v>
      </c>
      <c r="DI78" s="52">
        <f>DF78+DG78+DH78</f>
        <v>0</v>
      </c>
      <c r="DJ78" s="1"/>
      <c r="DK78" s="1"/>
      <c r="DL78" s="2"/>
      <c r="DM78" s="2"/>
      <c r="DN78" s="2"/>
      <c r="DO78" s="2"/>
      <c r="DP78" s="2"/>
      <c r="DQ78" s="88">
        <f>DJ78+DK78</f>
        <v>0</v>
      </c>
      <c r="DR78" s="14">
        <f>DL78/2</f>
        <v>0</v>
      </c>
      <c r="DS78" s="6">
        <f>(DM78*3)+(DN78*5)+(DO78*5)+(DP78*20)</f>
        <v>0</v>
      </c>
      <c r="DT78" s="52">
        <f>DQ78+DR78+DS78</f>
        <v>0</v>
      </c>
      <c r="DU78" s="1"/>
      <c r="DV78" s="1"/>
      <c r="DW78" s="2"/>
      <c r="DX78" s="2"/>
      <c r="DY78" s="2"/>
      <c r="DZ78" s="2"/>
      <c r="EA78" s="2"/>
      <c r="EB78" s="88">
        <f>DU78+DV78</f>
        <v>0</v>
      </c>
      <c r="EC78" s="14">
        <f>DW78/2</f>
        <v>0</v>
      </c>
      <c r="ED78" s="6">
        <f>(DX78*3)+(DY78*5)+(DZ78*5)+(EA78*20)</f>
        <v>0</v>
      </c>
      <c r="EE78" s="52">
        <f>EB78+EC78+ED78</f>
        <v>0</v>
      </c>
      <c r="EF78" s="1"/>
      <c r="EG78" s="1"/>
      <c r="EH78" s="2"/>
      <c r="EI78" s="2"/>
      <c r="EJ78" s="2"/>
      <c r="EK78" s="2"/>
      <c r="EL78" s="2"/>
      <c r="EM78" s="88">
        <f>EF78+EG78</f>
        <v>0</v>
      </c>
      <c r="EN78" s="14">
        <f>EH78/2</f>
        <v>0</v>
      </c>
      <c r="EO78" s="6">
        <f>(EI78*3)+(EJ78*5)+(EK78*5)+(EL78*20)</f>
        <v>0</v>
      </c>
      <c r="EP78" s="52">
        <f>EM78+EN78+EO78</f>
        <v>0</v>
      </c>
      <c r="EQ78" s="1"/>
      <c r="ER78" s="1"/>
      <c r="ES78" s="2"/>
      <c r="ET78" s="2"/>
      <c r="EU78" s="2"/>
      <c r="EV78" s="2"/>
      <c r="EW78" s="2"/>
      <c r="EX78" s="88">
        <f>EQ78+ER78</f>
        <v>0</v>
      </c>
      <c r="EY78" s="14">
        <f>ES78/2</f>
        <v>0</v>
      </c>
      <c r="EZ78" s="6">
        <f>(ET78*3)+(EU78*5)+(EV78*5)+(EW78*20)</f>
        <v>0</v>
      </c>
      <c r="FA78" s="52">
        <f>EX78+EY78+EZ78</f>
        <v>0</v>
      </c>
      <c r="FB78" s="1"/>
      <c r="FC78" s="1"/>
      <c r="FD78" s="2"/>
      <c r="FE78" s="2"/>
      <c r="FF78" s="2"/>
      <c r="FG78" s="2"/>
      <c r="FH78" s="2"/>
      <c r="FI78" s="88">
        <f>FB78+FC78</f>
        <v>0</v>
      </c>
      <c r="FJ78" s="14">
        <f>FD78/2</f>
        <v>0</v>
      </c>
      <c r="FK78" s="6">
        <f>(FE78*3)+(FF78*5)+(FG78*5)+(FH78*20)</f>
        <v>0</v>
      </c>
      <c r="FL78" s="52">
        <f>FI78+FJ78+FK78</f>
        <v>0</v>
      </c>
      <c r="FM78" s="1"/>
      <c r="FN78" s="1"/>
      <c r="FO78" s="2"/>
      <c r="FP78" s="2"/>
      <c r="FQ78" s="2"/>
      <c r="FR78" s="2"/>
      <c r="FS78" s="2"/>
      <c r="FT78" s="88">
        <f>FM78+FN78</f>
        <v>0</v>
      </c>
      <c r="FU78" s="14">
        <f>FO78/2</f>
        <v>0</v>
      </c>
      <c r="FV78" s="6">
        <f>(FP78*3)+(FQ78*5)+(FR78*5)+(FS78*20)</f>
        <v>0</v>
      </c>
      <c r="FW78" s="52">
        <f>FT78+FU78+FV78</f>
        <v>0</v>
      </c>
      <c r="FX78" s="1"/>
      <c r="FY78" s="1"/>
      <c r="FZ78" s="2"/>
      <c r="GA78" s="2"/>
      <c r="GB78" s="2"/>
      <c r="GC78" s="2"/>
      <c r="GD78" s="2"/>
      <c r="GE78" s="88">
        <f>FX78+FY78</f>
        <v>0</v>
      </c>
      <c r="GF78" s="14">
        <f>FZ78/2</f>
        <v>0</v>
      </c>
      <c r="GG78" s="6">
        <f>(GA78*3)+(GB78*5)+(GC78*5)+(GD78*20)</f>
        <v>0</v>
      </c>
      <c r="GH78" s="52">
        <f>GE78+GF78+GG78</f>
        <v>0</v>
      </c>
      <c r="GI78" s="1"/>
      <c r="GJ78" s="1"/>
      <c r="GK78" s="2"/>
      <c r="GL78" s="2"/>
      <c r="GM78" s="2"/>
      <c r="GN78" s="2"/>
      <c r="GO78" s="2"/>
      <c r="GP78" s="88">
        <f>GI78+GJ78</f>
        <v>0</v>
      </c>
      <c r="GQ78" s="14">
        <f>GK78/2</f>
        <v>0</v>
      </c>
      <c r="GR78" s="6">
        <f>(GL78*3)+(GM78*5)+(GN78*5)+(GO78*20)</f>
        <v>0</v>
      </c>
      <c r="GS78" s="52">
        <f>GP78+GQ78+GR78</f>
        <v>0</v>
      </c>
      <c r="GT78" s="1"/>
      <c r="GU78" s="1"/>
      <c r="GV78" s="2"/>
      <c r="GW78" s="2"/>
      <c r="GX78" s="2"/>
      <c r="GY78" s="2"/>
      <c r="GZ78" s="2"/>
      <c r="HA78" s="88">
        <f>GT78+GU78</f>
        <v>0</v>
      </c>
      <c r="HB78" s="14">
        <f>GV78/2</f>
        <v>0</v>
      </c>
      <c r="HC78" s="6">
        <f>(GW78*3)+(GX78*5)+(GY78*5)+(GZ78*20)</f>
        <v>0</v>
      </c>
      <c r="HD78" s="52">
        <f>HA78+HB78+HC78</f>
        <v>0</v>
      </c>
      <c r="HE78" s="1"/>
      <c r="HF78" s="1"/>
      <c r="HG78" s="2"/>
      <c r="HH78" s="2"/>
      <c r="HI78" s="2"/>
      <c r="HJ78" s="2"/>
      <c r="HK78" s="2"/>
      <c r="HL78" s="88">
        <f>HE78+HF78</f>
        <v>0</v>
      </c>
      <c r="HM78" s="14">
        <f>HG78/2</f>
        <v>0</v>
      </c>
      <c r="HN78" s="6">
        <f>(HH78*3)+(HI78*5)+(HJ78*5)+(HK78*20)</f>
        <v>0</v>
      </c>
      <c r="HO78" s="52">
        <f>HL78+HM78+HN78</f>
        <v>0</v>
      </c>
      <c r="HP78" s="1"/>
      <c r="HQ78" s="1"/>
      <c r="HR78" s="2"/>
      <c r="HS78" s="2"/>
      <c r="HT78" s="2"/>
      <c r="HU78" s="2"/>
      <c r="HV78" s="2"/>
      <c r="HW78" s="88">
        <f>HP78+HQ78</f>
        <v>0</v>
      </c>
      <c r="HX78" s="14">
        <f>HR78/2</f>
        <v>0</v>
      </c>
      <c r="HY78" s="6">
        <f>(HS78*3)+(HT78*5)+(HU78*5)+(HV78*20)</f>
        <v>0</v>
      </c>
      <c r="HZ78" s="52">
        <f>HW78+HX78+HY78</f>
        <v>0</v>
      </c>
      <c r="IA78" s="1"/>
      <c r="IB78" s="1"/>
      <c r="IC78" s="2"/>
      <c r="ID78" s="2"/>
      <c r="IE78" s="2"/>
      <c r="IF78" s="2"/>
      <c r="IG78" s="2"/>
      <c r="IH78" s="88">
        <f>IA78+IB78</f>
        <v>0</v>
      </c>
      <c r="II78" s="14">
        <f>IC78/2</f>
        <v>0</v>
      </c>
      <c r="IJ78" s="6">
        <f>(ID78*3)+(IE78*5)+(IF78*5)+(IG78*20)</f>
        <v>0</v>
      </c>
      <c r="IK78" s="52">
        <f>IH78+II78+IJ78</f>
        <v>0</v>
      </c>
      <c r="IL78" s="4"/>
    </row>
    <row r="79" spans="1:246" ht="12.75" hidden="1">
      <c r="A79" s="31"/>
      <c r="B79" s="29"/>
      <c r="C79" s="29"/>
      <c r="D79" s="30"/>
      <c r="E79" s="30"/>
      <c r="F79" s="63"/>
      <c r="G79" s="28">
        <f t="shared" si="160"/>
      </c>
      <c r="H79" s="24" t="e">
        <f>IF(AND($H$2="Y",J79&gt;0,OR(AND(G79=1,#REF!=10),AND(G79=2,#REF!=20),AND(G79=3,#REF!=30),AND(G79=4,G158=40),AND(G79=5,G164=50),AND(G79=6,G171=60),AND(G79=7,G180=70),AND(G79=8,#REF!=80),AND(G79=9,G188=90),AND(G79=10,#REF!=100))),VLOOKUP(J79-1,SortLookup!$A$13:$B$16,2,FALSE),"")</f>
        <v>#REF!</v>
      </c>
      <c r="I79" s="40" t="str">
        <f>IF(ISNA(VLOOKUP(E79,SortLookup!$A$1:$B$5,2,FALSE))," ",VLOOKUP(E79,SortLookup!$A$1:$B$5,2,FALSE))</f>
        <v> </v>
      </c>
      <c r="J79" s="25" t="str">
        <f>IF(ISNA(VLOOKUP(F79,SortLookup!$A$7:$B$11,2,FALSE))," ",VLOOKUP(F79,SortLookup!$A$7:$B$11,2,FALSE))</f>
        <v> </v>
      </c>
      <c r="K79" s="79">
        <f t="shared" si="135"/>
        <v>0</v>
      </c>
      <c r="L79" s="80">
        <f t="shared" si="136"/>
        <v>0</v>
      </c>
      <c r="M79" s="47">
        <f t="shared" si="137"/>
        <v>0</v>
      </c>
      <c r="N79" s="48">
        <f t="shared" si="138"/>
        <v>0</v>
      </c>
      <c r="O79" s="81">
        <f t="shared" si="139"/>
        <v>0</v>
      </c>
      <c r="P79" s="37"/>
      <c r="Q79" s="34"/>
      <c r="R79" s="34"/>
      <c r="S79" s="34"/>
      <c r="T79" s="34"/>
      <c r="U79" s="34"/>
      <c r="V79" s="34"/>
      <c r="W79" s="35"/>
      <c r="X79" s="35"/>
      <c r="Y79" s="35"/>
      <c r="Z79" s="35"/>
      <c r="AA79" s="36"/>
      <c r="AB79" s="33">
        <f t="shared" si="140"/>
        <v>0</v>
      </c>
      <c r="AC79" s="32">
        <f t="shared" si="141"/>
        <v>0</v>
      </c>
      <c r="AD79" s="26">
        <f t="shared" si="142"/>
        <v>0</v>
      </c>
      <c r="AE79" s="64">
        <f t="shared" si="143"/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t="shared" si="144"/>
        <v>0</v>
      </c>
      <c r="AP79" s="32">
        <f t="shared" si="145"/>
        <v>0</v>
      </c>
      <c r="AQ79" s="26">
        <f t="shared" si="146"/>
        <v>0</v>
      </c>
      <c r="AR79" s="64">
        <f t="shared" si="147"/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t="shared" si="148"/>
        <v>0</v>
      </c>
      <c r="BB79" s="32">
        <f t="shared" si="149"/>
        <v>0</v>
      </c>
      <c r="BC79" s="26">
        <f t="shared" si="150"/>
        <v>0</v>
      </c>
      <c r="BD79" s="64">
        <f t="shared" si="151"/>
        <v>0</v>
      </c>
      <c r="BE79" s="33"/>
      <c r="BF79" s="61"/>
      <c r="BG79" s="35"/>
      <c r="BH79" s="35"/>
      <c r="BI79" s="35"/>
      <c r="BJ79" s="35"/>
      <c r="BK79" s="36"/>
      <c r="BL79" s="57">
        <f t="shared" si="152"/>
        <v>0</v>
      </c>
      <c r="BM79" s="48">
        <f t="shared" si="153"/>
        <v>0</v>
      </c>
      <c r="BN79" s="47">
        <f t="shared" si="154"/>
        <v>0</v>
      </c>
      <c r="BO79" s="46">
        <f t="shared" si="155"/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t="shared" si="156"/>
        <v>0</v>
      </c>
      <c r="BZ79" s="32">
        <f t="shared" si="157"/>
        <v>0</v>
      </c>
      <c r="CA79" s="38">
        <f t="shared" si="158"/>
        <v>0</v>
      </c>
      <c r="CB79" s="27">
        <f t="shared" si="159"/>
        <v>0</v>
      </c>
      <c r="CC79" s="1"/>
      <c r="CD79" s="1"/>
      <c r="CE79" s="2"/>
      <c r="CF79" s="2"/>
      <c r="CG79" s="2"/>
      <c r="CH79" s="2"/>
      <c r="CI79" s="2"/>
      <c r="CJ79" s="88">
        <f>CC79+CD79</f>
        <v>0</v>
      </c>
      <c r="CK79" s="14">
        <f>CE79/2</f>
        <v>0</v>
      </c>
      <c r="CL79" s="6">
        <f>(CF79*3)+(CG79*5)+(CH79*5)+(CI79*20)</f>
        <v>0</v>
      </c>
      <c r="CM79" s="52">
        <f>CJ79+CK79+CL79</f>
        <v>0</v>
      </c>
      <c r="CN79" s="1"/>
      <c r="CO79" s="1"/>
      <c r="CP79" s="2"/>
      <c r="CQ79" s="2"/>
      <c r="CR79" s="2"/>
      <c r="CS79" s="2"/>
      <c r="CT79" s="2"/>
      <c r="CU79" s="88">
        <f>CN79+CO79</f>
        <v>0</v>
      </c>
      <c r="CV79" s="14">
        <f>CP79/2</f>
        <v>0</v>
      </c>
      <c r="CW79" s="6">
        <f>(CQ79*3)+(CR79*5)+(CS79*5)+(CT79*20)</f>
        <v>0</v>
      </c>
      <c r="CX79" s="52">
        <f>CU79+CV79+CW79</f>
        <v>0</v>
      </c>
      <c r="CY79" s="1"/>
      <c r="CZ79" s="1"/>
      <c r="DA79" s="2"/>
      <c r="DB79" s="2"/>
      <c r="DC79" s="2"/>
      <c r="DD79" s="2"/>
      <c r="DE79" s="2"/>
      <c r="DF79" s="88">
        <f>CY79+CZ79</f>
        <v>0</v>
      </c>
      <c r="DG79" s="14">
        <f>DA79/2</f>
        <v>0</v>
      </c>
      <c r="DH79" s="6">
        <f>(DB79*3)+(DC79*5)+(DD79*5)+(DE79*20)</f>
        <v>0</v>
      </c>
      <c r="DI79" s="52">
        <f>DF79+DG79+DH79</f>
        <v>0</v>
      </c>
      <c r="DJ79" s="1"/>
      <c r="DK79" s="1"/>
      <c r="DL79" s="2"/>
      <c r="DM79" s="2"/>
      <c r="DN79" s="2"/>
      <c r="DO79" s="2"/>
      <c r="DP79" s="2"/>
      <c r="DQ79" s="88">
        <f>DJ79+DK79</f>
        <v>0</v>
      </c>
      <c r="DR79" s="14">
        <f>DL79/2</f>
        <v>0</v>
      </c>
      <c r="DS79" s="6">
        <f>(DM79*3)+(DN79*5)+(DO79*5)+(DP79*20)</f>
        <v>0</v>
      </c>
      <c r="DT79" s="52">
        <f>DQ79+DR79+DS79</f>
        <v>0</v>
      </c>
      <c r="DU79" s="1"/>
      <c r="DV79" s="1"/>
      <c r="DW79" s="2"/>
      <c r="DX79" s="2"/>
      <c r="DY79" s="2"/>
      <c r="DZ79" s="2"/>
      <c r="EA79" s="2"/>
      <c r="EB79" s="88">
        <f>DU79+DV79</f>
        <v>0</v>
      </c>
      <c r="EC79" s="14">
        <f>DW79/2</f>
        <v>0</v>
      </c>
      <c r="ED79" s="6">
        <f>(DX79*3)+(DY79*5)+(DZ79*5)+(EA79*20)</f>
        <v>0</v>
      </c>
      <c r="EE79" s="52">
        <f>EB79+EC79+ED79</f>
        <v>0</v>
      </c>
      <c r="EF79" s="1"/>
      <c r="EG79" s="1"/>
      <c r="EH79" s="2"/>
      <c r="EI79" s="2"/>
      <c r="EJ79" s="2"/>
      <c r="EK79" s="2"/>
      <c r="EL79" s="2"/>
      <c r="EM79" s="88">
        <f>EF79+EG79</f>
        <v>0</v>
      </c>
      <c r="EN79" s="14">
        <f>EH79/2</f>
        <v>0</v>
      </c>
      <c r="EO79" s="6">
        <f>(EI79*3)+(EJ79*5)+(EK79*5)+(EL79*20)</f>
        <v>0</v>
      </c>
      <c r="EP79" s="52">
        <f>EM79+EN79+EO79</f>
        <v>0</v>
      </c>
      <c r="EQ79" s="1"/>
      <c r="ER79" s="1"/>
      <c r="ES79" s="2"/>
      <c r="ET79" s="2"/>
      <c r="EU79" s="2"/>
      <c r="EV79" s="2"/>
      <c r="EW79" s="2"/>
      <c r="EX79" s="88">
        <f>EQ79+ER79</f>
        <v>0</v>
      </c>
      <c r="EY79" s="14">
        <f>ES79/2</f>
        <v>0</v>
      </c>
      <c r="EZ79" s="6">
        <f>(ET79*3)+(EU79*5)+(EV79*5)+(EW79*20)</f>
        <v>0</v>
      </c>
      <c r="FA79" s="52">
        <f>EX79+EY79+EZ79</f>
        <v>0</v>
      </c>
      <c r="FB79" s="1"/>
      <c r="FC79" s="1"/>
      <c r="FD79" s="2"/>
      <c r="FE79" s="2"/>
      <c r="FF79" s="2"/>
      <c r="FG79" s="2"/>
      <c r="FH79" s="2"/>
      <c r="FI79" s="88">
        <f>FB79+FC79</f>
        <v>0</v>
      </c>
      <c r="FJ79" s="14">
        <f>FD79/2</f>
        <v>0</v>
      </c>
      <c r="FK79" s="6">
        <f>(FE79*3)+(FF79*5)+(FG79*5)+(FH79*20)</f>
        <v>0</v>
      </c>
      <c r="FL79" s="52">
        <f>FI79+FJ79+FK79</f>
        <v>0</v>
      </c>
      <c r="FM79" s="1"/>
      <c r="FN79" s="1"/>
      <c r="FO79" s="2"/>
      <c r="FP79" s="2"/>
      <c r="FQ79" s="2"/>
      <c r="FR79" s="2"/>
      <c r="FS79" s="2"/>
      <c r="FT79" s="88">
        <f>FM79+FN79</f>
        <v>0</v>
      </c>
      <c r="FU79" s="14">
        <f>FO79/2</f>
        <v>0</v>
      </c>
      <c r="FV79" s="6">
        <f>(FP79*3)+(FQ79*5)+(FR79*5)+(FS79*20)</f>
        <v>0</v>
      </c>
      <c r="FW79" s="52">
        <f>FT79+FU79+FV79</f>
        <v>0</v>
      </c>
      <c r="FX79" s="1"/>
      <c r="FY79" s="1"/>
      <c r="FZ79" s="2"/>
      <c r="GA79" s="2"/>
      <c r="GB79" s="2"/>
      <c r="GC79" s="2"/>
      <c r="GD79" s="2"/>
      <c r="GE79" s="88">
        <f>FX79+FY79</f>
        <v>0</v>
      </c>
      <c r="GF79" s="14">
        <f>FZ79/2</f>
        <v>0</v>
      </c>
      <c r="GG79" s="6">
        <f>(GA79*3)+(GB79*5)+(GC79*5)+(GD79*20)</f>
        <v>0</v>
      </c>
      <c r="GH79" s="52">
        <f>GE79+GF79+GG79</f>
        <v>0</v>
      </c>
      <c r="GI79" s="1"/>
      <c r="GJ79" s="1"/>
      <c r="GK79" s="2"/>
      <c r="GL79" s="2"/>
      <c r="GM79" s="2"/>
      <c r="GN79" s="2"/>
      <c r="GO79" s="2"/>
      <c r="GP79" s="88">
        <f>GI79+GJ79</f>
        <v>0</v>
      </c>
      <c r="GQ79" s="14">
        <f>GK79/2</f>
        <v>0</v>
      </c>
      <c r="GR79" s="6">
        <f>(GL79*3)+(GM79*5)+(GN79*5)+(GO79*20)</f>
        <v>0</v>
      </c>
      <c r="GS79" s="52">
        <f>GP79+GQ79+GR79</f>
        <v>0</v>
      </c>
      <c r="GT79" s="1"/>
      <c r="GU79" s="1"/>
      <c r="GV79" s="2"/>
      <c r="GW79" s="2"/>
      <c r="GX79" s="2"/>
      <c r="GY79" s="2"/>
      <c r="GZ79" s="2"/>
      <c r="HA79" s="88">
        <f>GT79+GU79</f>
        <v>0</v>
      </c>
      <c r="HB79" s="14">
        <f>GV79/2</f>
        <v>0</v>
      </c>
      <c r="HC79" s="6">
        <f>(GW79*3)+(GX79*5)+(GY79*5)+(GZ79*20)</f>
        <v>0</v>
      </c>
      <c r="HD79" s="52">
        <f>HA79+HB79+HC79</f>
        <v>0</v>
      </c>
      <c r="HE79" s="1"/>
      <c r="HF79" s="1"/>
      <c r="HG79" s="2"/>
      <c r="HH79" s="2"/>
      <c r="HI79" s="2"/>
      <c r="HJ79" s="2"/>
      <c r="HK79" s="2"/>
      <c r="HL79" s="88">
        <f>HE79+HF79</f>
        <v>0</v>
      </c>
      <c r="HM79" s="14">
        <f>HG79/2</f>
        <v>0</v>
      </c>
      <c r="HN79" s="6">
        <f>(HH79*3)+(HI79*5)+(HJ79*5)+(HK79*20)</f>
        <v>0</v>
      </c>
      <c r="HO79" s="52">
        <f>HL79+HM79+HN79</f>
        <v>0</v>
      </c>
      <c r="HP79" s="1"/>
      <c r="HQ79" s="1"/>
      <c r="HR79" s="2"/>
      <c r="HS79" s="2"/>
      <c r="HT79" s="2"/>
      <c r="HU79" s="2"/>
      <c r="HV79" s="2"/>
      <c r="HW79" s="88">
        <f>HP79+HQ79</f>
        <v>0</v>
      </c>
      <c r="HX79" s="14">
        <f>HR79/2</f>
        <v>0</v>
      </c>
      <c r="HY79" s="6">
        <f>(HS79*3)+(HT79*5)+(HU79*5)+(HV79*20)</f>
        <v>0</v>
      </c>
      <c r="HZ79" s="52">
        <f>HW79+HX79+HY79</f>
        <v>0</v>
      </c>
      <c r="IA79" s="1"/>
      <c r="IB79" s="1"/>
      <c r="IC79" s="2"/>
      <c r="ID79" s="2"/>
      <c r="IE79" s="2"/>
      <c r="IF79" s="2"/>
      <c r="IG79" s="2"/>
      <c r="IH79" s="88">
        <f>IA79+IB79</f>
        <v>0</v>
      </c>
      <c r="II79" s="14">
        <f>IC79/2</f>
        <v>0</v>
      </c>
      <c r="IJ79" s="6">
        <f>(ID79*3)+(IE79*5)+(IF79*5)+(IG79*20)</f>
        <v>0</v>
      </c>
      <c r="IK79" s="52">
        <f>IH79+II79+IJ79</f>
        <v>0</v>
      </c>
      <c r="IL79" s="4"/>
    </row>
    <row r="80" spans="1:246" ht="12.75" hidden="1">
      <c r="A80" s="31"/>
      <c r="B80" s="29"/>
      <c r="C80" s="29"/>
      <c r="D80" s="30"/>
      <c r="E80" s="30"/>
      <c r="F80" s="63"/>
      <c r="G80" s="28">
        <f t="shared" si="160"/>
      </c>
      <c r="H80" s="24" t="e">
        <f>IF(AND($H$2="Y",J80&gt;0,OR(AND(G80=1,#REF!=10),AND(G80=2,#REF!=20),AND(G80=3,#REF!=30),AND(G80=4,G159=40),AND(G80=5,G165=50),AND(G80=6,G172=60),AND(G80=7,G181=70),AND(G80=8,#REF!=80),AND(G80=9,G189=90),AND(G80=10,#REF!=100))),VLOOKUP(J80-1,SortLookup!$A$13:$B$16,2,FALSE),"")</f>
        <v>#REF!</v>
      </c>
      <c r="I80" s="40" t="str">
        <f>IF(ISNA(VLOOKUP(E80,SortLookup!$A$1:$B$5,2,FALSE))," ",VLOOKUP(E80,SortLookup!$A$1:$B$5,2,FALSE))</f>
        <v> </v>
      </c>
      <c r="J80" s="25" t="str">
        <f>IF(ISNA(VLOOKUP(F80,SortLookup!$A$7:$B$11,2,FALSE))," ",VLOOKUP(F80,SortLookup!$A$7:$B$11,2,FALSE))</f>
        <v> </v>
      </c>
      <c r="K80" s="79">
        <f t="shared" si="135"/>
        <v>0</v>
      </c>
      <c r="L80" s="80">
        <f t="shared" si="136"/>
        <v>0</v>
      </c>
      <c r="M80" s="47">
        <f t="shared" si="137"/>
        <v>0</v>
      </c>
      <c r="N80" s="48">
        <f t="shared" si="138"/>
        <v>0</v>
      </c>
      <c r="O80" s="81">
        <f t="shared" si="139"/>
        <v>0</v>
      </c>
      <c r="P80" s="37"/>
      <c r="Q80" s="34"/>
      <c r="R80" s="34"/>
      <c r="S80" s="34"/>
      <c r="T80" s="34"/>
      <c r="U80" s="34"/>
      <c r="V80" s="34"/>
      <c r="W80" s="35"/>
      <c r="X80" s="35"/>
      <c r="Y80" s="35"/>
      <c r="Z80" s="35"/>
      <c r="AA80" s="36"/>
      <c r="AB80" s="33">
        <f t="shared" si="140"/>
        <v>0</v>
      </c>
      <c r="AC80" s="32">
        <f t="shared" si="141"/>
        <v>0</v>
      </c>
      <c r="AD80" s="26">
        <f t="shared" si="142"/>
        <v>0</v>
      </c>
      <c r="AE80" s="64">
        <f t="shared" si="143"/>
        <v>0</v>
      </c>
      <c r="AF80" s="37"/>
      <c r="AG80" s="34"/>
      <c r="AH80" s="34"/>
      <c r="AI80" s="34"/>
      <c r="AJ80" s="35"/>
      <c r="AK80" s="35"/>
      <c r="AL80" s="35"/>
      <c r="AM80" s="35"/>
      <c r="AN80" s="36"/>
      <c r="AO80" s="33">
        <f t="shared" si="144"/>
        <v>0</v>
      </c>
      <c r="AP80" s="32">
        <f t="shared" si="145"/>
        <v>0</v>
      </c>
      <c r="AQ80" s="26">
        <f t="shared" si="146"/>
        <v>0</v>
      </c>
      <c r="AR80" s="64">
        <f t="shared" si="147"/>
        <v>0</v>
      </c>
      <c r="AS80" s="37"/>
      <c r="AT80" s="34"/>
      <c r="AU80" s="34"/>
      <c r="AV80" s="35"/>
      <c r="AW80" s="35"/>
      <c r="AX80" s="35"/>
      <c r="AY80" s="35"/>
      <c r="AZ80" s="36"/>
      <c r="BA80" s="33">
        <f t="shared" si="148"/>
        <v>0</v>
      </c>
      <c r="BB80" s="32">
        <f t="shared" si="149"/>
        <v>0</v>
      </c>
      <c r="BC80" s="26">
        <f t="shared" si="150"/>
        <v>0</v>
      </c>
      <c r="BD80" s="64">
        <f t="shared" si="151"/>
        <v>0</v>
      </c>
      <c r="BE80" s="33"/>
      <c r="BF80" s="61"/>
      <c r="BG80" s="35"/>
      <c r="BH80" s="35"/>
      <c r="BI80" s="35"/>
      <c r="BJ80" s="35"/>
      <c r="BK80" s="36"/>
      <c r="BL80" s="57">
        <f t="shared" si="152"/>
        <v>0</v>
      </c>
      <c r="BM80" s="48">
        <f t="shared" si="153"/>
        <v>0</v>
      </c>
      <c r="BN80" s="47">
        <f t="shared" si="154"/>
        <v>0</v>
      </c>
      <c r="BO80" s="46">
        <f t="shared" si="155"/>
        <v>0</v>
      </c>
      <c r="BP80" s="37"/>
      <c r="BQ80" s="34"/>
      <c r="BR80" s="34"/>
      <c r="BS80" s="34"/>
      <c r="BT80" s="35"/>
      <c r="BU80" s="35"/>
      <c r="BV80" s="35"/>
      <c r="BW80" s="35"/>
      <c r="BX80" s="36"/>
      <c r="BY80" s="33">
        <f t="shared" si="156"/>
        <v>0</v>
      </c>
      <c r="BZ80" s="32">
        <f t="shared" si="157"/>
        <v>0</v>
      </c>
      <c r="CA80" s="38">
        <f t="shared" si="158"/>
        <v>0</v>
      </c>
      <c r="CB80" s="27">
        <f t="shared" si="159"/>
        <v>0</v>
      </c>
      <c r="CC80" s="1"/>
      <c r="CD80" s="1"/>
      <c r="CE80" s="2"/>
      <c r="CF80" s="2"/>
      <c r="CG80" s="2"/>
      <c r="CH80" s="2"/>
      <c r="CI80" s="2"/>
      <c r="CJ80" s="88"/>
      <c r="CK80" s="14"/>
      <c r="CL80" s="6"/>
      <c r="CM80" s="52"/>
      <c r="CN80" s="1"/>
      <c r="CO80" s="1"/>
      <c r="CP80" s="2"/>
      <c r="CQ80" s="2"/>
      <c r="CR80" s="2"/>
      <c r="CS80" s="2"/>
      <c r="CT80" s="2"/>
      <c r="CU80" s="88"/>
      <c r="CV80" s="14"/>
      <c r="CW80" s="6"/>
      <c r="CX80" s="52"/>
      <c r="CY80" s="1"/>
      <c r="CZ80" s="1"/>
      <c r="DA80" s="2"/>
      <c r="DB80" s="2"/>
      <c r="DC80" s="2"/>
      <c r="DD80" s="2"/>
      <c r="DE80" s="2"/>
      <c r="DF80" s="88"/>
      <c r="DG80" s="14"/>
      <c r="DH80" s="6"/>
      <c r="DI80" s="52"/>
      <c r="DJ80" s="1"/>
      <c r="DK80" s="1"/>
      <c r="DL80" s="2"/>
      <c r="DM80" s="2"/>
      <c r="DN80" s="2"/>
      <c r="DO80" s="2"/>
      <c r="DP80" s="2"/>
      <c r="DQ80" s="88"/>
      <c r="DR80" s="14"/>
      <c r="DS80" s="6"/>
      <c r="DT80" s="52"/>
      <c r="DU80" s="1"/>
      <c r="DV80" s="1"/>
      <c r="DW80" s="2"/>
      <c r="DX80" s="2"/>
      <c r="DY80" s="2"/>
      <c r="DZ80" s="2"/>
      <c r="EA80" s="2"/>
      <c r="EB80" s="88"/>
      <c r="EC80" s="14"/>
      <c r="ED80" s="6"/>
      <c r="EE80" s="52"/>
      <c r="EF80" s="1"/>
      <c r="EG80" s="1"/>
      <c r="EH80" s="2"/>
      <c r="EI80" s="2"/>
      <c r="EJ80" s="2"/>
      <c r="EK80" s="2"/>
      <c r="EL80" s="2"/>
      <c r="EM80" s="88"/>
      <c r="EN80" s="14"/>
      <c r="EO80" s="6"/>
      <c r="EP80" s="52"/>
      <c r="EQ80" s="1"/>
      <c r="ER80" s="1"/>
      <c r="ES80" s="2"/>
      <c r="ET80" s="2"/>
      <c r="EU80" s="2"/>
      <c r="EV80" s="2"/>
      <c r="EW80" s="2"/>
      <c r="EX80" s="88"/>
      <c r="EY80" s="14"/>
      <c r="EZ80" s="6"/>
      <c r="FA80" s="52"/>
      <c r="FB80" s="1"/>
      <c r="FC80" s="1"/>
      <c r="FD80" s="2"/>
      <c r="FE80" s="2"/>
      <c r="FF80" s="2"/>
      <c r="FG80" s="2"/>
      <c r="FH80" s="2"/>
      <c r="FI80" s="88"/>
      <c r="FJ80" s="14"/>
      <c r="FK80" s="6"/>
      <c r="FL80" s="52"/>
      <c r="FM80" s="1"/>
      <c r="FN80" s="1"/>
      <c r="FO80" s="2"/>
      <c r="FP80" s="2"/>
      <c r="FQ80" s="2"/>
      <c r="FR80" s="2"/>
      <c r="FS80" s="2"/>
      <c r="FT80" s="88"/>
      <c r="FU80" s="14"/>
      <c r="FV80" s="6"/>
      <c r="FW80" s="52"/>
      <c r="FX80" s="1"/>
      <c r="FY80" s="1"/>
      <c r="FZ80" s="2"/>
      <c r="GA80" s="2"/>
      <c r="GB80" s="2"/>
      <c r="GC80" s="2"/>
      <c r="GD80" s="2"/>
      <c r="GE80" s="88"/>
      <c r="GF80" s="14"/>
      <c r="GG80" s="6"/>
      <c r="GH80" s="52"/>
      <c r="GI80" s="1"/>
      <c r="GJ80" s="1"/>
      <c r="GK80" s="2"/>
      <c r="GL80" s="2"/>
      <c r="GM80" s="2"/>
      <c r="GN80" s="2"/>
      <c r="GO80" s="2"/>
      <c r="GP80" s="88"/>
      <c r="GQ80" s="14"/>
      <c r="GR80" s="6"/>
      <c r="GS80" s="52"/>
      <c r="GT80" s="1"/>
      <c r="GU80" s="1"/>
      <c r="GV80" s="2"/>
      <c r="GW80" s="2"/>
      <c r="GX80" s="2"/>
      <c r="GY80" s="2"/>
      <c r="GZ80" s="2"/>
      <c r="HA80" s="88"/>
      <c r="HB80" s="14"/>
      <c r="HC80" s="6"/>
      <c r="HD80" s="52"/>
      <c r="HE80" s="1"/>
      <c r="HF80" s="1"/>
      <c r="HG80" s="2"/>
      <c r="HH80" s="2"/>
      <c r="HI80" s="2"/>
      <c r="HJ80" s="2"/>
      <c r="HK80" s="2"/>
      <c r="HL80" s="88"/>
      <c r="HM80" s="14"/>
      <c r="HN80" s="6"/>
      <c r="HO80" s="52"/>
      <c r="HP80" s="1"/>
      <c r="HQ80" s="1"/>
      <c r="HR80" s="2"/>
      <c r="HS80" s="2"/>
      <c r="HT80" s="2"/>
      <c r="HU80" s="2"/>
      <c r="HV80" s="2"/>
      <c r="HW80" s="88"/>
      <c r="HX80" s="14"/>
      <c r="HY80" s="6"/>
      <c r="HZ80" s="52"/>
      <c r="IA80" s="1"/>
      <c r="IB80" s="1"/>
      <c r="IC80" s="2"/>
      <c r="ID80" s="2"/>
      <c r="IE80" s="2"/>
      <c r="IF80" s="2"/>
      <c r="IG80" s="2"/>
      <c r="IH80" s="88"/>
      <c r="II80" s="14"/>
      <c r="IJ80" s="6"/>
      <c r="IK80" s="52"/>
      <c r="IL80" s="4"/>
    </row>
    <row r="81" spans="1:246" ht="12.75" hidden="1">
      <c r="A81" s="31"/>
      <c r="B81" s="29"/>
      <c r="C81" s="29"/>
      <c r="D81" s="30"/>
      <c r="E81" s="30"/>
      <c r="F81" s="63"/>
      <c r="G81" s="28">
        <f t="shared" si="160"/>
      </c>
      <c r="H81" s="24" t="e">
        <f>IF(AND($H$2="Y",J81&gt;0,OR(AND(G81=1,#REF!=10),AND(G81=2,#REF!=20),AND(G81=3,#REF!=30),AND(G81=4,G160=40),AND(G81=5,G166=50),AND(G81=6,G173=60),AND(G81=7,G182=70),AND(G81=8,#REF!=80),AND(G81=9,G190=90),AND(G81=10,#REF!=100))),VLOOKUP(J81-1,SortLookup!$A$13:$B$16,2,FALSE),"")</f>
        <v>#REF!</v>
      </c>
      <c r="I81" s="40" t="str">
        <f>IF(ISNA(VLOOKUP(E81,SortLookup!$A$1:$B$5,2,FALSE))," ",VLOOKUP(E81,SortLookup!$A$1:$B$5,2,FALSE))</f>
        <v> </v>
      </c>
      <c r="J81" s="25" t="str">
        <f>IF(ISNA(VLOOKUP(F81,SortLookup!$A$7:$B$11,2,FALSE))," ",VLOOKUP(F81,SortLookup!$A$7:$B$11,2,FALSE))</f>
        <v> </v>
      </c>
      <c r="K81" s="79">
        <f t="shared" si="135"/>
        <v>0</v>
      </c>
      <c r="L81" s="80">
        <f t="shared" si="136"/>
        <v>0</v>
      </c>
      <c r="M81" s="47">
        <f t="shared" si="137"/>
        <v>0</v>
      </c>
      <c r="N81" s="48">
        <f t="shared" si="138"/>
        <v>0</v>
      </c>
      <c r="O81" s="81">
        <f t="shared" si="139"/>
        <v>0</v>
      </c>
      <c r="P81" s="37"/>
      <c r="Q81" s="34"/>
      <c r="R81" s="34"/>
      <c r="S81" s="34"/>
      <c r="T81" s="34"/>
      <c r="U81" s="34"/>
      <c r="V81" s="34"/>
      <c r="W81" s="35"/>
      <c r="X81" s="35"/>
      <c r="Y81" s="35"/>
      <c r="Z81" s="35"/>
      <c r="AA81" s="36"/>
      <c r="AB81" s="33">
        <f t="shared" si="140"/>
        <v>0</v>
      </c>
      <c r="AC81" s="32">
        <f t="shared" si="141"/>
        <v>0</v>
      </c>
      <c r="AD81" s="26">
        <f t="shared" si="142"/>
        <v>0</v>
      </c>
      <c r="AE81" s="64">
        <f t="shared" si="143"/>
        <v>0</v>
      </c>
      <c r="AF81" s="37"/>
      <c r="AG81" s="34"/>
      <c r="AH81" s="34"/>
      <c r="AI81" s="34"/>
      <c r="AJ81" s="35"/>
      <c r="AK81" s="35"/>
      <c r="AL81" s="35"/>
      <c r="AM81" s="35"/>
      <c r="AN81" s="36"/>
      <c r="AO81" s="33">
        <f t="shared" si="144"/>
        <v>0</v>
      </c>
      <c r="AP81" s="32">
        <f t="shared" si="145"/>
        <v>0</v>
      </c>
      <c r="AQ81" s="26">
        <f t="shared" si="146"/>
        <v>0</v>
      </c>
      <c r="AR81" s="64">
        <f t="shared" si="147"/>
        <v>0</v>
      </c>
      <c r="AS81" s="37"/>
      <c r="AT81" s="34"/>
      <c r="AU81" s="34"/>
      <c r="AV81" s="35"/>
      <c r="AW81" s="35"/>
      <c r="AX81" s="35"/>
      <c r="AY81" s="35"/>
      <c r="AZ81" s="36"/>
      <c r="BA81" s="33">
        <f t="shared" si="148"/>
        <v>0</v>
      </c>
      <c r="BB81" s="32">
        <f t="shared" si="149"/>
        <v>0</v>
      </c>
      <c r="BC81" s="26">
        <f t="shared" si="150"/>
        <v>0</v>
      </c>
      <c r="BD81" s="64">
        <f t="shared" si="151"/>
        <v>0</v>
      </c>
      <c r="BE81" s="33"/>
      <c r="BF81" s="61"/>
      <c r="BG81" s="35"/>
      <c r="BH81" s="35"/>
      <c r="BI81" s="35"/>
      <c r="BJ81" s="35"/>
      <c r="BK81" s="36"/>
      <c r="BL81" s="57">
        <f t="shared" si="152"/>
        <v>0</v>
      </c>
      <c r="BM81" s="48">
        <f t="shared" si="153"/>
        <v>0</v>
      </c>
      <c r="BN81" s="47">
        <f t="shared" si="154"/>
        <v>0</v>
      </c>
      <c r="BO81" s="46">
        <f t="shared" si="155"/>
        <v>0</v>
      </c>
      <c r="BP81" s="37"/>
      <c r="BQ81" s="34"/>
      <c r="BR81" s="34"/>
      <c r="BS81" s="34"/>
      <c r="BT81" s="35"/>
      <c r="BU81" s="35"/>
      <c r="BV81" s="35"/>
      <c r="BW81" s="35"/>
      <c r="BX81" s="36"/>
      <c r="BY81" s="33">
        <f t="shared" si="156"/>
        <v>0</v>
      </c>
      <c r="BZ81" s="32">
        <f t="shared" si="157"/>
        <v>0</v>
      </c>
      <c r="CA81" s="38">
        <f t="shared" si="158"/>
        <v>0</v>
      </c>
      <c r="CB81" s="27">
        <f t="shared" si="159"/>
        <v>0</v>
      </c>
      <c r="CC81" s="1"/>
      <c r="CD81" s="1"/>
      <c r="CE81" s="2"/>
      <c r="CF81" s="2"/>
      <c r="CG81" s="2"/>
      <c r="CH81" s="2"/>
      <c r="CI81" s="2"/>
      <c r="CJ81" s="88">
        <f>CC81+CD81</f>
        <v>0</v>
      </c>
      <c r="CK81" s="14">
        <f>CE81/2</f>
        <v>0</v>
      </c>
      <c r="CL81" s="6">
        <f>(CF81*3)+(CG81*5)+(CH81*5)+(CI81*20)</f>
        <v>0</v>
      </c>
      <c r="CM81" s="52">
        <f>CJ81+CK81+CL81</f>
        <v>0</v>
      </c>
      <c r="CN81" s="1"/>
      <c r="CO81" s="1"/>
      <c r="CP81" s="2"/>
      <c r="CQ81" s="2"/>
      <c r="CR81" s="2"/>
      <c r="CS81" s="2"/>
      <c r="CT81" s="2"/>
      <c r="CU81" s="88">
        <f>CN81+CO81</f>
        <v>0</v>
      </c>
      <c r="CV81" s="14">
        <f>CP81/2</f>
        <v>0</v>
      </c>
      <c r="CW81" s="6">
        <f>(CQ81*3)+(CR81*5)+(CS81*5)+(CT81*20)</f>
        <v>0</v>
      </c>
      <c r="CX81" s="52">
        <f>CU81+CV81+CW81</f>
        <v>0</v>
      </c>
      <c r="CY81" s="1"/>
      <c r="CZ81" s="1"/>
      <c r="DA81" s="2"/>
      <c r="DB81" s="2"/>
      <c r="DC81" s="2"/>
      <c r="DD81" s="2"/>
      <c r="DE81" s="2"/>
      <c r="DF81" s="88">
        <f>CY81+CZ81</f>
        <v>0</v>
      </c>
      <c r="DG81" s="14">
        <f>DA81/2</f>
        <v>0</v>
      </c>
      <c r="DH81" s="6">
        <f>(DB81*3)+(DC81*5)+(DD81*5)+(DE81*20)</f>
        <v>0</v>
      </c>
      <c r="DI81" s="52">
        <f>DF81+DG81+DH81</f>
        <v>0</v>
      </c>
      <c r="DJ81" s="1"/>
      <c r="DK81" s="1"/>
      <c r="DL81" s="2"/>
      <c r="DM81" s="2"/>
      <c r="DN81" s="2"/>
      <c r="DO81" s="2"/>
      <c r="DP81" s="2"/>
      <c r="DQ81" s="88">
        <f>DJ81+DK81</f>
        <v>0</v>
      </c>
      <c r="DR81" s="14">
        <f>DL81/2</f>
        <v>0</v>
      </c>
      <c r="DS81" s="6">
        <f>(DM81*3)+(DN81*5)+(DO81*5)+(DP81*20)</f>
        <v>0</v>
      </c>
      <c r="DT81" s="52">
        <f>DQ81+DR81+DS81</f>
        <v>0</v>
      </c>
      <c r="DU81" s="1"/>
      <c r="DV81" s="1"/>
      <c r="DW81" s="2"/>
      <c r="DX81" s="2"/>
      <c r="DY81" s="2"/>
      <c r="DZ81" s="2"/>
      <c r="EA81" s="2"/>
      <c r="EB81" s="88">
        <f>DU81+DV81</f>
        <v>0</v>
      </c>
      <c r="EC81" s="14">
        <f>DW81/2</f>
        <v>0</v>
      </c>
      <c r="ED81" s="6">
        <f>(DX81*3)+(DY81*5)+(DZ81*5)+(EA81*20)</f>
        <v>0</v>
      </c>
      <c r="EE81" s="52">
        <f>EB81+EC81+ED81</f>
        <v>0</v>
      </c>
      <c r="EF81" s="1"/>
      <c r="EG81" s="1"/>
      <c r="EH81" s="2"/>
      <c r="EI81" s="2"/>
      <c r="EJ81" s="2"/>
      <c r="EK81" s="2"/>
      <c r="EL81" s="2"/>
      <c r="EM81" s="88">
        <f>EF81+EG81</f>
        <v>0</v>
      </c>
      <c r="EN81" s="14">
        <f>EH81/2</f>
        <v>0</v>
      </c>
      <c r="EO81" s="6">
        <f>(EI81*3)+(EJ81*5)+(EK81*5)+(EL81*20)</f>
        <v>0</v>
      </c>
      <c r="EP81" s="52">
        <f>EM81+EN81+EO81</f>
        <v>0</v>
      </c>
      <c r="EQ81" s="1"/>
      <c r="ER81" s="1"/>
      <c r="ES81" s="2"/>
      <c r="ET81" s="2"/>
      <c r="EU81" s="2"/>
      <c r="EV81" s="2"/>
      <c r="EW81" s="2"/>
      <c r="EX81" s="88">
        <f>EQ81+ER81</f>
        <v>0</v>
      </c>
      <c r="EY81" s="14">
        <f>ES81/2</f>
        <v>0</v>
      </c>
      <c r="EZ81" s="6">
        <f>(ET81*3)+(EU81*5)+(EV81*5)+(EW81*20)</f>
        <v>0</v>
      </c>
      <c r="FA81" s="52">
        <f>EX81+EY81+EZ81</f>
        <v>0</v>
      </c>
      <c r="FB81" s="1"/>
      <c r="FC81" s="1"/>
      <c r="FD81" s="2"/>
      <c r="FE81" s="2"/>
      <c r="FF81" s="2"/>
      <c r="FG81" s="2"/>
      <c r="FH81" s="2"/>
      <c r="FI81" s="88">
        <f>FB81+FC81</f>
        <v>0</v>
      </c>
      <c r="FJ81" s="14">
        <f>FD81/2</f>
        <v>0</v>
      </c>
      <c r="FK81" s="6">
        <f>(FE81*3)+(FF81*5)+(FG81*5)+(FH81*20)</f>
        <v>0</v>
      </c>
      <c r="FL81" s="52">
        <f>FI81+FJ81+FK81</f>
        <v>0</v>
      </c>
      <c r="FM81" s="1"/>
      <c r="FN81" s="1"/>
      <c r="FO81" s="2"/>
      <c r="FP81" s="2"/>
      <c r="FQ81" s="2"/>
      <c r="FR81" s="2"/>
      <c r="FS81" s="2"/>
      <c r="FT81" s="88">
        <f>FM81+FN81</f>
        <v>0</v>
      </c>
      <c r="FU81" s="14">
        <f>FO81/2</f>
        <v>0</v>
      </c>
      <c r="FV81" s="6">
        <f>(FP81*3)+(FQ81*5)+(FR81*5)+(FS81*20)</f>
        <v>0</v>
      </c>
      <c r="FW81" s="52">
        <f>FT81+FU81+FV81</f>
        <v>0</v>
      </c>
      <c r="FX81" s="1"/>
      <c r="FY81" s="1"/>
      <c r="FZ81" s="2"/>
      <c r="GA81" s="2"/>
      <c r="GB81" s="2"/>
      <c r="GC81" s="2"/>
      <c r="GD81" s="2"/>
      <c r="GE81" s="88">
        <f>FX81+FY81</f>
        <v>0</v>
      </c>
      <c r="GF81" s="14">
        <f>FZ81/2</f>
        <v>0</v>
      </c>
      <c r="GG81" s="6">
        <f>(GA81*3)+(GB81*5)+(GC81*5)+(GD81*20)</f>
        <v>0</v>
      </c>
      <c r="GH81" s="52">
        <f>GE81+GF81+GG81</f>
        <v>0</v>
      </c>
      <c r="GI81" s="1"/>
      <c r="GJ81" s="1"/>
      <c r="GK81" s="2"/>
      <c r="GL81" s="2"/>
      <c r="GM81" s="2"/>
      <c r="GN81" s="2"/>
      <c r="GO81" s="2"/>
      <c r="GP81" s="88">
        <f>GI81+GJ81</f>
        <v>0</v>
      </c>
      <c r="GQ81" s="14">
        <f>GK81/2</f>
        <v>0</v>
      </c>
      <c r="GR81" s="6">
        <f>(GL81*3)+(GM81*5)+(GN81*5)+(GO81*20)</f>
        <v>0</v>
      </c>
      <c r="GS81" s="52">
        <f>GP81+GQ81+GR81</f>
        <v>0</v>
      </c>
      <c r="GT81" s="1"/>
      <c r="GU81" s="1"/>
      <c r="GV81" s="2"/>
      <c r="GW81" s="2"/>
      <c r="GX81" s="2"/>
      <c r="GY81" s="2"/>
      <c r="GZ81" s="2"/>
      <c r="HA81" s="88">
        <f>GT81+GU81</f>
        <v>0</v>
      </c>
      <c r="HB81" s="14">
        <f>GV81/2</f>
        <v>0</v>
      </c>
      <c r="HC81" s="6">
        <f>(GW81*3)+(GX81*5)+(GY81*5)+(GZ81*20)</f>
        <v>0</v>
      </c>
      <c r="HD81" s="52">
        <f>HA81+HB81+HC81</f>
        <v>0</v>
      </c>
      <c r="HE81" s="1"/>
      <c r="HF81" s="1"/>
      <c r="HG81" s="2"/>
      <c r="HH81" s="2"/>
      <c r="HI81" s="2"/>
      <c r="HJ81" s="2"/>
      <c r="HK81" s="2"/>
      <c r="HL81" s="88">
        <f>HE81+HF81</f>
        <v>0</v>
      </c>
      <c r="HM81" s="14">
        <f>HG81/2</f>
        <v>0</v>
      </c>
      <c r="HN81" s="6">
        <f>(HH81*3)+(HI81*5)+(HJ81*5)+(HK81*20)</f>
        <v>0</v>
      </c>
      <c r="HO81" s="52">
        <f>HL81+HM81+HN81</f>
        <v>0</v>
      </c>
      <c r="HP81" s="1"/>
      <c r="HQ81" s="1"/>
      <c r="HR81" s="2"/>
      <c r="HS81" s="2"/>
      <c r="HT81" s="2"/>
      <c r="HU81" s="2"/>
      <c r="HV81" s="2"/>
      <c r="HW81" s="88">
        <f>HP81+HQ81</f>
        <v>0</v>
      </c>
      <c r="HX81" s="14">
        <f>HR81/2</f>
        <v>0</v>
      </c>
      <c r="HY81" s="6">
        <f>(HS81*3)+(HT81*5)+(HU81*5)+(HV81*20)</f>
        <v>0</v>
      </c>
      <c r="HZ81" s="52">
        <f>HW81+HX81+HY81</f>
        <v>0</v>
      </c>
      <c r="IA81" s="1"/>
      <c r="IB81" s="1"/>
      <c r="IC81" s="2"/>
      <c r="ID81" s="2"/>
      <c r="IE81" s="2"/>
      <c r="IF81" s="2"/>
      <c r="IG81" s="2"/>
      <c r="IH81" s="88">
        <f>IA81+IB81</f>
        <v>0</v>
      </c>
      <c r="II81" s="14">
        <f>IC81/2</f>
        <v>0</v>
      </c>
      <c r="IJ81" s="6">
        <f>(ID81*3)+(IE81*5)+(IF81*5)+(IG81*20)</f>
        <v>0</v>
      </c>
      <c r="IK81" s="52">
        <f>IH81+II81+IJ81</f>
        <v>0</v>
      </c>
      <c r="IL81" s="4"/>
    </row>
    <row r="82" spans="1:246" ht="12.75" hidden="1">
      <c r="A82" s="31"/>
      <c r="B82" s="29"/>
      <c r="C82" s="29"/>
      <c r="D82" s="30"/>
      <c r="E82" s="30"/>
      <c r="F82" s="63"/>
      <c r="G82" s="28">
        <f t="shared" si="160"/>
      </c>
      <c r="H82" s="24" t="e">
        <f>IF(AND($H$2="Y",J82&gt;0,OR(AND(G82=1,#REF!=10),AND(G82=2,#REF!=20),AND(G82=3,#REF!=30),AND(G82=4,G161=40),AND(G82=5,G167=50),AND(G82=6,G174=60),AND(G82=7,G183=70),AND(G82=8,#REF!=80),AND(G82=9,G191=90),AND(G82=10,#REF!=100))),VLOOKUP(J82-1,SortLookup!$A$13:$B$16,2,FALSE),"")</f>
        <v>#REF!</v>
      </c>
      <c r="I82" s="40" t="str">
        <f>IF(ISNA(VLOOKUP(E82,SortLookup!$A$1:$B$5,2,FALSE))," ",VLOOKUP(E82,SortLookup!$A$1:$B$5,2,FALSE))</f>
        <v> </v>
      </c>
      <c r="J82" s="25" t="str">
        <f>IF(ISNA(VLOOKUP(F82,SortLookup!$A$7:$B$11,2,FALSE))," ",VLOOKUP(F82,SortLookup!$A$7:$B$11,2,FALSE))</f>
        <v> </v>
      </c>
      <c r="K82" s="79">
        <f t="shared" si="135"/>
        <v>0</v>
      </c>
      <c r="L82" s="80">
        <f t="shared" si="136"/>
        <v>0</v>
      </c>
      <c r="M82" s="47">
        <f t="shared" si="137"/>
        <v>0</v>
      </c>
      <c r="N82" s="48">
        <f t="shared" si="138"/>
        <v>0</v>
      </c>
      <c r="O82" s="81">
        <f t="shared" si="139"/>
        <v>0</v>
      </c>
      <c r="P82" s="37"/>
      <c r="Q82" s="34"/>
      <c r="R82" s="34"/>
      <c r="S82" s="34"/>
      <c r="T82" s="34"/>
      <c r="U82" s="34"/>
      <c r="V82" s="34"/>
      <c r="W82" s="35"/>
      <c r="X82" s="35"/>
      <c r="Y82" s="35"/>
      <c r="Z82" s="35"/>
      <c r="AA82" s="36"/>
      <c r="AB82" s="33">
        <f t="shared" si="140"/>
        <v>0</v>
      </c>
      <c r="AC82" s="32">
        <f t="shared" si="141"/>
        <v>0</v>
      </c>
      <c r="AD82" s="26">
        <f t="shared" si="142"/>
        <v>0</v>
      </c>
      <c r="AE82" s="64">
        <f t="shared" si="143"/>
        <v>0</v>
      </c>
      <c r="AF82" s="37"/>
      <c r="AG82" s="34"/>
      <c r="AH82" s="34"/>
      <c r="AI82" s="34"/>
      <c r="AJ82" s="35"/>
      <c r="AK82" s="35"/>
      <c r="AL82" s="35"/>
      <c r="AM82" s="35"/>
      <c r="AN82" s="36"/>
      <c r="AO82" s="33">
        <f t="shared" si="144"/>
        <v>0</v>
      </c>
      <c r="AP82" s="32">
        <f t="shared" si="145"/>
        <v>0</v>
      </c>
      <c r="AQ82" s="26">
        <f t="shared" si="146"/>
        <v>0</v>
      </c>
      <c r="AR82" s="64">
        <f t="shared" si="147"/>
        <v>0</v>
      </c>
      <c r="AS82" s="37"/>
      <c r="AT82" s="34"/>
      <c r="AU82" s="34"/>
      <c r="AV82" s="35"/>
      <c r="AW82" s="35"/>
      <c r="AX82" s="35"/>
      <c r="AY82" s="35"/>
      <c r="AZ82" s="36"/>
      <c r="BA82" s="33">
        <f t="shared" si="148"/>
        <v>0</v>
      </c>
      <c r="BB82" s="32">
        <f t="shared" si="149"/>
        <v>0</v>
      </c>
      <c r="BC82" s="26">
        <f t="shared" si="150"/>
        <v>0</v>
      </c>
      <c r="BD82" s="64">
        <f t="shared" si="151"/>
        <v>0</v>
      </c>
      <c r="BE82" s="33"/>
      <c r="BF82" s="61"/>
      <c r="BG82" s="35"/>
      <c r="BH82" s="35"/>
      <c r="BI82" s="35"/>
      <c r="BJ82" s="35"/>
      <c r="BK82" s="36"/>
      <c r="BL82" s="57">
        <f t="shared" si="152"/>
        <v>0</v>
      </c>
      <c r="BM82" s="48">
        <f t="shared" si="153"/>
        <v>0</v>
      </c>
      <c r="BN82" s="47">
        <f t="shared" si="154"/>
        <v>0</v>
      </c>
      <c r="BO82" s="46">
        <f t="shared" si="155"/>
        <v>0</v>
      </c>
      <c r="BP82" s="37"/>
      <c r="BQ82" s="34"/>
      <c r="BR82" s="34"/>
      <c r="BS82" s="34"/>
      <c r="BT82" s="35"/>
      <c r="BU82" s="35"/>
      <c r="BV82" s="35"/>
      <c r="BW82" s="35"/>
      <c r="BX82" s="36"/>
      <c r="BY82" s="33">
        <f t="shared" si="156"/>
        <v>0</v>
      </c>
      <c r="BZ82" s="32">
        <f t="shared" si="157"/>
        <v>0</v>
      </c>
      <c r="CA82" s="38">
        <f t="shared" si="158"/>
        <v>0</v>
      </c>
      <c r="CB82" s="27">
        <f t="shared" si="159"/>
        <v>0</v>
      </c>
      <c r="CC82" s="1"/>
      <c r="CD82" s="1"/>
      <c r="CE82" s="2"/>
      <c r="CF82" s="2"/>
      <c r="CG82" s="2"/>
      <c r="CH82" s="2"/>
      <c r="CI82" s="2"/>
      <c r="CJ82" s="88"/>
      <c r="CK82" s="14"/>
      <c r="CL82" s="6"/>
      <c r="CM82" s="52"/>
      <c r="CN82" s="1"/>
      <c r="CO82" s="1"/>
      <c r="CP82" s="2"/>
      <c r="CQ82" s="2"/>
      <c r="CR82" s="2"/>
      <c r="CS82" s="2"/>
      <c r="CT82" s="2"/>
      <c r="CU82" s="88"/>
      <c r="CV82" s="14"/>
      <c r="CW82" s="6"/>
      <c r="CX82" s="52"/>
      <c r="CY82" s="1"/>
      <c r="CZ82" s="1"/>
      <c r="DA82" s="2"/>
      <c r="DB82" s="2"/>
      <c r="DC82" s="2"/>
      <c r="DD82" s="2"/>
      <c r="DE82" s="2"/>
      <c r="DF82" s="88"/>
      <c r="DG82" s="14"/>
      <c r="DH82" s="6"/>
      <c r="DI82" s="52"/>
      <c r="DJ82" s="1"/>
      <c r="DK82" s="1"/>
      <c r="DL82" s="2"/>
      <c r="DM82" s="2"/>
      <c r="DN82" s="2"/>
      <c r="DO82" s="2"/>
      <c r="DP82" s="2"/>
      <c r="DQ82" s="88"/>
      <c r="DR82" s="14"/>
      <c r="DS82" s="6"/>
      <c r="DT82" s="52"/>
      <c r="DU82" s="1"/>
      <c r="DV82" s="1"/>
      <c r="DW82" s="2"/>
      <c r="DX82" s="2"/>
      <c r="DY82" s="2"/>
      <c r="DZ82" s="2"/>
      <c r="EA82" s="2"/>
      <c r="EB82" s="88"/>
      <c r="EC82" s="14"/>
      <c r="ED82" s="6"/>
      <c r="EE82" s="52"/>
      <c r="EF82" s="1"/>
      <c r="EG82" s="1"/>
      <c r="EH82" s="2"/>
      <c r="EI82" s="2"/>
      <c r="EJ82" s="2"/>
      <c r="EK82" s="2"/>
      <c r="EL82" s="2"/>
      <c r="EM82" s="88"/>
      <c r="EN82" s="14"/>
      <c r="EO82" s="6"/>
      <c r="EP82" s="52"/>
      <c r="EQ82" s="1"/>
      <c r="ER82" s="1"/>
      <c r="ES82" s="2"/>
      <c r="ET82" s="2"/>
      <c r="EU82" s="2"/>
      <c r="EV82" s="2"/>
      <c r="EW82" s="2"/>
      <c r="EX82" s="88"/>
      <c r="EY82" s="14"/>
      <c r="EZ82" s="6"/>
      <c r="FA82" s="52"/>
      <c r="FB82" s="1"/>
      <c r="FC82" s="1"/>
      <c r="FD82" s="2"/>
      <c r="FE82" s="2"/>
      <c r="FF82" s="2"/>
      <c r="FG82" s="2"/>
      <c r="FH82" s="2"/>
      <c r="FI82" s="88"/>
      <c r="FJ82" s="14"/>
      <c r="FK82" s="6"/>
      <c r="FL82" s="52"/>
      <c r="FM82" s="1"/>
      <c r="FN82" s="1"/>
      <c r="FO82" s="2"/>
      <c r="FP82" s="2"/>
      <c r="FQ82" s="2"/>
      <c r="FR82" s="2"/>
      <c r="FS82" s="2"/>
      <c r="FT82" s="88"/>
      <c r="FU82" s="14"/>
      <c r="FV82" s="6"/>
      <c r="FW82" s="52"/>
      <c r="FX82" s="1"/>
      <c r="FY82" s="1"/>
      <c r="FZ82" s="2"/>
      <c r="GA82" s="2"/>
      <c r="GB82" s="2"/>
      <c r="GC82" s="2"/>
      <c r="GD82" s="2"/>
      <c r="GE82" s="88"/>
      <c r="GF82" s="14"/>
      <c r="GG82" s="6"/>
      <c r="GH82" s="52"/>
      <c r="GI82" s="1"/>
      <c r="GJ82" s="1"/>
      <c r="GK82" s="2"/>
      <c r="GL82" s="2"/>
      <c r="GM82" s="2"/>
      <c r="GN82" s="2"/>
      <c r="GO82" s="2"/>
      <c r="GP82" s="88"/>
      <c r="GQ82" s="14"/>
      <c r="GR82" s="6"/>
      <c r="GS82" s="52"/>
      <c r="GT82" s="1"/>
      <c r="GU82" s="1"/>
      <c r="GV82" s="2"/>
      <c r="GW82" s="2"/>
      <c r="GX82" s="2"/>
      <c r="GY82" s="2"/>
      <c r="GZ82" s="2"/>
      <c r="HA82" s="88"/>
      <c r="HB82" s="14"/>
      <c r="HC82" s="6"/>
      <c r="HD82" s="52"/>
      <c r="HE82" s="1"/>
      <c r="HF82" s="1"/>
      <c r="HG82" s="2"/>
      <c r="HH82" s="2"/>
      <c r="HI82" s="2"/>
      <c r="HJ82" s="2"/>
      <c r="HK82" s="2"/>
      <c r="HL82" s="88"/>
      <c r="HM82" s="14"/>
      <c r="HN82" s="6"/>
      <c r="HO82" s="52"/>
      <c r="HP82" s="1"/>
      <c r="HQ82" s="1"/>
      <c r="HR82" s="2"/>
      <c r="HS82" s="2"/>
      <c r="HT82" s="2"/>
      <c r="HU82" s="2"/>
      <c r="HV82" s="2"/>
      <c r="HW82" s="88"/>
      <c r="HX82" s="14"/>
      <c r="HY82" s="6"/>
      <c r="HZ82" s="52"/>
      <c r="IA82" s="1"/>
      <c r="IB82" s="1"/>
      <c r="IC82" s="2"/>
      <c r="ID82" s="2"/>
      <c r="IE82" s="2"/>
      <c r="IF82" s="2"/>
      <c r="IG82" s="2"/>
      <c r="IH82" s="88"/>
      <c r="II82" s="14"/>
      <c r="IJ82" s="6"/>
      <c r="IK82" s="52"/>
      <c r="IL82" s="4"/>
    </row>
    <row r="83" spans="1:246" ht="12.75" hidden="1">
      <c r="A83" s="31"/>
      <c r="B83" s="29"/>
      <c r="C83" s="29"/>
      <c r="D83" s="30"/>
      <c r="E83" s="30"/>
      <c r="F83" s="63"/>
      <c r="G83" s="28">
        <f t="shared" si="160"/>
      </c>
      <c r="H83" s="24" t="e">
        <f>IF(AND($H$2="Y",J83&gt;0,OR(AND(G83=1,#REF!=10),AND(G83=2,#REF!=20),AND(G83=3,#REF!=30),AND(G83=4,G162=40),AND(G83=5,G168=50),AND(G83=6,G175=60),AND(G83=7,G184=70),AND(G83=8,#REF!=80),AND(G83=9,G192=90),AND(G83=10,#REF!=100))),VLOOKUP(J83-1,SortLookup!$A$13:$B$16,2,FALSE),"")</f>
        <v>#REF!</v>
      </c>
      <c r="I83" s="40" t="str">
        <f>IF(ISNA(VLOOKUP(E83,SortLookup!$A$1:$B$5,2,FALSE))," ",VLOOKUP(E83,SortLookup!$A$1:$B$5,2,FALSE))</f>
        <v> </v>
      </c>
      <c r="J83" s="25" t="str">
        <f>IF(ISNA(VLOOKUP(F83,SortLookup!$A$7:$B$11,2,FALSE))," ",VLOOKUP(F83,SortLookup!$A$7:$B$11,2,FALSE))</f>
        <v> </v>
      </c>
      <c r="K83" s="79">
        <f t="shared" si="135"/>
        <v>0</v>
      </c>
      <c r="L83" s="80">
        <f t="shared" si="136"/>
        <v>0</v>
      </c>
      <c r="M83" s="47">
        <f t="shared" si="137"/>
        <v>0</v>
      </c>
      <c r="N83" s="48">
        <f t="shared" si="138"/>
        <v>0</v>
      </c>
      <c r="O83" s="81">
        <f t="shared" si="139"/>
        <v>0</v>
      </c>
      <c r="P83" s="37"/>
      <c r="Q83" s="34"/>
      <c r="R83" s="34"/>
      <c r="S83" s="34"/>
      <c r="T83" s="34"/>
      <c r="U83" s="34"/>
      <c r="V83" s="34"/>
      <c r="W83" s="35"/>
      <c r="X83" s="35"/>
      <c r="Y83" s="35"/>
      <c r="Z83" s="35"/>
      <c r="AA83" s="36"/>
      <c r="AB83" s="33">
        <f t="shared" si="140"/>
        <v>0</v>
      </c>
      <c r="AC83" s="32">
        <f t="shared" si="141"/>
        <v>0</v>
      </c>
      <c r="AD83" s="26">
        <f t="shared" si="142"/>
        <v>0</v>
      </c>
      <c r="AE83" s="64">
        <f t="shared" si="143"/>
        <v>0</v>
      </c>
      <c r="AF83" s="37"/>
      <c r="AG83" s="34"/>
      <c r="AH83" s="34"/>
      <c r="AI83" s="34"/>
      <c r="AJ83" s="35"/>
      <c r="AK83" s="35"/>
      <c r="AL83" s="35"/>
      <c r="AM83" s="35"/>
      <c r="AN83" s="36"/>
      <c r="AO83" s="33">
        <f t="shared" si="144"/>
        <v>0</v>
      </c>
      <c r="AP83" s="32">
        <f t="shared" si="145"/>
        <v>0</v>
      </c>
      <c r="AQ83" s="26">
        <f t="shared" si="146"/>
        <v>0</v>
      </c>
      <c r="AR83" s="64">
        <f t="shared" si="147"/>
        <v>0</v>
      </c>
      <c r="AS83" s="37"/>
      <c r="AT83" s="34"/>
      <c r="AU83" s="34"/>
      <c r="AV83" s="35"/>
      <c r="AW83" s="35"/>
      <c r="AX83" s="35"/>
      <c r="AY83" s="35"/>
      <c r="AZ83" s="36"/>
      <c r="BA83" s="33">
        <f t="shared" si="148"/>
        <v>0</v>
      </c>
      <c r="BB83" s="32">
        <f t="shared" si="149"/>
        <v>0</v>
      </c>
      <c r="BC83" s="26">
        <f t="shared" si="150"/>
        <v>0</v>
      </c>
      <c r="BD83" s="64">
        <f t="shared" si="151"/>
        <v>0</v>
      </c>
      <c r="BE83" s="33"/>
      <c r="BF83" s="61"/>
      <c r="BG83" s="35"/>
      <c r="BH83" s="35"/>
      <c r="BI83" s="35"/>
      <c r="BJ83" s="35"/>
      <c r="BK83" s="36"/>
      <c r="BL83" s="57">
        <f t="shared" si="152"/>
        <v>0</v>
      </c>
      <c r="BM83" s="48">
        <f t="shared" si="153"/>
        <v>0</v>
      </c>
      <c r="BN83" s="47">
        <f t="shared" si="154"/>
        <v>0</v>
      </c>
      <c r="BO83" s="46">
        <f t="shared" si="155"/>
        <v>0</v>
      </c>
      <c r="BP83" s="37"/>
      <c r="BQ83" s="34"/>
      <c r="BR83" s="34"/>
      <c r="BS83" s="34"/>
      <c r="BT83" s="35"/>
      <c r="BU83" s="35"/>
      <c r="BV83" s="35"/>
      <c r="BW83" s="35"/>
      <c r="BX83" s="36"/>
      <c r="BY83" s="33">
        <f t="shared" si="156"/>
        <v>0</v>
      </c>
      <c r="BZ83" s="32">
        <f t="shared" si="157"/>
        <v>0</v>
      </c>
      <c r="CA83" s="38">
        <f t="shared" si="158"/>
        <v>0</v>
      </c>
      <c r="CB83" s="27">
        <f t="shared" si="159"/>
        <v>0</v>
      </c>
      <c r="CC83" s="1"/>
      <c r="CD83" s="1"/>
      <c r="CE83" s="2"/>
      <c r="CF83" s="2"/>
      <c r="CG83" s="2"/>
      <c r="CH83" s="2"/>
      <c r="CI83" s="2"/>
      <c r="CJ83" s="88">
        <f>CC83+CD83</f>
        <v>0</v>
      </c>
      <c r="CK83" s="14">
        <f>CE83/2</f>
        <v>0</v>
      </c>
      <c r="CL83" s="6">
        <f>(CF83*3)+(CG83*5)+(CH83*5)+(CI83*20)</f>
        <v>0</v>
      </c>
      <c r="CM83" s="52">
        <f>CJ83+CK83+CL83</f>
        <v>0</v>
      </c>
      <c r="CN83" s="1"/>
      <c r="CO83" s="1"/>
      <c r="CP83" s="2"/>
      <c r="CQ83" s="2"/>
      <c r="CR83" s="2"/>
      <c r="CS83" s="2"/>
      <c r="CT83" s="2"/>
      <c r="CU83" s="88">
        <f>CN83+CO83</f>
        <v>0</v>
      </c>
      <c r="CV83" s="14">
        <f>CP83/2</f>
        <v>0</v>
      </c>
      <c r="CW83" s="6">
        <f>(CQ83*3)+(CR83*5)+(CS83*5)+(CT83*20)</f>
        <v>0</v>
      </c>
      <c r="CX83" s="52">
        <f>CU83+CV83+CW83</f>
        <v>0</v>
      </c>
      <c r="CY83" s="1"/>
      <c r="CZ83" s="1"/>
      <c r="DA83" s="2"/>
      <c r="DB83" s="2"/>
      <c r="DC83" s="2"/>
      <c r="DD83" s="2"/>
      <c r="DE83" s="2"/>
      <c r="DF83" s="88">
        <f>CY83+CZ83</f>
        <v>0</v>
      </c>
      <c r="DG83" s="14">
        <f>DA83/2</f>
        <v>0</v>
      </c>
      <c r="DH83" s="6">
        <f>(DB83*3)+(DC83*5)+(DD83*5)+(DE83*20)</f>
        <v>0</v>
      </c>
      <c r="DI83" s="52">
        <f>DF83+DG83+DH83</f>
        <v>0</v>
      </c>
      <c r="DJ83" s="1"/>
      <c r="DK83" s="1"/>
      <c r="DL83" s="2"/>
      <c r="DM83" s="2"/>
      <c r="DN83" s="2"/>
      <c r="DO83" s="2"/>
      <c r="DP83" s="2"/>
      <c r="DQ83" s="88">
        <f>DJ83+DK83</f>
        <v>0</v>
      </c>
      <c r="DR83" s="14">
        <f>DL83/2</f>
        <v>0</v>
      </c>
      <c r="DS83" s="6">
        <f>(DM83*3)+(DN83*5)+(DO83*5)+(DP83*20)</f>
        <v>0</v>
      </c>
      <c r="DT83" s="52">
        <f>DQ83+DR83+DS83</f>
        <v>0</v>
      </c>
      <c r="DU83" s="1"/>
      <c r="DV83" s="1"/>
      <c r="DW83" s="2"/>
      <c r="DX83" s="2"/>
      <c r="DY83" s="2"/>
      <c r="DZ83" s="2"/>
      <c r="EA83" s="2"/>
      <c r="EB83" s="88">
        <f>DU83+DV83</f>
        <v>0</v>
      </c>
      <c r="EC83" s="14">
        <f>DW83/2</f>
        <v>0</v>
      </c>
      <c r="ED83" s="6">
        <f>(DX83*3)+(DY83*5)+(DZ83*5)+(EA83*20)</f>
        <v>0</v>
      </c>
      <c r="EE83" s="52">
        <f>EB83+EC83+ED83</f>
        <v>0</v>
      </c>
      <c r="EF83" s="1"/>
      <c r="EG83" s="1"/>
      <c r="EH83" s="2"/>
      <c r="EI83" s="2"/>
      <c r="EJ83" s="2"/>
      <c r="EK83" s="2"/>
      <c r="EL83" s="2"/>
      <c r="EM83" s="88">
        <f>EF83+EG83</f>
        <v>0</v>
      </c>
      <c r="EN83" s="14">
        <f>EH83/2</f>
        <v>0</v>
      </c>
      <c r="EO83" s="6">
        <f>(EI83*3)+(EJ83*5)+(EK83*5)+(EL83*20)</f>
        <v>0</v>
      </c>
      <c r="EP83" s="52">
        <f>EM83+EN83+EO83</f>
        <v>0</v>
      </c>
      <c r="EQ83" s="1"/>
      <c r="ER83" s="1"/>
      <c r="ES83" s="2"/>
      <c r="ET83" s="2"/>
      <c r="EU83" s="2"/>
      <c r="EV83" s="2"/>
      <c r="EW83" s="2"/>
      <c r="EX83" s="88">
        <f>EQ83+ER83</f>
        <v>0</v>
      </c>
      <c r="EY83" s="14">
        <f>ES83/2</f>
        <v>0</v>
      </c>
      <c r="EZ83" s="6">
        <f>(ET83*3)+(EU83*5)+(EV83*5)+(EW83*20)</f>
        <v>0</v>
      </c>
      <c r="FA83" s="52">
        <f>EX83+EY83+EZ83</f>
        <v>0</v>
      </c>
      <c r="FB83" s="1"/>
      <c r="FC83" s="1"/>
      <c r="FD83" s="2"/>
      <c r="FE83" s="2"/>
      <c r="FF83" s="2"/>
      <c r="FG83" s="2"/>
      <c r="FH83" s="2"/>
      <c r="FI83" s="88">
        <f>FB83+FC83</f>
        <v>0</v>
      </c>
      <c r="FJ83" s="14">
        <f>FD83/2</f>
        <v>0</v>
      </c>
      <c r="FK83" s="6">
        <f>(FE83*3)+(FF83*5)+(FG83*5)+(FH83*20)</f>
        <v>0</v>
      </c>
      <c r="FL83" s="52">
        <f>FI83+FJ83+FK83</f>
        <v>0</v>
      </c>
      <c r="FM83" s="1"/>
      <c r="FN83" s="1"/>
      <c r="FO83" s="2"/>
      <c r="FP83" s="2"/>
      <c r="FQ83" s="2"/>
      <c r="FR83" s="2"/>
      <c r="FS83" s="2"/>
      <c r="FT83" s="88">
        <f>FM83+FN83</f>
        <v>0</v>
      </c>
      <c r="FU83" s="14">
        <f>FO83/2</f>
        <v>0</v>
      </c>
      <c r="FV83" s="6">
        <f>(FP83*3)+(FQ83*5)+(FR83*5)+(FS83*20)</f>
        <v>0</v>
      </c>
      <c r="FW83" s="52">
        <f>FT83+FU83+FV83</f>
        <v>0</v>
      </c>
      <c r="FX83" s="1"/>
      <c r="FY83" s="1"/>
      <c r="FZ83" s="2"/>
      <c r="GA83" s="2"/>
      <c r="GB83" s="2"/>
      <c r="GC83" s="2"/>
      <c r="GD83" s="2"/>
      <c r="GE83" s="88">
        <f>FX83+FY83</f>
        <v>0</v>
      </c>
      <c r="GF83" s="14">
        <f>FZ83/2</f>
        <v>0</v>
      </c>
      <c r="GG83" s="6">
        <f>(GA83*3)+(GB83*5)+(GC83*5)+(GD83*20)</f>
        <v>0</v>
      </c>
      <c r="GH83" s="52">
        <f>GE83+GF83+GG83</f>
        <v>0</v>
      </c>
      <c r="GI83" s="1"/>
      <c r="GJ83" s="1"/>
      <c r="GK83" s="2"/>
      <c r="GL83" s="2"/>
      <c r="GM83" s="2"/>
      <c r="GN83" s="2"/>
      <c r="GO83" s="2"/>
      <c r="GP83" s="88">
        <f>GI83+GJ83</f>
        <v>0</v>
      </c>
      <c r="GQ83" s="14">
        <f>GK83/2</f>
        <v>0</v>
      </c>
      <c r="GR83" s="6">
        <f>(GL83*3)+(GM83*5)+(GN83*5)+(GO83*20)</f>
        <v>0</v>
      </c>
      <c r="GS83" s="52">
        <f>GP83+GQ83+GR83</f>
        <v>0</v>
      </c>
      <c r="GT83" s="1"/>
      <c r="GU83" s="1"/>
      <c r="GV83" s="2"/>
      <c r="GW83" s="2"/>
      <c r="GX83" s="2"/>
      <c r="GY83" s="2"/>
      <c r="GZ83" s="2"/>
      <c r="HA83" s="88">
        <f>GT83+GU83</f>
        <v>0</v>
      </c>
      <c r="HB83" s="14">
        <f>GV83/2</f>
        <v>0</v>
      </c>
      <c r="HC83" s="6">
        <f>(GW83*3)+(GX83*5)+(GY83*5)+(GZ83*20)</f>
        <v>0</v>
      </c>
      <c r="HD83" s="52">
        <f>HA83+HB83+HC83</f>
        <v>0</v>
      </c>
      <c r="HE83" s="1"/>
      <c r="HF83" s="1"/>
      <c r="HG83" s="2"/>
      <c r="HH83" s="2"/>
      <c r="HI83" s="2"/>
      <c r="HJ83" s="2"/>
      <c r="HK83" s="2"/>
      <c r="HL83" s="88">
        <f>HE83+HF83</f>
        <v>0</v>
      </c>
      <c r="HM83" s="14">
        <f>HG83/2</f>
        <v>0</v>
      </c>
      <c r="HN83" s="6">
        <f>(HH83*3)+(HI83*5)+(HJ83*5)+(HK83*20)</f>
        <v>0</v>
      </c>
      <c r="HO83" s="52">
        <f>HL83+HM83+HN83</f>
        <v>0</v>
      </c>
      <c r="HP83" s="1"/>
      <c r="HQ83" s="1"/>
      <c r="HR83" s="2"/>
      <c r="HS83" s="2"/>
      <c r="HT83" s="2"/>
      <c r="HU83" s="2"/>
      <c r="HV83" s="2"/>
      <c r="HW83" s="88">
        <f>HP83+HQ83</f>
        <v>0</v>
      </c>
      <c r="HX83" s="14">
        <f>HR83/2</f>
        <v>0</v>
      </c>
      <c r="HY83" s="6">
        <f>(HS83*3)+(HT83*5)+(HU83*5)+(HV83*20)</f>
        <v>0</v>
      </c>
      <c r="HZ83" s="52">
        <f>HW83+HX83+HY83</f>
        <v>0</v>
      </c>
      <c r="IA83" s="1"/>
      <c r="IB83" s="1"/>
      <c r="IC83" s="2"/>
      <c r="ID83" s="2"/>
      <c r="IE83" s="2"/>
      <c r="IF83" s="2"/>
      <c r="IG83" s="2"/>
      <c r="IH83" s="88">
        <f>IA83+IB83</f>
        <v>0</v>
      </c>
      <c r="II83" s="14">
        <f>IC83/2</f>
        <v>0</v>
      </c>
      <c r="IJ83" s="6">
        <f>(ID83*3)+(IE83*5)+(IF83*5)+(IG83*20)</f>
        <v>0</v>
      </c>
      <c r="IK83" s="52">
        <f>IH83+II83+IJ83</f>
        <v>0</v>
      </c>
      <c r="IL83" s="4"/>
    </row>
    <row r="84" spans="1:246" ht="12.75" hidden="1">
      <c r="A84" s="31"/>
      <c r="B84" s="29"/>
      <c r="C84" s="29"/>
      <c r="D84" s="30"/>
      <c r="E84" s="30"/>
      <c r="F84" s="63"/>
      <c r="G84" s="28">
        <f t="shared" si="160"/>
      </c>
      <c r="H84" s="24" t="e">
        <f>IF(AND($H$2="Y",J84&gt;0,OR(AND(G84=1,#REF!=10),AND(G84=2,#REF!=20),AND(G84=3,#REF!=30),AND(G84=4,G163=40),AND(G84=5,G169=50),AND(G84=6,G176=60),AND(G84=7,G185=70),AND(G84=8,#REF!=80),AND(G84=9,G193=90),AND(G84=10,#REF!=100))),VLOOKUP(J84-1,SortLookup!$A$13:$B$16,2,FALSE),"")</f>
        <v>#REF!</v>
      </c>
      <c r="I84" s="40" t="str">
        <f>IF(ISNA(VLOOKUP(E84,SortLookup!$A$1:$B$5,2,FALSE))," ",VLOOKUP(E84,SortLookup!$A$1:$B$5,2,FALSE))</f>
        <v> </v>
      </c>
      <c r="J84" s="25" t="str">
        <f>IF(ISNA(VLOOKUP(F84,SortLookup!$A$7:$B$11,2,FALSE))," ",VLOOKUP(F84,SortLookup!$A$7:$B$11,2,FALSE))</f>
        <v> </v>
      </c>
      <c r="K84" s="79">
        <f t="shared" si="135"/>
        <v>0</v>
      </c>
      <c r="L84" s="80">
        <f t="shared" si="136"/>
        <v>0</v>
      </c>
      <c r="M84" s="47">
        <f t="shared" si="137"/>
        <v>0</v>
      </c>
      <c r="N84" s="48">
        <f t="shared" si="138"/>
        <v>0</v>
      </c>
      <c r="O84" s="81">
        <f t="shared" si="139"/>
        <v>0</v>
      </c>
      <c r="P84" s="37"/>
      <c r="Q84" s="34"/>
      <c r="R84" s="34"/>
      <c r="S84" s="34"/>
      <c r="T84" s="34"/>
      <c r="U84" s="34"/>
      <c r="V84" s="34"/>
      <c r="W84" s="35"/>
      <c r="X84" s="35"/>
      <c r="Y84" s="35"/>
      <c r="Z84" s="35"/>
      <c r="AA84" s="36"/>
      <c r="AB84" s="33">
        <f t="shared" si="140"/>
        <v>0</v>
      </c>
      <c r="AC84" s="32">
        <f t="shared" si="141"/>
        <v>0</v>
      </c>
      <c r="AD84" s="26">
        <f t="shared" si="142"/>
        <v>0</v>
      </c>
      <c r="AE84" s="64">
        <f t="shared" si="143"/>
        <v>0</v>
      </c>
      <c r="AF84" s="37"/>
      <c r="AG84" s="34"/>
      <c r="AH84" s="34"/>
      <c r="AI84" s="34"/>
      <c r="AJ84" s="35"/>
      <c r="AK84" s="35"/>
      <c r="AL84" s="35"/>
      <c r="AM84" s="35"/>
      <c r="AN84" s="36"/>
      <c r="AO84" s="33">
        <f t="shared" si="144"/>
        <v>0</v>
      </c>
      <c r="AP84" s="32">
        <f t="shared" si="145"/>
        <v>0</v>
      </c>
      <c r="AQ84" s="26">
        <f t="shared" si="146"/>
        <v>0</v>
      </c>
      <c r="AR84" s="64">
        <f t="shared" si="147"/>
        <v>0</v>
      </c>
      <c r="AS84" s="37"/>
      <c r="AT84" s="34"/>
      <c r="AU84" s="34"/>
      <c r="AV84" s="35"/>
      <c r="AW84" s="35"/>
      <c r="AX84" s="35"/>
      <c r="AY84" s="35"/>
      <c r="AZ84" s="36"/>
      <c r="BA84" s="33">
        <f t="shared" si="148"/>
        <v>0</v>
      </c>
      <c r="BB84" s="32">
        <f t="shared" si="149"/>
        <v>0</v>
      </c>
      <c r="BC84" s="26">
        <f t="shared" si="150"/>
        <v>0</v>
      </c>
      <c r="BD84" s="64">
        <f t="shared" si="151"/>
        <v>0</v>
      </c>
      <c r="BE84" s="33"/>
      <c r="BF84" s="61"/>
      <c r="BG84" s="35"/>
      <c r="BH84" s="35"/>
      <c r="BI84" s="35"/>
      <c r="BJ84" s="35"/>
      <c r="BK84" s="36"/>
      <c r="BL84" s="57">
        <f t="shared" si="152"/>
        <v>0</v>
      </c>
      <c r="BM84" s="48">
        <f t="shared" si="153"/>
        <v>0</v>
      </c>
      <c r="BN84" s="47">
        <f t="shared" si="154"/>
        <v>0</v>
      </c>
      <c r="BO84" s="46">
        <f t="shared" si="155"/>
        <v>0</v>
      </c>
      <c r="BP84" s="37"/>
      <c r="BQ84" s="34"/>
      <c r="BR84" s="34"/>
      <c r="BS84" s="34"/>
      <c r="BT84" s="35"/>
      <c r="BU84" s="35"/>
      <c r="BV84" s="35"/>
      <c r="BW84" s="35"/>
      <c r="BX84" s="36"/>
      <c r="BY84" s="33">
        <f t="shared" si="156"/>
        <v>0</v>
      </c>
      <c r="BZ84" s="32">
        <f t="shared" si="157"/>
        <v>0</v>
      </c>
      <c r="CA84" s="38">
        <f t="shared" si="158"/>
        <v>0</v>
      </c>
      <c r="CB84" s="27">
        <f t="shared" si="159"/>
        <v>0</v>
      </c>
      <c r="CC84" s="1"/>
      <c r="CD84" s="1"/>
      <c r="CE84" s="2"/>
      <c r="CF84" s="2"/>
      <c r="CG84" s="2"/>
      <c r="CH84" s="2"/>
      <c r="CI84" s="2"/>
      <c r="CJ84" s="88">
        <f>CC84+CD84</f>
        <v>0</v>
      </c>
      <c r="CK84" s="14">
        <f>CE84/2</f>
        <v>0</v>
      </c>
      <c r="CL84" s="6">
        <f>(CF84*3)+(CG84*5)+(CH84*5)+(CI84*20)</f>
        <v>0</v>
      </c>
      <c r="CM84" s="52">
        <f>CJ84+CK84+CL84</f>
        <v>0</v>
      </c>
      <c r="CN84" s="1"/>
      <c r="CO84" s="1"/>
      <c r="CP84" s="2"/>
      <c r="CQ84" s="2"/>
      <c r="CR84" s="2"/>
      <c r="CS84" s="2"/>
      <c r="CT84" s="2"/>
      <c r="CU84" s="88">
        <f>CN84+CO84</f>
        <v>0</v>
      </c>
      <c r="CV84" s="14">
        <f>CP84/2</f>
        <v>0</v>
      </c>
      <c r="CW84" s="6">
        <f>(CQ84*3)+(CR84*5)+(CS84*5)+(CT84*20)</f>
        <v>0</v>
      </c>
      <c r="CX84" s="52">
        <f>CU84+CV84+CW84</f>
        <v>0</v>
      </c>
      <c r="CY84" s="1"/>
      <c r="CZ84" s="1"/>
      <c r="DA84" s="2"/>
      <c r="DB84" s="2"/>
      <c r="DC84" s="2"/>
      <c r="DD84" s="2"/>
      <c r="DE84" s="2"/>
      <c r="DF84" s="88">
        <f>CY84+CZ84</f>
        <v>0</v>
      </c>
      <c r="DG84" s="14">
        <f>DA84/2</f>
        <v>0</v>
      </c>
      <c r="DH84" s="6">
        <f>(DB84*3)+(DC84*5)+(DD84*5)+(DE84*20)</f>
        <v>0</v>
      </c>
      <c r="DI84" s="52">
        <f>DF84+DG84+DH84</f>
        <v>0</v>
      </c>
      <c r="DJ84" s="1"/>
      <c r="DK84" s="1"/>
      <c r="DL84" s="2"/>
      <c r="DM84" s="2"/>
      <c r="DN84" s="2"/>
      <c r="DO84" s="2"/>
      <c r="DP84" s="2"/>
      <c r="DQ84" s="88">
        <f>DJ84+DK84</f>
        <v>0</v>
      </c>
      <c r="DR84" s="14">
        <f>DL84/2</f>
        <v>0</v>
      </c>
      <c r="DS84" s="6">
        <f>(DM84*3)+(DN84*5)+(DO84*5)+(DP84*20)</f>
        <v>0</v>
      </c>
      <c r="DT84" s="52">
        <f>DQ84+DR84+DS84</f>
        <v>0</v>
      </c>
      <c r="DU84" s="1"/>
      <c r="DV84" s="1"/>
      <c r="DW84" s="2"/>
      <c r="DX84" s="2"/>
      <c r="DY84" s="2"/>
      <c r="DZ84" s="2"/>
      <c r="EA84" s="2"/>
      <c r="EB84" s="88">
        <f>DU84+DV84</f>
        <v>0</v>
      </c>
      <c r="EC84" s="14">
        <f>DW84/2</f>
        <v>0</v>
      </c>
      <c r="ED84" s="6">
        <f>(DX84*3)+(DY84*5)+(DZ84*5)+(EA84*20)</f>
        <v>0</v>
      </c>
      <c r="EE84" s="52">
        <f>EB84+EC84+ED84</f>
        <v>0</v>
      </c>
      <c r="EF84" s="1"/>
      <c r="EG84" s="1"/>
      <c r="EH84" s="2"/>
      <c r="EI84" s="2"/>
      <c r="EJ84" s="2"/>
      <c r="EK84" s="2"/>
      <c r="EL84" s="2"/>
      <c r="EM84" s="88">
        <f>EF84+EG84</f>
        <v>0</v>
      </c>
      <c r="EN84" s="14">
        <f>EH84/2</f>
        <v>0</v>
      </c>
      <c r="EO84" s="6">
        <f>(EI84*3)+(EJ84*5)+(EK84*5)+(EL84*20)</f>
        <v>0</v>
      </c>
      <c r="EP84" s="52">
        <f>EM84+EN84+EO84</f>
        <v>0</v>
      </c>
      <c r="EQ84" s="1"/>
      <c r="ER84" s="1"/>
      <c r="ES84" s="2"/>
      <c r="ET84" s="2"/>
      <c r="EU84" s="2"/>
      <c r="EV84" s="2"/>
      <c r="EW84" s="2"/>
      <c r="EX84" s="88">
        <f>EQ84+ER84</f>
        <v>0</v>
      </c>
      <c r="EY84" s="14">
        <f>ES84/2</f>
        <v>0</v>
      </c>
      <c r="EZ84" s="6">
        <f>(ET84*3)+(EU84*5)+(EV84*5)+(EW84*20)</f>
        <v>0</v>
      </c>
      <c r="FA84" s="52">
        <f>EX84+EY84+EZ84</f>
        <v>0</v>
      </c>
      <c r="FB84" s="1"/>
      <c r="FC84" s="1"/>
      <c r="FD84" s="2"/>
      <c r="FE84" s="2"/>
      <c r="FF84" s="2"/>
      <c r="FG84" s="2"/>
      <c r="FH84" s="2"/>
      <c r="FI84" s="88">
        <f>FB84+FC84</f>
        <v>0</v>
      </c>
      <c r="FJ84" s="14">
        <f>FD84/2</f>
        <v>0</v>
      </c>
      <c r="FK84" s="6">
        <f>(FE84*3)+(FF84*5)+(FG84*5)+(FH84*20)</f>
        <v>0</v>
      </c>
      <c r="FL84" s="52">
        <f>FI84+FJ84+FK84</f>
        <v>0</v>
      </c>
      <c r="FM84" s="1"/>
      <c r="FN84" s="1"/>
      <c r="FO84" s="2"/>
      <c r="FP84" s="2"/>
      <c r="FQ84" s="2"/>
      <c r="FR84" s="2"/>
      <c r="FS84" s="2"/>
      <c r="FT84" s="88">
        <f>FM84+FN84</f>
        <v>0</v>
      </c>
      <c r="FU84" s="14">
        <f>FO84/2</f>
        <v>0</v>
      </c>
      <c r="FV84" s="6">
        <f>(FP84*3)+(FQ84*5)+(FR84*5)+(FS84*20)</f>
        <v>0</v>
      </c>
      <c r="FW84" s="52">
        <f>FT84+FU84+FV84</f>
        <v>0</v>
      </c>
      <c r="FX84" s="1"/>
      <c r="FY84" s="1"/>
      <c r="FZ84" s="2"/>
      <c r="GA84" s="2"/>
      <c r="GB84" s="2"/>
      <c r="GC84" s="2"/>
      <c r="GD84" s="2"/>
      <c r="GE84" s="88">
        <f>FX84+FY84</f>
        <v>0</v>
      </c>
      <c r="GF84" s="14">
        <f>FZ84/2</f>
        <v>0</v>
      </c>
      <c r="GG84" s="6">
        <f>(GA84*3)+(GB84*5)+(GC84*5)+(GD84*20)</f>
        <v>0</v>
      </c>
      <c r="GH84" s="52">
        <f>GE84+GF84+GG84</f>
        <v>0</v>
      </c>
      <c r="GI84" s="1"/>
      <c r="GJ84" s="1"/>
      <c r="GK84" s="2"/>
      <c r="GL84" s="2"/>
      <c r="GM84" s="2"/>
      <c r="GN84" s="2"/>
      <c r="GO84" s="2"/>
      <c r="GP84" s="88">
        <f>GI84+GJ84</f>
        <v>0</v>
      </c>
      <c r="GQ84" s="14">
        <f>GK84/2</f>
        <v>0</v>
      </c>
      <c r="GR84" s="6">
        <f>(GL84*3)+(GM84*5)+(GN84*5)+(GO84*20)</f>
        <v>0</v>
      </c>
      <c r="GS84" s="52">
        <f>GP84+GQ84+GR84</f>
        <v>0</v>
      </c>
      <c r="GT84" s="1"/>
      <c r="GU84" s="1"/>
      <c r="GV84" s="2"/>
      <c r="GW84" s="2"/>
      <c r="GX84" s="2"/>
      <c r="GY84" s="2"/>
      <c r="GZ84" s="2"/>
      <c r="HA84" s="88">
        <f>GT84+GU84</f>
        <v>0</v>
      </c>
      <c r="HB84" s="14">
        <f>GV84/2</f>
        <v>0</v>
      </c>
      <c r="HC84" s="6">
        <f>(GW84*3)+(GX84*5)+(GY84*5)+(GZ84*20)</f>
        <v>0</v>
      </c>
      <c r="HD84" s="52">
        <f>HA84+HB84+HC84</f>
        <v>0</v>
      </c>
      <c r="HE84" s="1"/>
      <c r="HF84" s="1"/>
      <c r="HG84" s="2"/>
      <c r="HH84" s="2"/>
      <c r="HI84" s="2"/>
      <c r="HJ84" s="2"/>
      <c r="HK84" s="2"/>
      <c r="HL84" s="88">
        <f>HE84+HF84</f>
        <v>0</v>
      </c>
      <c r="HM84" s="14">
        <f>HG84/2</f>
        <v>0</v>
      </c>
      <c r="HN84" s="6">
        <f>(HH84*3)+(HI84*5)+(HJ84*5)+(HK84*20)</f>
        <v>0</v>
      </c>
      <c r="HO84" s="52">
        <f>HL84+HM84+HN84</f>
        <v>0</v>
      </c>
      <c r="HP84" s="1"/>
      <c r="HQ84" s="1"/>
      <c r="HR84" s="2"/>
      <c r="HS84" s="2"/>
      <c r="HT84" s="2"/>
      <c r="HU84" s="2"/>
      <c r="HV84" s="2"/>
      <c r="HW84" s="88">
        <f>HP84+HQ84</f>
        <v>0</v>
      </c>
      <c r="HX84" s="14">
        <f>HR84/2</f>
        <v>0</v>
      </c>
      <c r="HY84" s="6">
        <f>(HS84*3)+(HT84*5)+(HU84*5)+(HV84*20)</f>
        <v>0</v>
      </c>
      <c r="HZ84" s="52">
        <f>HW84+HX84+HY84</f>
        <v>0</v>
      </c>
      <c r="IA84" s="1"/>
      <c r="IB84" s="1"/>
      <c r="IC84" s="2"/>
      <c r="ID84" s="2"/>
      <c r="IE84" s="2"/>
      <c r="IF84" s="2"/>
      <c r="IG84" s="2"/>
      <c r="IH84" s="88">
        <f>IA84+IB84</f>
        <v>0</v>
      </c>
      <c r="II84" s="14">
        <f>IC84/2</f>
        <v>0</v>
      </c>
      <c r="IJ84" s="6">
        <f>(ID84*3)+(IE84*5)+(IF84*5)+(IG84*20)</f>
        <v>0</v>
      </c>
      <c r="IK84" s="52">
        <f>IH84+II84+IJ84</f>
        <v>0</v>
      </c>
      <c r="IL84" s="4"/>
    </row>
    <row r="85" spans="1:246" ht="12.75" hidden="1">
      <c r="A85" s="31"/>
      <c r="B85" s="29"/>
      <c r="C85" s="29"/>
      <c r="D85" s="30"/>
      <c r="E85" s="30"/>
      <c r="F85" s="63"/>
      <c r="G85" s="28">
        <f t="shared" si="160"/>
      </c>
      <c r="H85" s="24" t="e">
        <f>IF(AND($H$2="Y",J85&gt;0,OR(AND(G85=1,#REF!=10),AND(G85=2,#REF!=20),AND(G85=3,#REF!=30),AND(G85=4,G164=40),AND(G85=5,G170=50),AND(G85=6,G177=60),AND(G85=7,G186=70),AND(G85=8,#REF!=80),AND(G85=9,G194=90),AND(G85=10,#REF!=100))),VLOOKUP(J85-1,SortLookup!$A$13:$B$16,2,FALSE),"")</f>
        <v>#REF!</v>
      </c>
      <c r="I85" s="40" t="str">
        <f>IF(ISNA(VLOOKUP(E85,SortLookup!$A$1:$B$5,2,FALSE))," ",VLOOKUP(E85,SortLookup!$A$1:$B$5,2,FALSE))</f>
        <v> </v>
      </c>
      <c r="J85" s="25" t="str">
        <f>IF(ISNA(VLOOKUP(F85,SortLookup!$A$7:$B$11,2,FALSE))," ",VLOOKUP(F85,SortLookup!$A$7:$B$11,2,FALSE))</f>
        <v> </v>
      </c>
      <c r="K85" s="79">
        <f t="shared" si="135"/>
        <v>0</v>
      </c>
      <c r="L85" s="80">
        <f t="shared" si="136"/>
        <v>0</v>
      </c>
      <c r="M85" s="47">
        <f t="shared" si="137"/>
        <v>0</v>
      </c>
      <c r="N85" s="48">
        <f t="shared" si="138"/>
        <v>0</v>
      </c>
      <c r="O85" s="81">
        <f t="shared" si="139"/>
        <v>0</v>
      </c>
      <c r="P85" s="37"/>
      <c r="Q85" s="34"/>
      <c r="R85" s="34"/>
      <c r="S85" s="34"/>
      <c r="T85" s="34"/>
      <c r="U85" s="34"/>
      <c r="V85" s="34"/>
      <c r="W85" s="35"/>
      <c r="X85" s="35"/>
      <c r="Y85" s="35"/>
      <c r="Z85" s="35"/>
      <c r="AA85" s="36"/>
      <c r="AB85" s="33">
        <f t="shared" si="140"/>
        <v>0</v>
      </c>
      <c r="AC85" s="32">
        <f t="shared" si="141"/>
        <v>0</v>
      </c>
      <c r="AD85" s="26">
        <f t="shared" si="142"/>
        <v>0</v>
      </c>
      <c r="AE85" s="64">
        <f t="shared" si="143"/>
        <v>0</v>
      </c>
      <c r="AF85" s="37"/>
      <c r="AG85" s="34"/>
      <c r="AH85" s="34"/>
      <c r="AI85" s="34"/>
      <c r="AJ85" s="35"/>
      <c r="AK85" s="35"/>
      <c r="AL85" s="35"/>
      <c r="AM85" s="35"/>
      <c r="AN85" s="36"/>
      <c r="AO85" s="33">
        <f t="shared" si="144"/>
        <v>0</v>
      </c>
      <c r="AP85" s="32">
        <f t="shared" si="145"/>
        <v>0</v>
      </c>
      <c r="AQ85" s="26">
        <f t="shared" si="146"/>
        <v>0</v>
      </c>
      <c r="AR85" s="64">
        <f t="shared" si="147"/>
        <v>0</v>
      </c>
      <c r="AS85" s="37"/>
      <c r="AT85" s="34"/>
      <c r="AU85" s="34"/>
      <c r="AV85" s="35"/>
      <c r="AW85" s="35"/>
      <c r="AX85" s="35"/>
      <c r="AY85" s="35"/>
      <c r="AZ85" s="36"/>
      <c r="BA85" s="33">
        <f t="shared" si="148"/>
        <v>0</v>
      </c>
      <c r="BB85" s="32">
        <f t="shared" si="149"/>
        <v>0</v>
      </c>
      <c r="BC85" s="26">
        <f t="shared" si="150"/>
        <v>0</v>
      </c>
      <c r="BD85" s="64">
        <f t="shared" si="151"/>
        <v>0</v>
      </c>
      <c r="BE85" s="33"/>
      <c r="BF85" s="61"/>
      <c r="BG85" s="35"/>
      <c r="BH85" s="35"/>
      <c r="BI85" s="35"/>
      <c r="BJ85" s="35"/>
      <c r="BK85" s="36"/>
      <c r="BL85" s="57">
        <f t="shared" si="152"/>
        <v>0</v>
      </c>
      <c r="BM85" s="48">
        <f t="shared" si="153"/>
        <v>0</v>
      </c>
      <c r="BN85" s="47">
        <f t="shared" si="154"/>
        <v>0</v>
      </c>
      <c r="BO85" s="46">
        <f t="shared" si="155"/>
        <v>0</v>
      </c>
      <c r="BP85" s="37"/>
      <c r="BQ85" s="34"/>
      <c r="BR85" s="34"/>
      <c r="BS85" s="34"/>
      <c r="BT85" s="35"/>
      <c r="BU85" s="35"/>
      <c r="BV85" s="35"/>
      <c r="BW85" s="35"/>
      <c r="BX85" s="36"/>
      <c r="BY85" s="33">
        <f t="shared" si="156"/>
        <v>0</v>
      </c>
      <c r="BZ85" s="32">
        <f t="shared" si="157"/>
        <v>0</v>
      </c>
      <c r="CA85" s="38">
        <f t="shared" si="158"/>
        <v>0</v>
      </c>
      <c r="CB85" s="27">
        <f t="shared" si="159"/>
        <v>0</v>
      </c>
      <c r="CC85" s="1"/>
      <c r="CD85" s="1"/>
      <c r="CE85" s="2"/>
      <c r="CF85" s="2"/>
      <c r="CG85" s="2"/>
      <c r="CH85" s="2"/>
      <c r="CI85" s="2"/>
      <c r="CJ85" s="88"/>
      <c r="CK85" s="14"/>
      <c r="CL85" s="6"/>
      <c r="CM85" s="52"/>
      <c r="CN85" s="1"/>
      <c r="CO85" s="1"/>
      <c r="CP85" s="2"/>
      <c r="CQ85" s="2"/>
      <c r="CR85" s="2"/>
      <c r="CS85" s="2"/>
      <c r="CT85" s="2"/>
      <c r="CU85" s="88"/>
      <c r="CV85" s="14"/>
      <c r="CW85" s="6"/>
      <c r="CX85" s="52"/>
      <c r="CY85" s="1"/>
      <c r="CZ85" s="1"/>
      <c r="DA85" s="2"/>
      <c r="DB85" s="2"/>
      <c r="DC85" s="2"/>
      <c r="DD85" s="2"/>
      <c r="DE85" s="2"/>
      <c r="DF85" s="88"/>
      <c r="DG85" s="14"/>
      <c r="DH85" s="6"/>
      <c r="DI85" s="52"/>
      <c r="DJ85" s="1"/>
      <c r="DK85" s="1"/>
      <c r="DL85" s="2"/>
      <c r="DM85" s="2"/>
      <c r="DN85" s="2"/>
      <c r="DO85" s="2"/>
      <c r="DP85" s="2"/>
      <c r="DQ85" s="88"/>
      <c r="DR85" s="14"/>
      <c r="DS85" s="6"/>
      <c r="DT85" s="52"/>
      <c r="DU85" s="1"/>
      <c r="DV85" s="1"/>
      <c r="DW85" s="2"/>
      <c r="DX85" s="2"/>
      <c r="DY85" s="2"/>
      <c r="DZ85" s="2"/>
      <c r="EA85" s="2"/>
      <c r="EB85" s="88"/>
      <c r="EC85" s="14"/>
      <c r="ED85" s="6"/>
      <c r="EE85" s="52"/>
      <c r="EF85" s="1"/>
      <c r="EG85" s="1"/>
      <c r="EH85" s="2"/>
      <c r="EI85" s="2"/>
      <c r="EJ85" s="2"/>
      <c r="EK85" s="2"/>
      <c r="EL85" s="2"/>
      <c r="EM85" s="88"/>
      <c r="EN85" s="14"/>
      <c r="EO85" s="6"/>
      <c r="EP85" s="52"/>
      <c r="EQ85" s="1"/>
      <c r="ER85" s="1"/>
      <c r="ES85" s="2"/>
      <c r="ET85" s="2"/>
      <c r="EU85" s="2"/>
      <c r="EV85" s="2"/>
      <c r="EW85" s="2"/>
      <c r="EX85" s="88"/>
      <c r="EY85" s="14"/>
      <c r="EZ85" s="6"/>
      <c r="FA85" s="52"/>
      <c r="FB85" s="1"/>
      <c r="FC85" s="1"/>
      <c r="FD85" s="2"/>
      <c r="FE85" s="2"/>
      <c r="FF85" s="2"/>
      <c r="FG85" s="2"/>
      <c r="FH85" s="2"/>
      <c r="FI85" s="88"/>
      <c r="FJ85" s="14"/>
      <c r="FK85" s="6"/>
      <c r="FL85" s="52"/>
      <c r="FM85" s="1"/>
      <c r="FN85" s="1"/>
      <c r="FO85" s="2"/>
      <c r="FP85" s="2"/>
      <c r="FQ85" s="2"/>
      <c r="FR85" s="2"/>
      <c r="FS85" s="2"/>
      <c r="FT85" s="88"/>
      <c r="FU85" s="14"/>
      <c r="FV85" s="6"/>
      <c r="FW85" s="52"/>
      <c r="FX85" s="1"/>
      <c r="FY85" s="1"/>
      <c r="FZ85" s="2"/>
      <c r="GA85" s="2"/>
      <c r="GB85" s="2"/>
      <c r="GC85" s="2"/>
      <c r="GD85" s="2"/>
      <c r="GE85" s="88"/>
      <c r="GF85" s="14"/>
      <c r="GG85" s="6"/>
      <c r="GH85" s="52"/>
      <c r="GI85" s="1"/>
      <c r="GJ85" s="1"/>
      <c r="GK85" s="2"/>
      <c r="GL85" s="2"/>
      <c r="GM85" s="2"/>
      <c r="GN85" s="2"/>
      <c r="GO85" s="2"/>
      <c r="GP85" s="88"/>
      <c r="GQ85" s="14"/>
      <c r="GR85" s="6"/>
      <c r="GS85" s="52"/>
      <c r="GT85" s="1"/>
      <c r="GU85" s="1"/>
      <c r="GV85" s="2"/>
      <c r="GW85" s="2"/>
      <c r="GX85" s="2"/>
      <c r="GY85" s="2"/>
      <c r="GZ85" s="2"/>
      <c r="HA85" s="88"/>
      <c r="HB85" s="14"/>
      <c r="HC85" s="6"/>
      <c r="HD85" s="52"/>
      <c r="HE85" s="1"/>
      <c r="HF85" s="1"/>
      <c r="HG85" s="2"/>
      <c r="HH85" s="2"/>
      <c r="HI85" s="2"/>
      <c r="HJ85" s="2"/>
      <c r="HK85" s="2"/>
      <c r="HL85" s="88"/>
      <c r="HM85" s="14"/>
      <c r="HN85" s="6"/>
      <c r="HO85" s="52"/>
      <c r="HP85" s="1"/>
      <c r="HQ85" s="1"/>
      <c r="HR85" s="2"/>
      <c r="HS85" s="2"/>
      <c r="HT85" s="2"/>
      <c r="HU85" s="2"/>
      <c r="HV85" s="2"/>
      <c r="HW85" s="88"/>
      <c r="HX85" s="14"/>
      <c r="HY85" s="6"/>
      <c r="HZ85" s="52"/>
      <c r="IA85" s="1"/>
      <c r="IB85" s="1"/>
      <c r="IC85" s="2"/>
      <c r="ID85" s="2"/>
      <c r="IE85" s="2"/>
      <c r="IF85" s="2"/>
      <c r="IG85" s="2"/>
      <c r="IH85" s="88"/>
      <c r="II85" s="14"/>
      <c r="IJ85" s="6"/>
      <c r="IK85" s="52"/>
      <c r="IL85" s="4"/>
    </row>
    <row r="86" spans="1:246" ht="12.75" hidden="1">
      <c r="A86" s="31"/>
      <c r="B86" s="29"/>
      <c r="C86" s="29"/>
      <c r="D86" s="30"/>
      <c r="E86" s="30"/>
      <c r="F86" s="63"/>
      <c r="G86" s="28">
        <f t="shared" si="160"/>
      </c>
      <c r="H86" s="24" t="e">
        <f>IF(AND($H$2="Y",J86&gt;0,OR(AND(G86=1,#REF!=10),AND(G86=2,#REF!=20),AND(G86=3,#REF!=30),AND(G86=4,G165=40),AND(G86=5,G171=50),AND(G86=6,G178=60),AND(G86=7,G187=70),AND(G86=8,#REF!=80),AND(G86=9,G195=90),AND(G86=10,#REF!=100))),VLOOKUP(J86-1,SortLookup!$A$13:$B$16,2,FALSE),"")</f>
        <v>#REF!</v>
      </c>
      <c r="I86" s="40" t="str">
        <f>IF(ISNA(VLOOKUP(E86,SortLookup!$A$1:$B$5,2,FALSE))," ",VLOOKUP(E86,SortLookup!$A$1:$B$5,2,FALSE))</f>
        <v> </v>
      </c>
      <c r="J86" s="25" t="str">
        <f>IF(ISNA(VLOOKUP(F86,SortLookup!$A$7:$B$11,2,FALSE))," ",VLOOKUP(F86,SortLookup!$A$7:$B$11,2,FALSE))</f>
        <v> </v>
      </c>
      <c r="K86" s="79">
        <f t="shared" si="135"/>
        <v>0</v>
      </c>
      <c r="L86" s="80">
        <f t="shared" si="136"/>
        <v>0</v>
      </c>
      <c r="M86" s="47">
        <f t="shared" si="137"/>
        <v>0</v>
      </c>
      <c r="N86" s="48">
        <f t="shared" si="138"/>
        <v>0</v>
      </c>
      <c r="O86" s="81">
        <f t="shared" si="139"/>
        <v>0</v>
      </c>
      <c r="P86" s="37"/>
      <c r="Q86" s="34"/>
      <c r="R86" s="34"/>
      <c r="S86" s="34"/>
      <c r="T86" s="34"/>
      <c r="U86" s="34"/>
      <c r="V86" s="34"/>
      <c r="W86" s="35"/>
      <c r="X86" s="35"/>
      <c r="Y86" s="35"/>
      <c r="Z86" s="35"/>
      <c r="AA86" s="36"/>
      <c r="AB86" s="33">
        <f t="shared" si="140"/>
        <v>0</v>
      </c>
      <c r="AC86" s="32">
        <f t="shared" si="141"/>
        <v>0</v>
      </c>
      <c r="AD86" s="26">
        <f t="shared" si="142"/>
        <v>0</v>
      </c>
      <c r="AE86" s="64">
        <f t="shared" si="143"/>
        <v>0</v>
      </c>
      <c r="AF86" s="37"/>
      <c r="AG86" s="34"/>
      <c r="AH86" s="34"/>
      <c r="AI86" s="34"/>
      <c r="AJ86" s="35"/>
      <c r="AK86" s="35"/>
      <c r="AL86" s="35"/>
      <c r="AM86" s="35"/>
      <c r="AN86" s="36"/>
      <c r="AO86" s="33">
        <f t="shared" si="144"/>
        <v>0</v>
      </c>
      <c r="AP86" s="32">
        <f t="shared" si="145"/>
        <v>0</v>
      </c>
      <c r="AQ86" s="26">
        <f t="shared" si="146"/>
        <v>0</v>
      </c>
      <c r="AR86" s="64">
        <f t="shared" si="147"/>
        <v>0</v>
      </c>
      <c r="AS86" s="37"/>
      <c r="AT86" s="34"/>
      <c r="AU86" s="34"/>
      <c r="AV86" s="35"/>
      <c r="AW86" s="35"/>
      <c r="AX86" s="35"/>
      <c r="AY86" s="35"/>
      <c r="AZ86" s="36"/>
      <c r="BA86" s="33">
        <f t="shared" si="148"/>
        <v>0</v>
      </c>
      <c r="BB86" s="32">
        <f t="shared" si="149"/>
        <v>0</v>
      </c>
      <c r="BC86" s="26">
        <f t="shared" si="150"/>
        <v>0</v>
      </c>
      <c r="BD86" s="64">
        <f t="shared" si="151"/>
        <v>0</v>
      </c>
      <c r="BE86" s="33"/>
      <c r="BF86" s="61"/>
      <c r="BG86" s="35"/>
      <c r="BH86" s="35"/>
      <c r="BI86" s="35"/>
      <c r="BJ86" s="35"/>
      <c r="BK86" s="36"/>
      <c r="BL86" s="57">
        <f t="shared" si="152"/>
        <v>0</v>
      </c>
      <c r="BM86" s="48">
        <f t="shared" si="153"/>
        <v>0</v>
      </c>
      <c r="BN86" s="47">
        <f t="shared" si="154"/>
        <v>0</v>
      </c>
      <c r="BO86" s="46">
        <f t="shared" si="155"/>
        <v>0</v>
      </c>
      <c r="BP86" s="37"/>
      <c r="BQ86" s="34"/>
      <c r="BR86" s="34"/>
      <c r="BS86" s="34"/>
      <c r="BT86" s="35"/>
      <c r="BU86" s="35"/>
      <c r="BV86" s="35"/>
      <c r="BW86" s="35"/>
      <c r="BX86" s="36"/>
      <c r="BY86" s="33">
        <f t="shared" si="156"/>
        <v>0</v>
      </c>
      <c r="BZ86" s="32">
        <f t="shared" si="157"/>
        <v>0</v>
      </c>
      <c r="CA86" s="38">
        <f t="shared" si="158"/>
        <v>0</v>
      </c>
      <c r="CB86" s="27">
        <f t="shared" si="159"/>
        <v>0</v>
      </c>
      <c r="CC86" s="1"/>
      <c r="CD86" s="1"/>
      <c r="CE86" s="2"/>
      <c r="CF86" s="2"/>
      <c r="CG86" s="2"/>
      <c r="CH86" s="2"/>
      <c r="CI86" s="2"/>
      <c r="CJ86" s="88"/>
      <c r="CK86" s="14"/>
      <c r="CL86" s="6"/>
      <c r="CM86" s="52"/>
      <c r="CN86" s="1"/>
      <c r="CO86" s="1"/>
      <c r="CP86" s="2"/>
      <c r="CQ86" s="2"/>
      <c r="CR86" s="2"/>
      <c r="CS86" s="2"/>
      <c r="CT86" s="2"/>
      <c r="CU86" s="88"/>
      <c r="CV86" s="14"/>
      <c r="CW86" s="6"/>
      <c r="CX86" s="52"/>
      <c r="CY86" s="1"/>
      <c r="CZ86" s="1"/>
      <c r="DA86" s="2"/>
      <c r="DB86" s="2"/>
      <c r="DC86" s="2"/>
      <c r="DD86" s="2"/>
      <c r="DE86" s="2"/>
      <c r="DF86" s="88"/>
      <c r="DG86" s="14"/>
      <c r="DH86" s="6"/>
      <c r="DI86" s="52"/>
      <c r="DJ86" s="1"/>
      <c r="DK86" s="1"/>
      <c r="DL86" s="2"/>
      <c r="DM86" s="2"/>
      <c r="DN86" s="2"/>
      <c r="DO86" s="2"/>
      <c r="DP86" s="2"/>
      <c r="DQ86" s="88"/>
      <c r="DR86" s="14"/>
      <c r="DS86" s="6"/>
      <c r="DT86" s="52"/>
      <c r="DU86" s="1"/>
      <c r="DV86" s="1"/>
      <c r="DW86" s="2"/>
      <c r="DX86" s="2"/>
      <c r="DY86" s="2"/>
      <c r="DZ86" s="2"/>
      <c r="EA86" s="2"/>
      <c r="EB86" s="88"/>
      <c r="EC86" s="14"/>
      <c r="ED86" s="6"/>
      <c r="EE86" s="52"/>
      <c r="EF86" s="1"/>
      <c r="EG86" s="1"/>
      <c r="EH86" s="2"/>
      <c r="EI86" s="2"/>
      <c r="EJ86" s="2"/>
      <c r="EK86" s="2"/>
      <c r="EL86" s="2"/>
      <c r="EM86" s="88"/>
      <c r="EN86" s="14"/>
      <c r="EO86" s="6"/>
      <c r="EP86" s="52"/>
      <c r="EQ86" s="1"/>
      <c r="ER86" s="1"/>
      <c r="ES86" s="2"/>
      <c r="ET86" s="2"/>
      <c r="EU86" s="2"/>
      <c r="EV86" s="2"/>
      <c r="EW86" s="2"/>
      <c r="EX86" s="88"/>
      <c r="EY86" s="14"/>
      <c r="EZ86" s="6"/>
      <c r="FA86" s="52"/>
      <c r="FB86" s="1"/>
      <c r="FC86" s="1"/>
      <c r="FD86" s="2"/>
      <c r="FE86" s="2"/>
      <c r="FF86" s="2"/>
      <c r="FG86" s="2"/>
      <c r="FH86" s="2"/>
      <c r="FI86" s="88"/>
      <c r="FJ86" s="14"/>
      <c r="FK86" s="6"/>
      <c r="FL86" s="52"/>
      <c r="FM86" s="1"/>
      <c r="FN86" s="1"/>
      <c r="FO86" s="2"/>
      <c r="FP86" s="2"/>
      <c r="FQ86" s="2"/>
      <c r="FR86" s="2"/>
      <c r="FS86" s="2"/>
      <c r="FT86" s="88"/>
      <c r="FU86" s="14"/>
      <c r="FV86" s="6"/>
      <c r="FW86" s="52"/>
      <c r="FX86" s="1"/>
      <c r="FY86" s="1"/>
      <c r="FZ86" s="2"/>
      <c r="GA86" s="2"/>
      <c r="GB86" s="2"/>
      <c r="GC86" s="2"/>
      <c r="GD86" s="2"/>
      <c r="GE86" s="88"/>
      <c r="GF86" s="14"/>
      <c r="GG86" s="6"/>
      <c r="GH86" s="52"/>
      <c r="GI86" s="1"/>
      <c r="GJ86" s="1"/>
      <c r="GK86" s="2"/>
      <c r="GL86" s="2"/>
      <c r="GM86" s="2"/>
      <c r="GN86" s="2"/>
      <c r="GO86" s="2"/>
      <c r="GP86" s="88"/>
      <c r="GQ86" s="14"/>
      <c r="GR86" s="6"/>
      <c r="GS86" s="52"/>
      <c r="GT86" s="1"/>
      <c r="GU86" s="1"/>
      <c r="GV86" s="2"/>
      <c r="GW86" s="2"/>
      <c r="GX86" s="2"/>
      <c r="GY86" s="2"/>
      <c r="GZ86" s="2"/>
      <c r="HA86" s="88"/>
      <c r="HB86" s="14"/>
      <c r="HC86" s="6"/>
      <c r="HD86" s="52"/>
      <c r="HE86" s="1"/>
      <c r="HF86" s="1"/>
      <c r="HG86" s="2"/>
      <c r="HH86" s="2"/>
      <c r="HI86" s="2"/>
      <c r="HJ86" s="2"/>
      <c r="HK86" s="2"/>
      <c r="HL86" s="88"/>
      <c r="HM86" s="14"/>
      <c r="HN86" s="6"/>
      <c r="HO86" s="52"/>
      <c r="HP86" s="1"/>
      <c r="HQ86" s="1"/>
      <c r="HR86" s="2"/>
      <c r="HS86" s="2"/>
      <c r="HT86" s="2"/>
      <c r="HU86" s="2"/>
      <c r="HV86" s="2"/>
      <c r="HW86" s="88"/>
      <c r="HX86" s="14"/>
      <c r="HY86" s="6"/>
      <c r="HZ86" s="52"/>
      <c r="IA86" s="1"/>
      <c r="IB86" s="1"/>
      <c r="IC86" s="2"/>
      <c r="ID86" s="2"/>
      <c r="IE86" s="2"/>
      <c r="IF86" s="2"/>
      <c r="IG86" s="2"/>
      <c r="IH86" s="88"/>
      <c r="II86" s="14"/>
      <c r="IJ86" s="6"/>
      <c r="IK86" s="52"/>
      <c r="IL86" s="4"/>
    </row>
    <row r="87" spans="1:80" ht="12.75" hidden="1">
      <c r="A87" s="31"/>
      <c r="B87" s="29"/>
      <c r="C87" s="29"/>
      <c r="D87" s="30"/>
      <c r="E87" s="30"/>
      <c r="F87" s="63"/>
      <c r="G87" s="28">
        <f t="shared" si="160"/>
      </c>
      <c r="H87" s="24" t="e">
        <f>IF(AND($H$2="Y",J87&gt;0,OR(AND(G87=1,#REF!=10),AND(G87=2,#REF!=20),AND(G87=3,#REF!=30),AND(G87=4,G166=40),AND(G87=5,G172=50),AND(G87=6,G179=60),AND(G87=7,G188=70),AND(G87=8,#REF!=80),AND(G87=9,G196=90),AND(G87=10,#REF!=100))),VLOOKUP(J87-1,SortLookup!$A$13:$B$16,2,FALSE),"")</f>
        <v>#REF!</v>
      </c>
      <c r="I87" s="40" t="str">
        <f>IF(ISNA(VLOOKUP(E87,SortLookup!$A$1:$B$5,2,FALSE))," ",VLOOKUP(E87,SortLookup!$A$1:$B$5,2,FALSE))</f>
        <v> </v>
      </c>
      <c r="J87" s="25" t="str">
        <f>IF(ISNA(VLOOKUP(F87,SortLookup!$A$7:$B$11,2,FALSE))," ",VLOOKUP(F87,SortLookup!$A$7:$B$11,2,FALSE))</f>
        <v> </v>
      </c>
      <c r="K87" s="79">
        <f t="shared" si="135"/>
        <v>0</v>
      </c>
      <c r="L87" s="80">
        <f t="shared" si="136"/>
        <v>0</v>
      </c>
      <c r="M87" s="47">
        <f t="shared" si="137"/>
        <v>0</v>
      </c>
      <c r="N87" s="48">
        <f t="shared" si="138"/>
        <v>0</v>
      </c>
      <c r="O87" s="81">
        <f t="shared" si="139"/>
        <v>0</v>
      </c>
      <c r="P87" s="37"/>
      <c r="Q87" s="34"/>
      <c r="R87" s="34"/>
      <c r="S87" s="34"/>
      <c r="T87" s="34"/>
      <c r="U87" s="34"/>
      <c r="V87" s="34"/>
      <c r="W87" s="35"/>
      <c r="X87" s="35"/>
      <c r="Y87" s="35"/>
      <c r="Z87" s="35"/>
      <c r="AA87" s="36"/>
      <c r="AB87" s="33">
        <f t="shared" si="140"/>
        <v>0</v>
      </c>
      <c r="AC87" s="32">
        <f t="shared" si="141"/>
        <v>0</v>
      </c>
      <c r="AD87" s="26">
        <f t="shared" si="142"/>
        <v>0</v>
      </c>
      <c r="AE87" s="64">
        <f t="shared" si="143"/>
        <v>0</v>
      </c>
      <c r="AF87" s="37"/>
      <c r="AG87" s="34"/>
      <c r="AH87" s="34"/>
      <c r="AI87" s="34"/>
      <c r="AJ87" s="35"/>
      <c r="AK87" s="35"/>
      <c r="AL87" s="35"/>
      <c r="AM87" s="35"/>
      <c r="AN87" s="36"/>
      <c r="AO87" s="33">
        <f t="shared" si="144"/>
        <v>0</v>
      </c>
      <c r="AP87" s="32">
        <f t="shared" si="145"/>
        <v>0</v>
      </c>
      <c r="AQ87" s="26">
        <f t="shared" si="146"/>
        <v>0</v>
      </c>
      <c r="AR87" s="64">
        <f t="shared" si="147"/>
        <v>0</v>
      </c>
      <c r="AS87" s="37"/>
      <c r="AT87" s="34"/>
      <c r="AU87" s="34"/>
      <c r="AV87" s="35"/>
      <c r="AW87" s="35"/>
      <c r="AX87" s="35"/>
      <c r="AY87" s="35"/>
      <c r="AZ87" s="36"/>
      <c r="BA87" s="33">
        <f t="shared" si="148"/>
        <v>0</v>
      </c>
      <c r="BB87" s="32">
        <f t="shared" si="149"/>
        <v>0</v>
      </c>
      <c r="BC87" s="26">
        <f t="shared" si="150"/>
        <v>0</v>
      </c>
      <c r="BD87" s="64">
        <f t="shared" si="151"/>
        <v>0</v>
      </c>
      <c r="BE87" s="33"/>
      <c r="BF87" s="61"/>
      <c r="BG87" s="35"/>
      <c r="BH87" s="35"/>
      <c r="BI87" s="35"/>
      <c r="BJ87" s="35"/>
      <c r="BK87" s="36"/>
      <c r="BL87" s="57">
        <f t="shared" si="152"/>
        <v>0</v>
      </c>
      <c r="BM87" s="48">
        <f t="shared" si="153"/>
        <v>0</v>
      </c>
      <c r="BN87" s="47">
        <f t="shared" si="154"/>
        <v>0</v>
      </c>
      <c r="BO87" s="46">
        <f t="shared" si="155"/>
        <v>0</v>
      </c>
      <c r="BP87" s="37"/>
      <c r="BQ87" s="34"/>
      <c r="BR87" s="34"/>
      <c r="BS87" s="34"/>
      <c r="BT87" s="35"/>
      <c r="BU87" s="35"/>
      <c r="BV87" s="35"/>
      <c r="BW87" s="35"/>
      <c r="BX87" s="36"/>
      <c r="BY87" s="33">
        <f t="shared" si="156"/>
        <v>0</v>
      </c>
      <c r="BZ87" s="32">
        <f t="shared" si="157"/>
        <v>0</v>
      </c>
      <c r="CA87" s="38">
        <f t="shared" si="158"/>
        <v>0</v>
      </c>
      <c r="CB87" s="27">
        <f t="shared" si="159"/>
        <v>0</v>
      </c>
    </row>
    <row r="88" spans="1:80" ht="12.75" hidden="1">
      <c r="A88" s="31"/>
      <c r="B88" s="29"/>
      <c r="C88" s="29"/>
      <c r="D88" s="30"/>
      <c r="E88" s="30"/>
      <c r="F88" s="63"/>
      <c r="G88" s="28">
        <f t="shared" si="160"/>
      </c>
      <c r="H88" s="24" t="e">
        <f>IF(AND($H$2="Y",J88&gt;0,OR(AND(G88=1,#REF!=10),AND(G88=2,#REF!=20),AND(G88=3,#REF!=30),AND(G88=4,G167=40),AND(G88=5,G173=50),AND(G88=6,G180=60),AND(G88=7,G189=70),AND(G88=8,#REF!=80),AND(G88=9,G197=90),AND(G88=10,#REF!=100))),VLOOKUP(J88-1,SortLookup!$A$13:$B$16,2,FALSE),"")</f>
        <v>#REF!</v>
      </c>
      <c r="I88" s="40" t="str">
        <f>IF(ISNA(VLOOKUP(E88,SortLookup!$A$1:$B$5,2,FALSE))," ",VLOOKUP(E88,SortLookup!$A$1:$B$5,2,FALSE))</f>
        <v> </v>
      </c>
      <c r="J88" s="25" t="str">
        <f>IF(ISNA(VLOOKUP(F88,SortLookup!$A$7:$B$11,2,FALSE))," ",VLOOKUP(F88,SortLookup!$A$7:$B$11,2,FALSE))</f>
        <v> </v>
      </c>
      <c r="K88" s="79">
        <f t="shared" si="135"/>
        <v>0</v>
      </c>
      <c r="L88" s="80">
        <f t="shared" si="136"/>
        <v>0</v>
      </c>
      <c r="M88" s="47">
        <f t="shared" si="137"/>
        <v>0</v>
      </c>
      <c r="N88" s="48">
        <f t="shared" si="138"/>
        <v>0</v>
      </c>
      <c r="O88" s="81">
        <f t="shared" si="139"/>
        <v>0</v>
      </c>
      <c r="P88" s="37"/>
      <c r="Q88" s="34"/>
      <c r="R88" s="34"/>
      <c r="S88" s="34"/>
      <c r="T88" s="34"/>
      <c r="U88" s="34"/>
      <c r="V88" s="34"/>
      <c r="W88" s="35"/>
      <c r="X88" s="35"/>
      <c r="Y88" s="35"/>
      <c r="Z88" s="35"/>
      <c r="AA88" s="36"/>
      <c r="AB88" s="33">
        <f t="shared" si="140"/>
        <v>0</v>
      </c>
      <c r="AC88" s="32">
        <f t="shared" si="141"/>
        <v>0</v>
      </c>
      <c r="AD88" s="26">
        <f t="shared" si="142"/>
        <v>0</v>
      </c>
      <c r="AE88" s="64">
        <f t="shared" si="143"/>
        <v>0</v>
      </c>
      <c r="AF88" s="37"/>
      <c r="AG88" s="34"/>
      <c r="AH88" s="34"/>
      <c r="AI88" s="34"/>
      <c r="AJ88" s="35"/>
      <c r="AK88" s="35"/>
      <c r="AL88" s="35"/>
      <c r="AM88" s="35"/>
      <c r="AN88" s="36"/>
      <c r="AO88" s="33">
        <f t="shared" si="144"/>
        <v>0</v>
      </c>
      <c r="AP88" s="32">
        <f t="shared" si="145"/>
        <v>0</v>
      </c>
      <c r="AQ88" s="26">
        <f t="shared" si="146"/>
        <v>0</v>
      </c>
      <c r="AR88" s="64">
        <f t="shared" si="147"/>
        <v>0</v>
      </c>
      <c r="AS88" s="37"/>
      <c r="AT88" s="34"/>
      <c r="AU88" s="34"/>
      <c r="AV88" s="35"/>
      <c r="AW88" s="35"/>
      <c r="AX88" s="35"/>
      <c r="AY88" s="35"/>
      <c r="AZ88" s="36"/>
      <c r="BA88" s="33">
        <f t="shared" si="148"/>
        <v>0</v>
      </c>
      <c r="BB88" s="32">
        <f t="shared" si="149"/>
        <v>0</v>
      </c>
      <c r="BC88" s="26">
        <f t="shared" si="150"/>
        <v>0</v>
      </c>
      <c r="BD88" s="64">
        <f t="shared" si="151"/>
        <v>0</v>
      </c>
      <c r="BE88" s="33"/>
      <c r="BF88" s="61"/>
      <c r="BG88" s="35"/>
      <c r="BH88" s="35"/>
      <c r="BI88" s="35"/>
      <c r="BJ88" s="35"/>
      <c r="BK88" s="36"/>
      <c r="BL88" s="57">
        <f t="shared" si="152"/>
        <v>0</v>
      </c>
      <c r="BM88" s="48">
        <f t="shared" si="153"/>
        <v>0</v>
      </c>
      <c r="BN88" s="47">
        <f t="shared" si="154"/>
        <v>0</v>
      </c>
      <c r="BO88" s="46">
        <f t="shared" si="155"/>
        <v>0</v>
      </c>
      <c r="BP88" s="37"/>
      <c r="BQ88" s="34"/>
      <c r="BR88" s="34"/>
      <c r="BS88" s="34"/>
      <c r="BT88" s="35"/>
      <c r="BU88" s="35"/>
      <c r="BV88" s="35"/>
      <c r="BW88" s="35"/>
      <c r="BX88" s="36"/>
      <c r="BY88" s="33">
        <f t="shared" si="156"/>
        <v>0</v>
      </c>
      <c r="BZ88" s="32">
        <f t="shared" si="157"/>
        <v>0</v>
      </c>
      <c r="CA88" s="38">
        <f t="shared" si="158"/>
        <v>0</v>
      </c>
      <c r="CB88" s="27">
        <f t="shared" si="159"/>
        <v>0</v>
      </c>
    </row>
    <row r="89" spans="1:80" ht="12.75" hidden="1">
      <c r="A89" s="31"/>
      <c r="B89" s="29"/>
      <c r="C89" s="29"/>
      <c r="D89" s="30"/>
      <c r="E89" s="30"/>
      <c r="F89" s="63"/>
      <c r="G89" s="28">
        <f t="shared" si="160"/>
      </c>
      <c r="H89" s="24" t="e">
        <f>IF(AND($H$2="Y",J89&gt;0,OR(AND(G89=1,#REF!=10),AND(G89=2,#REF!=20),AND(G89=3,#REF!=30),AND(G89=4,G168=40),AND(G89=5,G174=50),AND(G89=6,G181=60),AND(G89=7,G190=70),AND(G89=8,#REF!=80),AND(G89=9,G198=90),AND(G89=10,#REF!=100))),VLOOKUP(J89-1,SortLookup!$A$13:$B$16,2,FALSE),"")</f>
        <v>#REF!</v>
      </c>
      <c r="I89" s="40" t="str">
        <f>IF(ISNA(VLOOKUP(E89,SortLookup!$A$1:$B$5,2,FALSE))," ",VLOOKUP(E89,SortLookup!$A$1:$B$5,2,FALSE))</f>
        <v> </v>
      </c>
      <c r="J89" s="25" t="str">
        <f>IF(ISNA(VLOOKUP(F89,SortLookup!$A$7:$B$11,2,FALSE))," ",VLOOKUP(F89,SortLookup!$A$7:$B$11,2,FALSE))</f>
        <v> </v>
      </c>
      <c r="K89" s="79">
        <f t="shared" si="135"/>
        <v>0</v>
      </c>
      <c r="L89" s="80">
        <f t="shared" si="136"/>
        <v>0</v>
      </c>
      <c r="M89" s="47">
        <f t="shared" si="137"/>
        <v>0</v>
      </c>
      <c r="N89" s="48">
        <f t="shared" si="138"/>
        <v>0</v>
      </c>
      <c r="O89" s="81">
        <f t="shared" si="139"/>
        <v>0</v>
      </c>
      <c r="P89" s="37"/>
      <c r="Q89" s="34"/>
      <c r="R89" s="34"/>
      <c r="S89" s="34"/>
      <c r="T89" s="34"/>
      <c r="U89" s="34"/>
      <c r="V89" s="34"/>
      <c r="W89" s="35"/>
      <c r="X89" s="35"/>
      <c r="Y89" s="35"/>
      <c r="Z89" s="35"/>
      <c r="AA89" s="36"/>
      <c r="AB89" s="33">
        <f t="shared" si="140"/>
        <v>0</v>
      </c>
      <c r="AC89" s="32">
        <f t="shared" si="141"/>
        <v>0</v>
      </c>
      <c r="AD89" s="26">
        <f t="shared" si="142"/>
        <v>0</v>
      </c>
      <c r="AE89" s="64">
        <f t="shared" si="143"/>
        <v>0</v>
      </c>
      <c r="AF89" s="37"/>
      <c r="AG89" s="34"/>
      <c r="AH89" s="34"/>
      <c r="AI89" s="34"/>
      <c r="AJ89" s="35"/>
      <c r="AK89" s="35"/>
      <c r="AL89" s="35"/>
      <c r="AM89" s="35"/>
      <c r="AN89" s="36"/>
      <c r="AO89" s="33">
        <f t="shared" si="144"/>
        <v>0</v>
      </c>
      <c r="AP89" s="32">
        <f t="shared" si="145"/>
        <v>0</v>
      </c>
      <c r="AQ89" s="26">
        <f t="shared" si="146"/>
        <v>0</v>
      </c>
      <c r="AR89" s="64">
        <f t="shared" si="147"/>
        <v>0</v>
      </c>
      <c r="AS89" s="37"/>
      <c r="AT89" s="34"/>
      <c r="AU89" s="34"/>
      <c r="AV89" s="35"/>
      <c r="AW89" s="35"/>
      <c r="AX89" s="35"/>
      <c r="AY89" s="35"/>
      <c r="AZ89" s="36"/>
      <c r="BA89" s="33">
        <f t="shared" si="148"/>
        <v>0</v>
      </c>
      <c r="BB89" s="32">
        <f t="shared" si="149"/>
        <v>0</v>
      </c>
      <c r="BC89" s="26">
        <f t="shared" si="150"/>
        <v>0</v>
      </c>
      <c r="BD89" s="64">
        <f t="shared" si="151"/>
        <v>0</v>
      </c>
      <c r="BE89" s="33"/>
      <c r="BF89" s="61"/>
      <c r="BG89" s="35"/>
      <c r="BH89" s="35"/>
      <c r="BI89" s="35"/>
      <c r="BJ89" s="35"/>
      <c r="BK89" s="36"/>
      <c r="BL89" s="57">
        <f t="shared" si="152"/>
        <v>0</v>
      </c>
      <c r="BM89" s="48">
        <f t="shared" si="153"/>
        <v>0</v>
      </c>
      <c r="BN89" s="47">
        <f t="shared" si="154"/>
        <v>0</v>
      </c>
      <c r="BO89" s="46">
        <f t="shared" si="155"/>
        <v>0</v>
      </c>
      <c r="BP89" s="37"/>
      <c r="BQ89" s="34"/>
      <c r="BR89" s="34"/>
      <c r="BS89" s="34"/>
      <c r="BT89" s="35"/>
      <c r="BU89" s="35"/>
      <c r="BV89" s="35"/>
      <c r="BW89" s="35"/>
      <c r="BX89" s="36"/>
      <c r="BY89" s="33">
        <f t="shared" si="156"/>
        <v>0</v>
      </c>
      <c r="BZ89" s="32">
        <f t="shared" si="157"/>
        <v>0</v>
      </c>
      <c r="CA89" s="38">
        <f t="shared" si="158"/>
        <v>0</v>
      </c>
      <c r="CB89" s="27">
        <f t="shared" si="159"/>
        <v>0</v>
      </c>
    </row>
    <row r="90" spans="1:80" ht="12.75" hidden="1">
      <c r="A90" s="31"/>
      <c r="B90" s="29"/>
      <c r="C90" s="29"/>
      <c r="D90" s="30"/>
      <c r="E90" s="30"/>
      <c r="F90" s="63"/>
      <c r="G90" s="28">
        <f t="shared" si="160"/>
      </c>
      <c r="H90" s="24" t="e">
        <f>IF(AND($H$2="Y",J90&gt;0,OR(AND(G90=1,#REF!=10),AND(G90=2,#REF!=20),AND(G90=3,#REF!=30),AND(G90=4,G169=40),AND(G90=5,G175=50),AND(G90=6,G182=60),AND(G90=7,G191=70),AND(G90=8,#REF!=80),AND(G90=9,G199=90),AND(G90=10,#REF!=100))),VLOOKUP(J90-1,SortLookup!$A$13:$B$16,2,FALSE),"")</f>
        <v>#REF!</v>
      </c>
      <c r="I90" s="40" t="str">
        <f>IF(ISNA(VLOOKUP(E90,SortLookup!$A$1:$B$5,2,FALSE))," ",VLOOKUP(E90,SortLookup!$A$1:$B$5,2,FALSE))</f>
        <v> </v>
      </c>
      <c r="J90" s="25" t="str">
        <f>IF(ISNA(VLOOKUP(F90,SortLookup!$A$7:$B$11,2,FALSE))," ",VLOOKUP(F90,SortLookup!$A$7:$B$11,2,FALSE))</f>
        <v> </v>
      </c>
      <c r="K90" s="79">
        <f t="shared" si="135"/>
        <v>0</v>
      </c>
      <c r="L90" s="80">
        <f t="shared" si="136"/>
        <v>0</v>
      </c>
      <c r="M90" s="47">
        <f t="shared" si="137"/>
        <v>0</v>
      </c>
      <c r="N90" s="48">
        <f t="shared" si="138"/>
        <v>0</v>
      </c>
      <c r="O90" s="81">
        <f t="shared" si="139"/>
        <v>0</v>
      </c>
      <c r="P90" s="37"/>
      <c r="Q90" s="34"/>
      <c r="R90" s="34"/>
      <c r="S90" s="34"/>
      <c r="T90" s="34"/>
      <c r="U90" s="34"/>
      <c r="V90" s="34"/>
      <c r="W90" s="35"/>
      <c r="X90" s="35"/>
      <c r="Y90" s="35"/>
      <c r="Z90" s="35"/>
      <c r="AA90" s="36"/>
      <c r="AB90" s="33">
        <f t="shared" si="140"/>
        <v>0</v>
      </c>
      <c r="AC90" s="32">
        <f t="shared" si="141"/>
        <v>0</v>
      </c>
      <c r="AD90" s="26">
        <f t="shared" si="142"/>
        <v>0</v>
      </c>
      <c r="AE90" s="64">
        <f t="shared" si="143"/>
        <v>0</v>
      </c>
      <c r="AF90" s="37"/>
      <c r="AG90" s="34"/>
      <c r="AH90" s="34"/>
      <c r="AI90" s="34"/>
      <c r="AJ90" s="35"/>
      <c r="AK90" s="35"/>
      <c r="AL90" s="35"/>
      <c r="AM90" s="35"/>
      <c r="AN90" s="36"/>
      <c r="AO90" s="33">
        <f t="shared" si="144"/>
        <v>0</v>
      </c>
      <c r="AP90" s="32">
        <f t="shared" si="145"/>
        <v>0</v>
      </c>
      <c r="AQ90" s="26">
        <f t="shared" si="146"/>
        <v>0</v>
      </c>
      <c r="AR90" s="64">
        <f t="shared" si="147"/>
        <v>0</v>
      </c>
      <c r="AS90" s="37"/>
      <c r="AT90" s="34"/>
      <c r="AU90" s="34"/>
      <c r="AV90" s="35"/>
      <c r="AW90" s="35"/>
      <c r="AX90" s="35"/>
      <c r="AY90" s="35"/>
      <c r="AZ90" s="36"/>
      <c r="BA90" s="33">
        <f t="shared" si="148"/>
        <v>0</v>
      </c>
      <c r="BB90" s="32">
        <f t="shared" si="149"/>
        <v>0</v>
      </c>
      <c r="BC90" s="26">
        <f t="shared" si="150"/>
        <v>0</v>
      </c>
      <c r="BD90" s="64">
        <f t="shared" si="151"/>
        <v>0</v>
      </c>
      <c r="BE90" s="33"/>
      <c r="BF90" s="61"/>
      <c r="BG90" s="35"/>
      <c r="BH90" s="35"/>
      <c r="BI90" s="35"/>
      <c r="BJ90" s="35"/>
      <c r="BK90" s="36"/>
      <c r="BL90" s="57">
        <f t="shared" si="152"/>
        <v>0</v>
      </c>
      <c r="BM90" s="48">
        <f t="shared" si="153"/>
        <v>0</v>
      </c>
      <c r="BN90" s="47">
        <f t="shared" si="154"/>
        <v>0</v>
      </c>
      <c r="BO90" s="46">
        <f t="shared" si="155"/>
        <v>0</v>
      </c>
      <c r="BP90" s="37"/>
      <c r="BQ90" s="34"/>
      <c r="BR90" s="34"/>
      <c r="BS90" s="34"/>
      <c r="BT90" s="35"/>
      <c r="BU90" s="35"/>
      <c r="BV90" s="35"/>
      <c r="BW90" s="35"/>
      <c r="BX90" s="36"/>
      <c r="BY90" s="33">
        <f t="shared" si="156"/>
        <v>0</v>
      </c>
      <c r="BZ90" s="32">
        <f t="shared" si="157"/>
        <v>0</v>
      </c>
      <c r="CA90" s="38">
        <f t="shared" si="158"/>
        <v>0</v>
      </c>
      <c r="CB90" s="27">
        <f t="shared" si="159"/>
        <v>0</v>
      </c>
    </row>
    <row r="91" spans="1:80" ht="12.75" hidden="1">
      <c r="A91" s="31"/>
      <c r="B91" s="29"/>
      <c r="C91" s="29"/>
      <c r="D91" s="30"/>
      <c r="E91" s="30"/>
      <c r="F91" s="63"/>
      <c r="G91" s="28">
        <f t="shared" si="160"/>
      </c>
      <c r="H91" s="24" t="e">
        <f>IF(AND($H$2="Y",J91&gt;0,OR(AND(G91=1,#REF!=10),AND(G91=2,#REF!=20),AND(G91=3,#REF!=30),AND(G91=4,G170=40),AND(G91=5,G176=50),AND(G91=6,G183=60),AND(G91=7,G192=70),AND(G91=8,#REF!=80),AND(G91=9,G200=90),AND(G91=10,#REF!=100))),VLOOKUP(J91-1,SortLookup!$A$13:$B$16,2,FALSE),"")</f>
        <v>#REF!</v>
      </c>
      <c r="I91" s="40" t="str">
        <f>IF(ISNA(VLOOKUP(E91,SortLookup!$A$1:$B$5,2,FALSE))," ",VLOOKUP(E91,SortLookup!$A$1:$B$5,2,FALSE))</f>
        <v> </v>
      </c>
      <c r="J91" s="25" t="str">
        <f>IF(ISNA(VLOOKUP(F91,SortLookup!$A$7:$B$11,2,FALSE))," ",VLOOKUP(F91,SortLookup!$A$7:$B$11,2,FALSE))</f>
        <v> </v>
      </c>
      <c r="K91" s="79">
        <f t="shared" si="135"/>
        <v>0</v>
      </c>
      <c r="L91" s="80">
        <f t="shared" si="136"/>
        <v>0</v>
      </c>
      <c r="M91" s="47">
        <f t="shared" si="137"/>
        <v>0</v>
      </c>
      <c r="N91" s="48">
        <f t="shared" si="138"/>
        <v>0</v>
      </c>
      <c r="O91" s="81">
        <f t="shared" si="139"/>
        <v>0</v>
      </c>
      <c r="P91" s="37"/>
      <c r="Q91" s="34"/>
      <c r="R91" s="34"/>
      <c r="S91" s="34"/>
      <c r="T91" s="34"/>
      <c r="U91" s="34"/>
      <c r="V91" s="34"/>
      <c r="W91" s="35"/>
      <c r="X91" s="35"/>
      <c r="Y91" s="35"/>
      <c r="Z91" s="35"/>
      <c r="AA91" s="36"/>
      <c r="AB91" s="33">
        <f t="shared" si="140"/>
        <v>0</v>
      </c>
      <c r="AC91" s="32">
        <f t="shared" si="141"/>
        <v>0</v>
      </c>
      <c r="AD91" s="26">
        <f t="shared" si="142"/>
        <v>0</v>
      </c>
      <c r="AE91" s="64">
        <f t="shared" si="143"/>
        <v>0</v>
      </c>
      <c r="AF91" s="37"/>
      <c r="AG91" s="34"/>
      <c r="AH91" s="34"/>
      <c r="AI91" s="34"/>
      <c r="AJ91" s="35"/>
      <c r="AK91" s="35"/>
      <c r="AL91" s="35"/>
      <c r="AM91" s="35"/>
      <c r="AN91" s="36"/>
      <c r="AO91" s="33">
        <f t="shared" si="144"/>
        <v>0</v>
      </c>
      <c r="AP91" s="32">
        <f t="shared" si="145"/>
        <v>0</v>
      </c>
      <c r="AQ91" s="26">
        <f t="shared" si="146"/>
        <v>0</v>
      </c>
      <c r="AR91" s="64">
        <f t="shared" si="147"/>
        <v>0</v>
      </c>
      <c r="AS91" s="37"/>
      <c r="AT91" s="34"/>
      <c r="AU91" s="34"/>
      <c r="AV91" s="35"/>
      <c r="AW91" s="35"/>
      <c r="AX91" s="35"/>
      <c r="AY91" s="35"/>
      <c r="AZ91" s="36"/>
      <c r="BA91" s="33">
        <f t="shared" si="148"/>
        <v>0</v>
      </c>
      <c r="BB91" s="32">
        <f t="shared" si="149"/>
        <v>0</v>
      </c>
      <c r="BC91" s="26">
        <f t="shared" si="150"/>
        <v>0</v>
      </c>
      <c r="BD91" s="64">
        <f t="shared" si="151"/>
        <v>0</v>
      </c>
      <c r="BE91" s="33"/>
      <c r="BF91" s="61"/>
      <c r="BG91" s="35"/>
      <c r="BH91" s="35"/>
      <c r="BI91" s="35"/>
      <c r="BJ91" s="35"/>
      <c r="BK91" s="36"/>
      <c r="BL91" s="57">
        <f t="shared" si="152"/>
        <v>0</v>
      </c>
      <c r="BM91" s="48">
        <f t="shared" si="153"/>
        <v>0</v>
      </c>
      <c r="BN91" s="47">
        <f t="shared" si="154"/>
        <v>0</v>
      </c>
      <c r="BO91" s="46">
        <f t="shared" si="155"/>
        <v>0</v>
      </c>
      <c r="BP91" s="37"/>
      <c r="BQ91" s="34"/>
      <c r="BR91" s="34"/>
      <c r="BS91" s="34"/>
      <c r="BT91" s="35"/>
      <c r="BU91" s="35"/>
      <c r="BV91" s="35"/>
      <c r="BW91" s="35"/>
      <c r="BX91" s="36"/>
      <c r="BY91" s="33">
        <f t="shared" si="156"/>
        <v>0</v>
      </c>
      <c r="BZ91" s="32">
        <f t="shared" si="157"/>
        <v>0</v>
      </c>
      <c r="CA91" s="38">
        <f t="shared" si="158"/>
        <v>0</v>
      </c>
      <c r="CB91" s="27">
        <f t="shared" si="159"/>
        <v>0</v>
      </c>
    </row>
    <row r="92" spans="1:80" ht="12.75" hidden="1">
      <c r="A92" s="31"/>
      <c r="B92" s="29"/>
      <c r="C92" s="29"/>
      <c r="D92" s="30"/>
      <c r="E92" s="30"/>
      <c r="F92" s="63"/>
      <c r="G92" s="28">
        <f t="shared" si="160"/>
      </c>
      <c r="H92" s="24" t="e">
        <f>IF(AND($H$2="Y",J92&gt;0,OR(AND(G92=1,#REF!=10),AND(G92=2,#REF!=20),AND(G92=3,#REF!=30),AND(G92=4,G171=40),AND(G92=5,G177=50),AND(G92=6,G184=60),AND(G92=7,G193=70),AND(G92=8,#REF!=80),AND(G92=9,G201=90),AND(G92=10,#REF!=100))),VLOOKUP(J92-1,SortLookup!$A$13:$B$16,2,FALSE),"")</f>
        <v>#REF!</v>
      </c>
      <c r="I92" s="40" t="str">
        <f>IF(ISNA(VLOOKUP(E92,SortLookup!$A$1:$B$5,2,FALSE))," ",VLOOKUP(E92,SortLookup!$A$1:$B$5,2,FALSE))</f>
        <v> </v>
      </c>
      <c r="J92" s="25" t="str">
        <f>IF(ISNA(VLOOKUP(F92,SortLookup!$A$7:$B$11,2,FALSE))," ",VLOOKUP(F92,SortLookup!$A$7:$B$11,2,FALSE))</f>
        <v> </v>
      </c>
      <c r="K92" s="79">
        <f t="shared" si="135"/>
        <v>0</v>
      </c>
      <c r="L92" s="80">
        <f t="shared" si="136"/>
        <v>0</v>
      </c>
      <c r="M92" s="47">
        <f t="shared" si="137"/>
        <v>0</v>
      </c>
      <c r="N92" s="48">
        <f t="shared" si="138"/>
        <v>0</v>
      </c>
      <c r="O92" s="81">
        <f t="shared" si="139"/>
        <v>0</v>
      </c>
      <c r="P92" s="37"/>
      <c r="Q92" s="34"/>
      <c r="R92" s="34"/>
      <c r="S92" s="34"/>
      <c r="T92" s="34"/>
      <c r="U92" s="34"/>
      <c r="V92" s="34"/>
      <c r="W92" s="35"/>
      <c r="X92" s="35"/>
      <c r="Y92" s="35"/>
      <c r="Z92" s="35"/>
      <c r="AA92" s="36"/>
      <c r="AB92" s="33">
        <f t="shared" si="140"/>
        <v>0</v>
      </c>
      <c r="AC92" s="32">
        <f t="shared" si="141"/>
        <v>0</v>
      </c>
      <c r="AD92" s="26">
        <f t="shared" si="142"/>
        <v>0</v>
      </c>
      <c r="AE92" s="64">
        <f t="shared" si="143"/>
        <v>0</v>
      </c>
      <c r="AF92" s="37"/>
      <c r="AG92" s="34"/>
      <c r="AH92" s="34"/>
      <c r="AI92" s="34"/>
      <c r="AJ92" s="35"/>
      <c r="AK92" s="35"/>
      <c r="AL92" s="35"/>
      <c r="AM92" s="35"/>
      <c r="AN92" s="36"/>
      <c r="AO92" s="33">
        <f t="shared" si="144"/>
        <v>0</v>
      </c>
      <c r="AP92" s="32">
        <f t="shared" si="145"/>
        <v>0</v>
      </c>
      <c r="AQ92" s="26">
        <f t="shared" si="146"/>
        <v>0</v>
      </c>
      <c r="AR92" s="64">
        <f t="shared" si="147"/>
        <v>0</v>
      </c>
      <c r="AS92" s="37"/>
      <c r="AT92" s="34"/>
      <c r="AU92" s="34"/>
      <c r="AV92" s="35"/>
      <c r="AW92" s="35"/>
      <c r="AX92" s="35"/>
      <c r="AY92" s="35"/>
      <c r="AZ92" s="36"/>
      <c r="BA92" s="33">
        <f t="shared" si="148"/>
        <v>0</v>
      </c>
      <c r="BB92" s="32">
        <f t="shared" si="149"/>
        <v>0</v>
      </c>
      <c r="BC92" s="26">
        <f t="shared" si="150"/>
        <v>0</v>
      </c>
      <c r="BD92" s="64">
        <f t="shared" si="151"/>
        <v>0</v>
      </c>
      <c r="BE92" s="33"/>
      <c r="BF92" s="61"/>
      <c r="BG92" s="35"/>
      <c r="BH92" s="35"/>
      <c r="BI92" s="35"/>
      <c r="BJ92" s="35"/>
      <c r="BK92" s="36"/>
      <c r="BL92" s="57">
        <f t="shared" si="152"/>
        <v>0</v>
      </c>
      <c r="BM92" s="48">
        <f t="shared" si="153"/>
        <v>0</v>
      </c>
      <c r="BN92" s="47">
        <f t="shared" si="154"/>
        <v>0</v>
      </c>
      <c r="BO92" s="46">
        <f t="shared" si="155"/>
        <v>0</v>
      </c>
      <c r="BP92" s="37"/>
      <c r="BQ92" s="34"/>
      <c r="BR92" s="34"/>
      <c r="BS92" s="34"/>
      <c r="BT92" s="35"/>
      <c r="BU92" s="35"/>
      <c r="BV92" s="35"/>
      <c r="BW92" s="35"/>
      <c r="BX92" s="36"/>
      <c r="BY92" s="33">
        <f t="shared" si="156"/>
        <v>0</v>
      </c>
      <c r="BZ92" s="32">
        <f t="shared" si="157"/>
        <v>0</v>
      </c>
      <c r="CA92" s="38">
        <f t="shared" si="158"/>
        <v>0</v>
      </c>
      <c r="CB92" s="27">
        <f t="shared" si="159"/>
        <v>0</v>
      </c>
    </row>
    <row r="93" spans="1:80" ht="12.75" hidden="1">
      <c r="A93" s="31"/>
      <c r="B93" s="29"/>
      <c r="C93" s="29"/>
      <c r="D93" s="30"/>
      <c r="E93" s="30"/>
      <c r="F93" s="63"/>
      <c r="G93" s="28">
        <f t="shared" si="160"/>
      </c>
      <c r="H93" s="24" t="e">
        <f>IF(AND($H$2="Y",J93&gt;0,OR(AND(G93=1,#REF!=10),AND(G93=2,#REF!=20),AND(G93=3,#REF!=30),AND(G93=4,G172=40),AND(G93=5,G178=50),AND(G93=6,G185=60),AND(G93=7,G194=70),AND(G93=8,#REF!=80),AND(G93=9,G202=90),AND(G93=10,#REF!=100))),VLOOKUP(J93-1,SortLookup!$A$13:$B$16,2,FALSE),"")</f>
        <v>#REF!</v>
      </c>
      <c r="I93" s="40" t="str">
        <f>IF(ISNA(VLOOKUP(E93,SortLookup!$A$1:$B$5,2,FALSE))," ",VLOOKUP(E93,SortLookup!$A$1:$B$5,2,FALSE))</f>
        <v> </v>
      </c>
      <c r="J93" s="25" t="str">
        <f>IF(ISNA(VLOOKUP(F93,SortLookup!$A$7:$B$11,2,FALSE))," ",VLOOKUP(F93,SortLookup!$A$7:$B$11,2,FALSE))</f>
        <v> </v>
      </c>
      <c r="K93" s="79">
        <f t="shared" si="135"/>
        <v>0</v>
      </c>
      <c r="L93" s="80">
        <f t="shared" si="136"/>
        <v>0</v>
      </c>
      <c r="M93" s="47">
        <f t="shared" si="137"/>
        <v>0</v>
      </c>
      <c r="N93" s="48">
        <f t="shared" si="138"/>
        <v>0</v>
      </c>
      <c r="O93" s="81">
        <f t="shared" si="139"/>
        <v>0</v>
      </c>
      <c r="P93" s="37"/>
      <c r="Q93" s="34"/>
      <c r="R93" s="34"/>
      <c r="S93" s="34"/>
      <c r="T93" s="34"/>
      <c r="U93" s="34"/>
      <c r="V93" s="34"/>
      <c r="W93" s="35"/>
      <c r="X93" s="35"/>
      <c r="Y93" s="35"/>
      <c r="Z93" s="35"/>
      <c r="AA93" s="36"/>
      <c r="AB93" s="33">
        <f t="shared" si="140"/>
        <v>0</v>
      </c>
      <c r="AC93" s="32">
        <f t="shared" si="141"/>
        <v>0</v>
      </c>
      <c r="AD93" s="26">
        <f t="shared" si="142"/>
        <v>0</v>
      </c>
      <c r="AE93" s="64">
        <f t="shared" si="143"/>
        <v>0</v>
      </c>
      <c r="AF93" s="37"/>
      <c r="AG93" s="34"/>
      <c r="AH93" s="34"/>
      <c r="AI93" s="34"/>
      <c r="AJ93" s="35"/>
      <c r="AK93" s="35"/>
      <c r="AL93" s="35"/>
      <c r="AM93" s="35"/>
      <c r="AN93" s="36"/>
      <c r="AO93" s="33">
        <f t="shared" si="144"/>
        <v>0</v>
      </c>
      <c r="AP93" s="32">
        <f t="shared" si="145"/>
        <v>0</v>
      </c>
      <c r="AQ93" s="26">
        <f t="shared" si="146"/>
        <v>0</v>
      </c>
      <c r="AR93" s="64">
        <f t="shared" si="147"/>
        <v>0</v>
      </c>
      <c r="AS93" s="37"/>
      <c r="AT93" s="34"/>
      <c r="AU93" s="34"/>
      <c r="AV93" s="35"/>
      <c r="AW93" s="35"/>
      <c r="AX93" s="35"/>
      <c r="AY93" s="35"/>
      <c r="AZ93" s="36"/>
      <c r="BA93" s="33">
        <f t="shared" si="148"/>
        <v>0</v>
      </c>
      <c r="BB93" s="32">
        <f t="shared" si="149"/>
        <v>0</v>
      </c>
      <c r="BC93" s="26">
        <f t="shared" si="150"/>
        <v>0</v>
      </c>
      <c r="BD93" s="64">
        <f t="shared" si="151"/>
        <v>0</v>
      </c>
      <c r="BE93" s="33"/>
      <c r="BF93" s="61"/>
      <c r="BG93" s="35"/>
      <c r="BH93" s="35"/>
      <c r="BI93" s="35"/>
      <c r="BJ93" s="35"/>
      <c r="BK93" s="36"/>
      <c r="BL93" s="57">
        <f t="shared" si="152"/>
        <v>0</v>
      </c>
      <c r="BM93" s="48">
        <f t="shared" si="153"/>
        <v>0</v>
      </c>
      <c r="BN93" s="47">
        <f t="shared" si="154"/>
        <v>0</v>
      </c>
      <c r="BO93" s="46">
        <f t="shared" si="155"/>
        <v>0</v>
      </c>
      <c r="BP93" s="37"/>
      <c r="BQ93" s="34"/>
      <c r="BR93" s="34"/>
      <c r="BS93" s="34"/>
      <c r="BT93" s="35"/>
      <c r="BU93" s="35"/>
      <c r="BV93" s="35"/>
      <c r="BW93" s="35"/>
      <c r="BX93" s="36"/>
      <c r="BY93" s="33">
        <f t="shared" si="156"/>
        <v>0</v>
      </c>
      <c r="BZ93" s="32">
        <f t="shared" si="157"/>
        <v>0</v>
      </c>
      <c r="CA93" s="38">
        <f t="shared" si="158"/>
        <v>0</v>
      </c>
      <c r="CB93" s="27">
        <f t="shared" si="159"/>
        <v>0</v>
      </c>
    </row>
    <row r="94" spans="1:246" ht="12.75" hidden="1">
      <c r="A94" s="31"/>
      <c r="B94" s="29"/>
      <c r="C94" s="29"/>
      <c r="D94" s="30"/>
      <c r="E94" s="30"/>
      <c r="F94" s="63"/>
      <c r="G94" s="28">
        <f t="shared" si="160"/>
      </c>
      <c r="H94" s="24" t="e">
        <f>IF(AND($H$2="Y",J94&gt;0,OR(AND(G94=1,#REF!=10),AND(G94=2,#REF!=20),AND(G94=3,#REF!=30),AND(G94=4,G173=40),AND(G94=5,G179=50),AND(G94=6,G186=60),AND(G94=7,G195=70),AND(G94=8,#REF!=80),AND(G94=9,G203=90),AND(G94=10,#REF!=100))),VLOOKUP(J94-1,SortLookup!$A$13:$B$16,2,FALSE),"")</f>
        <v>#REF!</v>
      </c>
      <c r="I94" s="40" t="str">
        <f>IF(ISNA(VLOOKUP(E94,SortLookup!$A$1:$B$5,2,FALSE))," ",VLOOKUP(E94,SortLookup!$A$1:$B$5,2,FALSE))</f>
        <v> </v>
      </c>
      <c r="J94" s="25" t="str">
        <f>IF(ISNA(VLOOKUP(F94,SortLookup!$A$7:$B$11,2,FALSE))," ",VLOOKUP(F94,SortLookup!$A$7:$B$11,2,FALSE))</f>
        <v> </v>
      </c>
      <c r="K94" s="79">
        <f t="shared" si="135"/>
        <v>0</v>
      </c>
      <c r="L94" s="80">
        <f t="shared" si="136"/>
        <v>0</v>
      </c>
      <c r="M94" s="47">
        <f t="shared" si="137"/>
        <v>0</v>
      </c>
      <c r="N94" s="48">
        <f t="shared" si="138"/>
        <v>0</v>
      </c>
      <c r="O94" s="81">
        <f t="shared" si="139"/>
        <v>0</v>
      </c>
      <c r="P94" s="37"/>
      <c r="Q94" s="34"/>
      <c r="R94" s="34"/>
      <c r="S94" s="34"/>
      <c r="T94" s="34"/>
      <c r="U94" s="34"/>
      <c r="V94" s="34"/>
      <c r="W94" s="35"/>
      <c r="X94" s="35"/>
      <c r="Y94" s="35"/>
      <c r="Z94" s="35"/>
      <c r="AA94" s="36"/>
      <c r="AB94" s="33">
        <f t="shared" si="140"/>
        <v>0</v>
      </c>
      <c r="AC94" s="32">
        <f t="shared" si="141"/>
        <v>0</v>
      </c>
      <c r="AD94" s="26">
        <f t="shared" si="142"/>
        <v>0</v>
      </c>
      <c r="AE94" s="64">
        <f t="shared" si="143"/>
        <v>0</v>
      </c>
      <c r="AF94" s="37"/>
      <c r="AG94" s="34"/>
      <c r="AH94" s="34"/>
      <c r="AI94" s="34"/>
      <c r="AJ94" s="35"/>
      <c r="AK94" s="35"/>
      <c r="AL94" s="35"/>
      <c r="AM94" s="35"/>
      <c r="AN94" s="36"/>
      <c r="AO94" s="33">
        <f t="shared" si="144"/>
        <v>0</v>
      </c>
      <c r="AP94" s="32">
        <f t="shared" si="145"/>
        <v>0</v>
      </c>
      <c r="AQ94" s="26">
        <f t="shared" si="146"/>
        <v>0</v>
      </c>
      <c r="AR94" s="64">
        <f t="shared" si="147"/>
        <v>0</v>
      </c>
      <c r="AS94" s="37"/>
      <c r="AT94" s="34"/>
      <c r="AU94" s="34"/>
      <c r="AV94" s="35"/>
      <c r="AW94" s="35"/>
      <c r="AX94" s="35"/>
      <c r="AY94" s="35"/>
      <c r="AZ94" s="36"/>
      <c r="BA94" s="33">
        <f t="shared" si="148"/>
        <v>0</v>
      </c>
      <c r="BB94" s="32">
        <f t="shared" si="149"/>
        <v>0</v>
      </c>
      <c r="BC94" s="26">
        <f t="shared" si="150"/>
        <v>0</v>
      </c>
      <c r="BD94" s="64">
        <f t="shared" si="151"/>
        <v>0</v>
      </c>
      <c r="BE94" s="33"/>
      <c r="BF94" s="61"/>
      <c r="BG94" s="35"/>
      <c r="BH94" s="35"/>
      <c r="BI94" s="35"/>
      <c r="BJ94" s="35"/>
      <c r="BK94" s="36"/>
      <c r="BL94" s="57">
        <f t="shared" si="152"/>
        <v>0</v>
      </c>
      <c r="BM94" s="48">
        <f t="shared" si="153"/>
        <v>0</v>
      </c>
      <c r="BN94" s="47">
        <f t="shared" si="154"/>
        <v>0</v>
      </c>
      <c r="BO94" s="46">
        <f t="shared" si="155"/>
        <v>0</v>
      </c>
      <c r="BP94" s="37"/>
      <c r="BQ94" s="34"/>
      <c r="BR94" s="34"/>
      <c r="BS94" s="34"/>
      <c r="BT94" s="35"/>
      <c r="BU94" s="35"/>
      <c r="BV94" s="35"/>
      <c r="BW94" s="35"/>
      <c r="BX94" s="36"/>
      <c r="BY94" s="33">
        <f t="shared" si="156"/>
        <v>0</v>
      </c>
      <c r="BZ94" s="32">
        <f t="shared" si="157"/>
        <v>0</v>
      </c>
      <c r="CA94" s="38">
        <f t="shared" si="158"/>
        <v>0</v>
      </c>
      <c r="CB94" s="27">
        <f t="shared" si="159"/>
        <v>0</v>
      </c>
      <c r="CC94" s="4"/>
      <c r="CD94" s="4"/>
      <c r="CE94" s="4"/>
      <c r="CF94" s="4"/>
      <c r="CG94" s="4"/>
      <c r="CH94" s="4"/>
      <c r="CI94" s="4"/>
      <c r="CL94" s="4"/>
      <c r="CM94" s="4"/>
      <c r="CN94" s="4"/>
      <c r="CO94" s="4"/>
      <c r="CP94" s="4"/>
      <c r="CQ94" s="4"/>
      <c r="CR94" s="4"/>
      <c r="CS94" s="4"/>
      <c r="CT94" s="4"/>
      <c r="CW94" s="4"/>
      <c r="CX94" s="4"/>
      <c r="CY94" s="4"/>
      <c r="CZ94" s="4"/>
      <c r="DA94" s="4"/>
      <c r="DB94" s="4"/>
      <c r="DC94" s="4"/>
      <c r="DD94" s="4"/>
      <c r="DE94" s="4"/>
      <c r="DH94" s="4"/>
      <c r="DI94" s="4"/>
      <c r="DJ94" s="4"/>
      <c r="DK94" s="4"/>
      <c r="DL94" s="4"/>
      <c r="DM94" s="4"/>
      <c r="DN94" s="4"/>
      <c r="DO94" s="4"/>
      <c r="DP94" s="4"/>
      <c r="DS94" s="4"/>
      <c r="DT94" s="4"/>
      <c r="DU94" s="4"/>
      <c r="DV94" s="4"/>
      <c r="DW94" s="4"/>
      <c r="DX94" s="4"/>
      <c r="DY94" s="4"/>
      <c r="DZ94" s="4"/>
      <c r="EA94" s="4"/>
      <c r="ED94" s="4"/>
      <c r="EE94" s="4"/>
      <c r="EF94" s="4"/>
      <c r="EG94" s="4"/>
      <c r="EH94" s="4"/>
      <c r="EI94" s="4"/>
      <c r="EJ94" s="4"/>
      <c r="EK94" s="4"/>
      <c r="EL94" s="4"/>
      <c r="EO94" s="4"/>
      <c r="EP94" s="4"/>
      <c r="EQ94" s="4"/>
      <c r="ER94" s="4"/>
      <c r="ES94" s="4"/>
      <c r="ET94" s="4"/>
      <c r="EU94" s="4"/>
      <c r="EV94" s="4"/>
      <c r="EW94" s="4"/>
      <c r="EZ94" s="4"/>
      <c r="FA94" s="4"/>
      <c r="FB94" s="4"/>
      <c r="FC94" s="4"/>
      <c r="FD94" s="4"/>
      <c r="FE94" s="4"/>
      <c r="FF94" s="4"/>
      <c r="FG94" s="4"/>
      <c r="FH94" s="4"/>
      <c r="FK94" s="4"/>
      <c r="FL94" s="4"/>
      <c r="FM94" s="4"/>
      <c r="FN94" s="4"/>
      <c r="FO94" s="4"/>
      <c r="FP94" s="4"/>
      <c r="FQ94" s="4"/>
      <c r="FR94" s="4"/>
      <c r="FS94" s="4"/>
      <c r="FV94" s="4"/>
      <c r="FW94" s="4"/>
      <c r="FX94" s="4"/>
      <c r="FY94" s="4"/>
      <c r="FZ94" s="4"/>
      <c r="GA94" s="4"/>
      <c r="GB94" s="4"/>
      <c r="GC94" s="4"/>
      <c r="GD94" s="4"/>
      <c r="GG94" s="4"/>
      <c r="GH94" s="4"/>
      <c r="GI94" s="4"/>
      <c r="GJ94" s="4"/>
      <c r="GK94" s="4"/>
      <c r="GL94" s="4"/>
      <c r="GM94" s="4"/>
      <c r="GN94" s="4"/>
      <c r="GO94" s="4"/>
      <c r="GR94" s="4"/>
      <c r="GS94" s="4"/>
      <c r="GT94" s="4"/>
      <c r="GU94" s="4"/>
      <c r="GV94" s="4"/>
      <c r="GW94" s="4"/>
      <c r="GX94" s="4"/>
      <c r="GY94" s="4"/>
      <c r="GZ94" s="4"/>
      <c r="HC94" s="4"/>
      <c r="HD94" s="4"/>
      <c r="HE94" s="4"/>
      <c r="HF94" s="4"/>
      <c r="HG94" s="4"/>
      <c r="HH94" s="4"/>
      <c r="HI94" s="4"/>
      <c r="HJ94" s="4"/>
      <c r="HK94" s="4"/>
      <c r="HN94" s="4"/>
      <c r="HO94" s="4"/>
      <c r="HP94" s="4"/>
      <c r="HQ94" s="4"/>
      <c r="HR94" s="4"/>
      <c r="HS94" s="4"/>
      <c r="HT94" s="4"/>
      <c r="HU94" s="4"/>
      <c r="HV94" s="4"/>
      <c r="HY94" s="4"/>
      <c r="HZ94" s="4"/>
      <c r="IA94" s="4"/>
      <c r="IB94" s="4"/>
      <c r="IC94" s="4"/>
      <c r="ID94" s="4"/>
      <c r="IE94" s="4"/>
      <c r="IF94" s="4"/>
      <c r="IG94" s="4"/>
      <c r="IJ94" s="4"/>
      <c r="IK94" s="4"/>
      <c r="IL94" s="4"/>
    </row>
    <row r="95" spans="1:80" ht="12.75" hidden="1">
      <c r="A95" s="31"/>
      <c r="B95" s="29"/>
      <c r="C95" s="29"/>
      <c r="D95" s="30"/>
      <c r="E95" s="30"/>
      <c r="F95" s="63"/>
      <c r="G95" s="28">
        <f t="shared" si="160"/>
      </c>
      <c r="H95" s="24" t="e">
        <f>IF(AND($H$2="Y",J95&gt;0,OR(AND(G95=1,#REF!=10),AND(G95=2,#REF!=20),AND(G95=3,#REF!=30),AND(G95=4,G174=40),AND(G95=5,G180=50),AND(G95=6,G187=60),AND(G95=7,G196=70),AND(G95=8,#REF!=80),AND(G95=9,G204=90),AND(G95=10,#REF!=100))),VLOOKUP(J95-1,SortLookup!$A$13:$B$16,2,FALSE),"")</f>
        <v>#REF!</v>
      </c>
      <c r="I95" s="40" t="str">
        <f>IF(ISNA(VLOOKUP(E95,SortLookup!$A$1:$B$5,2,FALSE))," ",VLOOKUP(E95,SortLookup!$A$1:$B$5,2,FALSE))</f>
        <v> </v>
      </c>
      <c r="J95" s="25" t="str">
        <f>IF(ISNA(VLOOKUP(F95,SortLookup!$A$7:$B$11,2,FALSE))," ",VLOOKUP(F95,SortLookup!$A$7:$B$11,2,FALSE))</f>
        <v> </v>
      </c>
      <c r="K95" s="79">
        <f t="shared" si="135"/>
        <v>0</v>
      </c>
      <c r="L95" s="80">
        <f t="shared" si="136"/>
        <v>0</v>
      </c>
      <c r="M95" s="47">
        <f t="shared" si="137"/>
        <v>0</v>
      </c>
      <c r="N95" s="48">
        <f t="shared" si="138"/>
        <v>0</v>
      </c>
      <c r="O95" s="81">
        <f t="shared" si="139"/>
        <v>0</v>
      </c>
      <c r="P95" s="37"/>
      <c r="Q95" s="34"/>
      <c r="R95" s="34"/>
      <c r="S95" s="34"/>
      <c r="T95" s="34"/>
      <c r="U95" s="34"/>
      <c r="V95" s="34"/>
      <c r="W95" s="35"/>
      <c r="X95" s="35"/>
      <c r="Y95" s="35"/>
      <c r="Z95" s="35"/>
      <c r="AA95" s="36"/>
      <c r="AB95" s="33">
        <f t="shared" si="140"/>
        <v>0</v>
      </c>
      <c r="AC95" s="32">
        <f t="shared" si="141"/>
        <v>0</v>
      </c>
      <c r="AD95" s="26">
        <f t="shared" si="142"/>
        <v>0</v>
      </c>
      <c r="AE95" s="64">
        <f t="shared" si="143"/>
        <v>0</v>
      </c>
      <c r="AF95" s="37"/>
      <c r="AG95" s="34"/>
      <c r="AH95" s="34"/>
      <c r="AI95" s="34"/>
      <c r="AJ95" s="35"/>
      <c r="AK95" s="35"/>
      <c r="AL95" s="35"/>
      <c r="AM95" s="35"/>
      <c r="AN95" s="36"/>
      <c r="AO95" s="33">
        <f t="shared" si="144"/>
        <v>0</v>
      </c>
      <c r="AP95" s="32">
        <f t="shared" si="145"/>
        <v>0</v>
      </c>
      <c r="AQ95" s="26">
        <f t="shared" si="146"/>
        <v>0</v>
      </c>
      <c r="AR95" s="64">
        <f t="shared" si="147"/>
        <v>0</v>
      </c>
      <c r="AS95" s="37"/>
      <c r="AT95" s="34"/>
      <c r="AU95" s="34"/>
      <c r="AV95" s="35"/>
      <c r="AW95" s="35"/>
      <c r="AX95" s="35"/>
      <c r="AY95" s="35"/>
      <c r="AZ95" s="36"/>
      <c r="BA95" s="33">
        <f t="shared" si="148"/>
        <v>0</v>
      </c>
      <c r="BB95" s="32">
        <f t="shared" si="149"/>
        <v>0</v>
      </c>
      <c r="BC95" s="26">
        <f t="shared" si="150"/>
        <v>0</v>
      </c>
      <c r="BD95" s="64">
        <f t="shared" si="151"/>
        <v>0</v>
      </c>
      <c r="BE95" s="33"/>
      <c r="BF95" s="61"/>
      <c r="BG95" s="35"/>
      <c r="BH95" s="35"/>
      <c r="BI95" s="35"/>
      <c r="BJ95" s="35"/>
      <c r="BK95" s="36"/>
      <c r="BL95" s="57">
        <f t="shared" si="152"/>
        <v>0</v>
      </c>
      <c r="BM95" s="48">
        <f t="shared" si="153"/>
        <v>0</v>
      </c>
      <c r="BN95" s="47">
        <f t="shared" si="154"/>
        <v>0</v>
      </c>
      <c r="BO95" s="46">
        <f t="shared" si="155"/>
        <v>0</v>
      </c>
      <c r="BP95" s="37"/>
      <c r="BQ95" s="34"/>
      <c r="BR95" s="34"/>
      <c r="BS95" s="34"/>
      <c r="BT95" s="35"/>
      <c r="BU95" s="35"/>
      <c r="BV95" s="35"/>
      <c r="BW95" s="35"/>
      <c r="BX95" s="36"/>
      <c r="BY95" s="33">
        <f t="shared" si="156"/>
        <v>0</v>
      </c>
      <c r="BZ95" s="32">
        <f t="shared" si="157"/>
        <v>0</v>
      </c>
      <c r="CA95" s="38">
        <f t="shared" si="158"/>
        <v>0</v>
      </c>
      <c r="CB95" s="27">
        <f t="shared" si="159"/>
        <v>0</v>
      </c>
    </row>
    <row r="96" spans="1:80" ht="12.75" hidden="1">
      <c r="A96" s="31"/>
      <c r="B96" s="29"/>
      <c r="C96" s="29"/>
      <c r="D96" s="30"/>
      <c r="E96" s="30"/>
      <c r="F96" s="63"/>
      <c r="G96" s="28">
        <f t="shared" si="160"/>
      </c>
      <c r="H96" s="24" t="e">
        <f>IF(AND($H$2="Y",J96&gt;0,OR(AND(G96=1,#REF!=10),AND(G96=2,#REF!=20),AND(G96=3,#REF!=30),AND(G96=4,G175=40),AND(G96=5,G181=50),AND(G96=6,G188=60),AND(G96=7,G197=70),AND(G96=8,#REF!=80),AND(G96=9,G205=90),AND(G96=10,#REF!=100))),VLOOKUP(J96-1,SortLookup!$A$13:$B$16,2,FALSE),"")</f>
        <v>#REF!</v>
      </c>
      <c r="I96" s="40" t="str">
        <f>IF(ISNA(VLOOKUP(E96,SortLookup!$A$1:$B$5,2,FALSE))," ",VLOOKUP(E96,SortLookup!$A$1:$B$5,2,FALSE))</f>
        <v> </v>
      </c>
      <c r="J96" s="25" t="str">
        <f>IF(ISNA(VLOOKUP(F96,SortLookup!$A$7:$B$11,2,FALSE))," ",VLOOKUP(F96,SortLookup!$A$7:$B$11,2,FALSE))</f>
        <v> </v>
      </c>
      <c r="K96" s="79">
        <f t="shared" si="135"/>
        <v>0</v>
      </c>
      <c r="L96" s="80">
        <f t="shared" si="136"/>
        <v>0</v>
      </c>
      <c r="M96" s="47">
        <f t="shared" si="137"/>
        <v>0</v>
      </c>
      <c r="N96" s="48">
        <f t="shared" si="138"/>
        <v>0</v>
      </c>
      <c r="O96" s="81">
        <f t="shared" si="139"/>
        <v>0</v>
      </c>
      <c r="P96" s="37"/>
      <c r="Q96" s="34"/>
      <c r="R96" s="34"/>
      <c r="S96" s="34"/>
      <c r="T96" s="34"/>
      <c r="U96" s="34"/>
      <c r="V96" s="34"/>
      <c r="W96" s="35"/>
      <c r="X96" s="35"/>
      <c r="Y96" s="35"/>
      <c r="Z96" s="35"/>
      <c r="AA96" s="36"/>
      <c r="AB96" s="33">
        <f t="shared" si="140"/>
        <v>0</v>
      </c>
      <c r="AC96" s="32">
        <f t="shared" si="141"/>
        <v>0</v>
      </c>
      <c r="AD96" s="26">
        <f t="shared" si="142"/>
        <v>0</v>
      </c>
      <c r="AE96" s="64">
        <f t="shared" si="143"/>
        <v>0</v>
      </c>
      <c r="AF96" s="37"/>
      <c r="AG96" s="34"/>
      <c r="AH96" s="34"/>
      <c r="AI96" s="34"/>
      <c r="AJ96" s="35"/>
      <c r="AK96" s="35"/>
      <c r="AL96" s="35"/>
      <c r="AM96" s="35"/>
      <c r="AN96" s="36"/>
      <c r="AO96" s="33">
        <f t="shared" si="144"/>
        <v>0</v>
      </c>
      <c r="AP96" s="32">
        <f t="shared" si="145"/>
        <v>0</v>
      </c>
      <c r="AQ96" s="26">
        <f t="shared" si="146"/>
        <v>0</v>
      </c>
      <c r="AR96" s="64">
        <f t="shared" si="147"/>
        <v>0</v>
      </c>
      <c r="AS96" s="37"/>
      <c r="AT96" s="34"/>
      <c r="AU96" s="34"/>
      <c r="AV96" s="35"/>
      <c r="AW96" s="35"/>
      <c r="AX96" s="35"/>
      <c r="AY96" s="35"/>
      <c r="AZ96" s="36"/>
      <c r="BA96" s="33">
        <f t="shared" si="148"/>
        <v>0</v>
      </c>
      <c r="BB96" s="32">
        <f t="shared" si="149"/>
        <v>0</v>
      </c>
      <c r="BC96" s="26">
        <f t="shared" si="150"/>
        <v>0</v>
      </c>
      <c r="BD96" s="64">
        <f t="shared" si="151"/>
        <v>0</v>
      </c>
      <c r="BE96" s="33"/>
      <c r="BF96" s="61"/>
      <c r="BG96" s="35"/>
      <c r="BH96" s="35"/>
      <c r="BI96" s="35"/>
      <c r="BJ96" s="35"/>
      <c r="BK96" s="36"/>
      <c r="BL96" s="57">
        <f t="shared" si="152"/>
        <v>0</v>
      </c>
      <c r="BM96" s="48">
        <f t="shared" si="153"/>
        <v>0</v>
      </c>
      <c r="BN96" s="47">
        <f t="shared" si="154"/>
        <v>0</v>
      </c>
      <c r="BO96" s="46">
        <f t="shared" si="155"/>
        <v>0</v>
      </c>
      <c r="BP96" s="37"/>
      <c r="BQ96" s="34"/>
      <c r="BR96" s="34"/>
      <c r="BS96" s="34"/>
      <c r="BT96" s="35"/>
      <c r="BU96" s="35"/>
      <c r="BV96" s="35"/>
      <c r="BW96" s="35"/>
      <c r="BX96" s="36"/>
      <c r="BY96" s="33">
        <f t="shared" si="156"/>
        <v>0</v>
      </c>
      <c r="BZ96" s="32">
        <f t="shared" si="157"/>
        <v>0</v>
      </c>
      <c r="CA96" s="38">
        <f t="shared" si="158"/>
        <v>0</v>
      </c>
      <c r="CB96" s="27">
        <f t="shared" si="159"/>
        <v>0</v>
      </c>
    </row>
    <row r="97" spans="1:80" ht="12.75" hidden="1">
      <c r="A97" s="31"/>
      <c r="B97" s="29"/>
      <c r="C97" s="29"/>
      <c r="D97" s="30"/>
      <c r="E97" s="30"/>
      <c r="F97" s="63"/>
      <c r="G97" s="28">
        <f t="shared" si="160"/>
      </c>
      <c r="H97" s="24" t="e">
        <f>IF(AND($H$2="Y",J97&gt;0,OR(AND(G97=1,#REF!=10),AND(G97=2,#REF!=20),AND(G97=3,#REF!=30),AND(G97=4,G176=40),AND(G97=5,G182=50),AND(G97=6,G189=60),AND(G97=7,G198=70),AND(G97=8,#REF!=80),AND(G97=9,G206=90),AND(G97=10,#REF!=100))),VLOOKUP(J97-1,SortLookup!$A$13:$B$16,2,FALSE),"")</f>
        <v>#REF!</v>
      </c>
      <c r="I97" s="40" t="str">
        <f>IF(ISNA(VLOOKUP(E97,SortLookup!$A$1:$B$5,2,FALSE))," ",VLOOKUP(E97,SortLookup!$A$1:$B$5,2,FALSE))</f>
        <v> </v>
      </c>
      <c r="J97" s="25" t="str">
        <f>IF(ISNA(VLOOKUP(F97,SortLookup!$A$7:$B$11,2,FALSE))," ",VLOOKUP(F97,SortLookup!$A$7:$B$11,2,FALSE))</f>
        <v> </v>
      </c>
      <c r="K97" s="79">
        <f t="shared" si="135"/>
        <v>0</v>
      </c>
      <c r="L97" s="80">
        <f t="shared" si="136"/>
        <v>0</v>
      </c>
      <c r="M97" s="47">
        <f t="shared" si="137"/>
        <v>0</v>
      </c>
      <c r="N97" s="48">
        <f t="shared" si="138"/>
        <v>0</v>
      </c>
      <c r="O97" s="81">
        <f t="shared" si="139"/>
        <v>0</v>
      </c>
      <c r="P97" s="37"/>
      <c r="Q97" s="34"/>
      <c r="R97" s="34"/>
      <c r="S97" s="34"/>
      <c r="T97" s="34"/>
      <c r="U97" s="34"/>
      <c r="V97" s="34"/>
      <c r="W97" s="35"/>
      <c r="X97" s="35"/>
      <c r="Y97" s="35"/>
      <c r="Z97" s="35"/>
      <c r="AA97" s="36"/>
      <c r="AB97" s="33">
        <f t="shared" si="140"/>
        <v>0</v>
      </c>
      <c r="AC97" s="32">
        <f t="shared" si="141"/>
        <v>0</v>
      </c>
      <c r="AD97" s="26">
        <f t="shared" si="142"/>
        <v>0</v>
      </c>
      <c r="AE97" s="64">
        <f t="shared" si="143"/>
        <v>0</v>
      </c>
      <c r="AF97" s="37"/>
      <c r="AG97" s="34"/>
      <c r="AH97" s="34"/>
      <c r="AI97" s="34"/>
      <c r="AJ97" s="35"/>
      <c r="AK97" s="35"/>
      <c r="AL97" s="35"/>
      <c r="AM97" s="35"/>
      <c r="AN97" s="36"/>
      <c r="AO97" s="33">
        <f t="shared" si="144"/>
        <v>0</v>
      </c>
      <c r="AP97" s="32">
        <f t="shared" si="145"/>
        <v>0</v>
      </c>
      <c r="AQ97" s="26">
        <f t="shared" si="146"/>
        <v>0</v>
      </c>
      <c r="AR97" s="64">
        <f t="shared" si="147"/>
        <v>0</v>
      </c>
      <c r="AS97" s="37"/>
      <c r="AT97" s="34"/>
      <c r="AU97" s="34"/>
      <c r="AV97" s="35"/>
      <c r="AW97" s="35"/>
      <c r="AX97" s="35"/>
      <c r="AY97" s="35"/>
      <c r="AZ97" s="36"/>
      <c r="BA97" s="33">
        <f t="shared" si="148"/>
        <v>0</v>
      </c>
      <c r="BB97" s="32">
        <f t="shared" si="149"/>
        <v>0</v>
      </c>
      <c r="BC97" s="26">
        <f t="shared" si="150"/>
        <v>0</v>
      </c>
      <c r="BD97" s="64">
        <f t="shared" si="151"/>
        <v>0</v>
      </c>
      <c r="BE97" s="33"/>
      <c r="BF97" s="61"/>
      <c r="BG97" s="35"/>
      <c r="BH97" s="35"/>
      <c r="BI97" s="35"/>
      <c r="BJ97" s="35"/>
      <c r="BK97" s="36"/>
      <c r="BL97" s="57">
        <f t="shared" si="152"/>
        <v>0</v>
      </c>
      <c r="BM97" s="48">
        <f t="shared" si="153"/>
        <v>0</v>
      </c>
      <c r="BN97" s="47">
        <f t="shared" si="154"/>
        <v>0</v>
      </c>
      <c r="BO97" s="46">
        <f t="shared" si="155"/>
        <v>0</v>
      </c>
      <c r="BP97" s="37"/>
      <c r="BQ97" s="34"/>
      <c r="BR97" s="34"/>
      <c r="BS97" s="34"/>
      <c r="BT97" s="35"/>
      <c r="BU97" s="35"/>
      <c r="BV97" s="35"/>
      <c r="BW97" s="35"/>
      <c r="BX97" s="36"/>
      <c r="BY97" s="33">
        <f t="shared" si="156"/>
        <v>0</v>
      </c>
      <c r="BZ97" s="32">
        <f t="shared" si="157"/>
        <v>0</v>
      </c>
      <c r="CA97" s="38">
        <f t="shared" si="158"/>
        <v>0</v>
      </c>
      <c r="CB97" s="27">
        <f t="shared" si="159"/>
        <v>0</v>
      </c>
    </row>
    <row r="98" spans="1:80" ht="12.75" hidden="1">
      <c r="A98" s="31"/>
      <c r="B98" s="29"/>
      <c r="C98" s="29"/>
      <c r="D98" s="30"/>
      <c r="E98" s="30"/>
      <c r="F98" s="63"/>
      <c r="G98" s="28">
        <f t="shared" si="160"/>
      </c>
      <c r="H98" s="24" t="e">
        <f>IF(AND($H$2="Y",J98&gt;0,OR(AND(G98=1,#REF!=10),AND(G98=2,#REF!=20),AND(G98=3,#REF!=30),AND(G98=4,G177=40),AND(G98=5,G183=50),AND(G98=6,G190=60),AND(G98=7,G199=70),AND(G98=8,#REF!=80),AND(G98=9,G207=90),AND(G98=10,#REF!=100))),VLOOKUP(J98-1,SortLookup!$A$13:$B$16,2,FALSE),"")</f>
        <v>#REF!</v>
      </c>
      <c r="I98" s="40" t="str">
        <f>IF(ISNA(VLOOKUP(E98,SortLookup!$A$1:$B$5,2,FALSE))," ",VLOOKUP(E98,SortLookup!$A$1:$B$5,2,FALSE))</f>
        <v> </v>
      </c>
      <c r="J98" s="25" t="str">
        <f>IF(ISNA(VLOOKUP(F98,SortLookup!$A$7:$B$11,2,FALSE))," ",VLOOKUP(F98,SortLookup!$A$7:$B$11,2,FALSE))</f>
        <v> </v>
      </c>
      <c r="K98" s="79">
        <f t="shared" si="135"/>
        <v>0</v>
      </c>
      <c r="L98" s="80">
        <f t="shared" si="136"/>
        <v>0</v>
      </c>
      <c r="M98" s="47">
        <f t="shared" si="137"/>
        <v>0</v>
      </c>
      <c r="N98" s="48">
        <f t="shared" si="138"/>
        <v>0</v>
      </c>
      <c r="O98" s="81">
        <f t="shared" si="139"/>
        <v>0</v>
      </c>
      <c r="P98" s="37"/>
      <c r="Q98" s="34"/>
      <c r="R98" s="34"/>
      <c r="S98" s="34"/>
      <c r="T98" s="34"/>
      <c r="U98" s="34"/>
      <c r="V98" s="34"/>
      <c r="W98" s="35"/>
      <c r="X98" s="35"/>
      <c r="Y98" s="35"/>
      <c r="Z98" s="35"/>
      <c r="AA98" s="36"/>
      <c r="AB98" s="33">
        <f t="shared" si="140"/>
        <v>0</v>
      </c>
      <c r="AC98" s="32">
        <f t="shared" si="141"/>
        <v>0</v>
      </c>
      <c r="AD98" s="26">
        <f t="shared" si="142"/>
        <v>0</v>
      </c>
      <c r="AE98" s="64">
        <f t="shared" si="143"/>
        <v>0</v>
      </c>
      <c r="AF98" s="37"/>
      <c r="AG98" s="34"/>
      <c r="AH98" s="34"/>
      <c r="AI98" s="34"/>
      <c r="AJ98" s="35"/>
      <c r="AK98" s="35"/>
      <c r="AL98" s="35"/>
      <c r="AM98" s="35"/>
      <c r="AN98" s="36"/>
      <c r="AO98" s="33">
        <f t="shared" si="144"/>
        <v>0</v>
      </c>
      <c r="AP98" s="32">
        <f t="shared" si="145"/>
        <v>0</v>
      </c>
      <c r="AQ98" s="26">
        <f t="shared" si="146"/>
        <v>0</v>
      </c>
      <c r="AR98" s="64">
        <f t="shared" si="147"/>
        <v>0</v>
      </c>
      <c r="AS98" s="37"/>
      <c r="AT98" s="34"/>
      <c r="AU98" s="34"/>
      <c r="AV98" s="35"/>
      <c r="AW98" s="35"/>
      <c r="AX98" s="35"/>
      <c r="AY98" s="35"/>
      <c r="AZ98" s="36"/>
      <c r="BA98" s="33">
        <f t="shared" si="148"/>
        <v>0</v>
      </c>
      <c r="BB98" s="32">
        <f t="shared" si="149"/>
        <v>0</v>
      </c>
      <c r="BC98" s="26">
        <f t="shared" si="150"/>
        <v>0</v>
      </c>
      <c r="BD98" s="64">
        <f t="shared" si="151"/>
        <v>0</v>
      </c>
      <c r="BE98" s="33"/>
      <c r="BF98" s="61"/>
      <c r="BG98" s="35"/>
      <c r="BH98" s="35"/>
      <c r="BI98" s="35"/>
      <c r="BJ98" s="35"/>
      <c r="BK98" s="36"/>
      <c r="BL98" s="57">
        <f t="shared" si="152"/>
        <v>0</v>
      </c>
      <c r="BM98" s="48">
        <f t="shared" si="153"/>
        <v>0</v>
      </c>
      <c r="BN98" s="47">
        <f t="shared" si="154"/>
        <v>0</v>
      </c>
      <c r="BO98" s="46">
        <f t="shared" si="155"/>
        <v>0</v>
      </c>
      <c r="BP98" s="37"/>
      <c r="BQ98" s="34"/>
      <c r="BR98" s="34"/>
      <c r="BS98" s="34"/>
      <c r="BT98" s="35"/>
      <c r="BU98" s="35"/>
      <c r="BV98" s="35"/>
      <c r="BW98" s="35"/>
      <c r="BX98" s="36"/>
      <c r="BY98" s="33">
        <f t="shared" si="156"/>
        <v>0</v>
      </c>
      <c r="BZ98" s="32">
        <f t="shared" si="157"/>
        <v>0</v>
      </c>
      <c r="CA98" s="38">
        <f t="shared" si="158"/>
        <v>0</v>
      </c>
      <c r="CB98" s="27">
        <f t="shared" si="159"/>
        <v>0</v>
      </c>
    </row>
    <row r="99" spans="1:80" ht="12.75" hidden="1">
      <c r="A99" s="31"/>
      <c r="B99" s="29"/>
      <c r="C99" s="29"/>
      <c r="D99" s="30"/>
      <c r="E99" s="30"/>
      <c r="F99" s="63"/>
      <c r="G99" s="28">
        <f t="shared" si="160"/>
      </c>
      <c r="H99" s="24" t="e">
        <f>IF(AND($H$2="Y",J99&gt;0,OR(AND(G99=1,#REF!=10),AND(G99=2,#REF!=20),AND(G99=3,#REF!=30),AND(G99=4,G178=40),AND(G99=5,G184=50),AND(G99=6,G191=60),AND(G99=7,G200=70),AND(G99=8,#REF!=80),AND(G99=9,G208=90),AND(G99=10,#REF!=100))),VLOOKUP(J99-1,SortLookup!$A$13:$B$16,2,FALSE),"")</f>
        <v>#REF!</v>
      </c>
      <c r="I99" s="40" t="str">
        <f>IF(ISNA(VLOOKUP(E99,SortLookup!$A$1:$B$5,2,FALSE))," ",VLOOKUP(E99,SortLookup!$A$1:$B$5,2,FALSE))</f>
        <v> </v>
      </c>
      <c r="J99" s="25" t="str">
        <f>IF(ISNA(VLOOKUP(F99,SortLookup!$A$7:$B$11,2,FALSE))," ",VLOOKUP(F99,SortLookup!$A$7:$B$11,2,FALSE))</f>
        <v> </v>
      </c>
      <c r="K99" s="79">
        <f t="shared" si="135"/>
        <v>0</v>
      </c>
      <c r="L99" s="80">
        <f t="shared" si="136"/>
        <v>0</v>
      </c>
      <c r="M99" s="47">
        <f t="shared" si="137"/>
        <v>0</v>
      </c>
      <c r="N99" s="48">
        <f t="shared" si="138"/>
        <v>0</v>
      </c>
      <c r="O99" s="81">
        <f t="shared" si="139"/>
        <v>0</v>
      </c>
      <c r="P99" s="37"/>
      <c r="Q99" s="34"/>
      <c r="R99" s="34"/>
      <c r="S99" s="34"/>
      <c r="T99" s="34"/>
      <c r="U99" s="34"/>
      <c r="V99" s="34"/>
      <c r="W99" s="35"/>
      <c r="X99" s="35"/>
      <c r="Y99" s="35"/>
      <c r="Z99" s="35"/>
      <c r="AA99" s="36"/>
      <c r="AB99" s="33">
        <f t="shared" si="140"/>
        <v>0</v>
      </c>
      <c r="AC99" s="32">
        <f t="shared" si="141"/>
        <v>0</v>
      </c>
      <c r="AD99" s="26">
        <f t="shared" si="142"/>
        <v>0</v>
      </c>
      <c r="AE99" s="64">
        <f t="shared" si="143"/>
        <v>0</v>
      </c>
      <c r="AF99" s="37"/>
      <c r="AG99" s="34"/>
      <c r="AH99" s="34"/>
      <c r="AI99" s="34"/>
      <c r="AJ99" s="35"/>
      <c r="AK99" s="35"/>
      <c r="AL99" s="35"/>
      <c r="AM99" s="35"/>
      <c r="AN99" s="36"/>
      <c r="AO99" s="33">
        <f t="shared" si="144"/>
        <v>0</v>
      </c>
      <c r="AP99" s="32">
        <f t="shared" si="145"/>
        <v>0</v>
      </c>
      <c r="AQ99" s="26">
        <f t="shared" si="146"/>
        <v>0</v>
      </c>
      <c r="AR99" s="64">
        <f t="shared" si="147"/>
        <v>0</v>
      </c>
      <c r="AS99" s="37"/>
      <c r="AT99" s="34"/>
      <c r="AU99" s="34"/>
      <c r="AV99" s="35"/>
      <c r="AW99" s="35"/>
      <c r="AX99" s="35"/>
      <c r="AY99" s="35"/>
      <c r="AZ99" s="36"/>
      <c r="BA99" s="33">
        <f t="shared" si="148"/>
        <v>0</v>
      </c>
      <c r="BB99" s="32">
        <f t="shared" si="149"/>
        <v>0</v>
      </c>
      <c r="BC99" s="26">
        <f t="shared" si="150"/>
        <v>0</v>
      </c>
      <c r="BD99" s="64">
        <f t="shared" si="151"/>
        <v>0</v>
      </c>
      <c r="BE99" s="33"/>
      <c r="BF99" s="61"/>
      <c r="BG99" s="35"/>
      <c r="BH99" s="35"/>
      <c r="BI99" s="35"/>
      <c r="BJ99" s="35"/>
      <c r="BK99" s="36"/>
      <c r="BL99" s="57">
        <f t="shared" si="152"/>
        <v>0</v>
      </c>
      <c r="BM99" s="48">
        <f t="shared" si="153"/>
        <v>0</v>
      </c>
      <c r="BN99" s="47">
        <f t="shared" si="154"/>
        <v>0</v>
      </c>
      <c r="BO99" s="46">
        <f t="shared" si="155"/>
        <v>0</v>
      </c>
      <c r="BP99" s="37"/>
      <c r="BQ99" s="34"/>
      <c r="BR99" s="34"/>
      <c r="BS99" s="34"/>
      <c r="BT99" s="35"/>
      <c r="BU99" s="35"/>
      <c r="BV99" s="35"/>
      <c r="BW99" s="35"/>
      <c r="BX99" s="36"/>
      <c r="BY99" s="33">
        <f t="shared" si="156"/>
        <v>0</v>
      </c>
      <c r="BZ99" s="32">
        <f t="shared" si="157"/>
        <v>0</v>
      </c>
      <c r="CA99" s="38">
        <f t="shared" si="158"/>
        <v>0</v>
      </c>
      <c r="CB99" s="27">
        <f t="shared" si="159"/>
        <v>0</v>
      </c>
    </row>
    <row r="100" spans="1:80" ht="12.75" hidden="1">
      <c r="A100" s="31"/>
      <c r="B100" s="29"/>
      <c r="C100" s="29"/>
      <c r="D100" s="30"/>
      <c r="E100" s="30"/>
      <c r="F100" s="63"/>
      <c r="G100" s="28">
        <f t="shared" si="160"/>
      </c>
      <c r="H100" s="24" t="e">
        <f>IF(AND($H$2="Y",J100&gt;0,OR(AND(G100=1,#REF!=10),AND(G100=2,#REF!=20),AND(G100=3,#REF!=30),AND(G100=4,G179=40),AND(G100=5,G185=50),AND(G100=6,G192=60),AND(G100=7,G201=70),AND(G100=8,#REF!=80),AND(G100=9,G209=90),AND(G100=10,#REF!=100))),VLOOKUP(J100-1,SortLookup!$A$13:$B$16,2,FALSE),"")</f>
        <v>#REF!</v>
      </c>
      <c r="I100" s="40" t="str">
        <f>IF(ISNA(VLOOKUP(E100,SortLookup!$A$1:$B$5,2,FALSE))," ",VLOOKUP(E100,SortLookup!$A$1:$B$5,2,FALSE))</f>
        <v> </v>
      </c>
      <c r="J100" s="25" t="str">
        <f>IF(ISNA(VLOOKUP(F100,SortLookup!$A$7:$B$11,2,FALSE))," ",VLOOKUP(F100,SortLookup!$A$7:$B$11,2,FALSE))</f>
        <v> </v>
      </c>
      <c r="K100" s="79">
        <f t="shared" si="135"/>
        <v>0</v>
      </c>
      <c r="L100" s="80">
        <f t="shared" si="136"/>
        <v>0</v>
      </c>
      <c r="M100" s="47">
        <f t="shared" si="137"/>
        <v>0</v>
      </c>
      <c r="N100" s="48">
        <f t="shared" si="138"/>
        <v>0</v>
      </c>
      <c r="O100" s="81">
        <f t="shared" si="139"/>
        <v>0</v>
      </c>
      <c r="P100" s="37"/>
      <c r="Q100" s="34"/>
      <c r="R100" s="34"/>
      <c r="S100" s="34"/>
      <c r="T100" s="34"/>
      <c r="U100" s="34"/>
      <c r="V100" s="34"/>
      <c r="W100" s="35"/>
      <c r="X100" s="35"/>
      <c r="Y100" s="35"/>
      <c r="Z100" s="35"/>
      <c r="AA100" s="36"/>
      <c r="AB100" s="33">
        <f t="shared" si="140"/>
        <v>0</v>
      </c>
      <c r="AC100" s="32">
        <f t="shared" si="141"/>
        <v>0</v>
      </c>
      <c r="AD100" s="26">
        <f t="shared" si="142"/>
        <v>0</v>
      </c>
      <c r="AE100" s="64">
        <f t="shared" si="143"/>
        <v>0</v>
      </c>
      <c r="AF100" s="37"/>
      <c r="AG100" s="34"/>
      <c r="AH100" s="34"/>
      <c r="AI100" s="34"/>
      <c r="AJ100" s="35"/>
      <c r="AK100" s="35"/>
      <c r="AL100" s="35"/>
      <c r="AM100" s="35"/>
      <c r="AN100" s="36"/>
      <c r="AO100" s="33">
        <f t="shared" si="144"/>
        <v>0</v>
      </c>
      <c r="AP100" s="32">
        <f t="shared" si="145"/>
        <v>0</v>
      </c>
      <c r="AQ100" s="26">
        <f t="shared" si="146"/>
        <v>0</v>
      </c>
      <c r="AR100" s="64">
        <f t="shared" si="147"/>
        <v>0</v>
      </c>
      <c r="AS100" s="37"/>
      <c r="AT100" s="34"/>
      <c r="AU100" s="34"/>
      <c r="AV100" s="35"/>
      <c r="AW100" s="35"/>
      <c r="AX100" s="35"/>
      <c r="AY100" s="35"/>
      <c r="AZ100" s="36"/>
      <c r="BA100" s="33">
        <f t="shared" si="148"/>
        <v>0</v>
      </c>
      <c r="BB100" s="32">
        <f t="shared" si="149"/>
        <v>0</v>
      </c>
      <c r="BC100" s="26">
        <f t="shared" si="150"/>
        <v>0</v>
      </c>
      <c r="BD100" s="64">
        <f t="shared" si="151"/>
        <v>0</v>
      </c>
      <c r="BE100" s="33"/>
      <c r="BF100" s="61"/>
      <c r="BG100" s="35"/>
      <c r="BH100" s="35"/>
      <c r="BI100" s="35"/>
      <c r="BJ100" s="35"/>
      <c r="BK100" s="36"/>
      <c r="BL100" s="57">
        <f t="shared" si="152"/>
        <v>0</v>
      </c>
      <c r="BM100" s="48">
        <f t="shared" si="153"/>
        <v>0</v>
      </c>
      <c r="BN100" s="47">
        <f t="shared" si="154"/>
        <v>0</v>
      </c>
      <c r="BO100" s="46">
        <f t="shared" si="155"/>
        <v>0</v>
      </c>
      <c r="BP100" s="37"/>
      <c r="BQ100" s="34"/>
      <c r="BR100" s="34"/>
      <c r="BS100" s="34"/>
      <c r="BT100" s="35"/>
      <c r="BU100" s="35"/>
      <c r="BV100" s="35"/>
      <c r="BW100" s="35"/>
      <c r="BX100" s="36"/>
      <c r="BY100" s="33">
        <f t="shared" si="156"/>
        <v>0</v>
      </c>
      <c r="BZ100" s="32">
        <f t="shared" si="157"/>
        <v>0</v>
      </c>
      <c r="CA100" s="38">
        <f t="shared" si="158"/>
        <v>0</v>
      </c>
      <c r="CB100" s="27">
        <f t="shared" si="159"/>
        <v>0</v>
      </c>
    </row>
    <row r="101" spans="1:80" ht="12.75" hidden="1">
      <c r="A101" s="31"/>
      <c r="B101" s="29"/>
      <c r="C101" s="29"/>
      <c r="D101" s="30"/>
      <c r="E101" s="30"/>
      <c r="F101" s="63"/>
      <c r="G101" s="28">
        <f t="shared" si="160"/>
      </c>
      <c r="H101" s="24" t="e">
        <f>IF(AND($H$2="Y",J101&gt;0,OR(AND(G101=1,#REF!=10),AND(G101=2,#REF!=20),AND(G101=3,#REF!=30),AND(G101=4,G180=40),AND(G101=5,G186=50),AND(G101=6,G193=60),AND(G101=7,G202=70),AND(G101=8,#REF!=80),AND(G101=9,G210=90),AND(G101=10,#REF!=100))),VLOOKUP(J101-1,SortLookup!$A$13:$B$16,2,FALSE),"")</f>
        <v>#REF!</v>
      </c>
      <c r="I101" s="40" t="str">
        <f>IF(ISNA(VLOOKUP(E101,SortLookup!$A$1:$B$5,2,FALSE))," ",VLOOKUP(E101,SortLookup!$A$1:$B$5,2,FALSE))</f>
        <v> </v>
      </c>
      <c r="J101" s="25" t="str">
        <f>IF(ISNA(VLOOKUP(F101,SortLookup!$A$7:$B$11,2,FALSE))," ",VLOOKUP(F101,SortLookup!$A$7:$B$11,2,FALSE))</f>
        <v> </v>
      </c>
      <c r="K101" s="79">
        <f t="shared" si="135"/>
        <v>0</v>
      </c>
      <c r="L101" s="80">
        <f t="shared" si="136"/>
        <v>0</v>
      </c>
      <c r="M101" s="47">
        <f t="shared" si="137"/>
        <v>0</v>
      </c>
      <c r="N101" s="48">
        <f t="shared" si="138"/>
        <v>0</v>
      </c>
      <c r="O101" s="81">
        <f t="shared" si="139"/>
        <v>0</v>
      </c>
      <c r="P101" s="37"/>
      <c r="Q101" s="34"/>
      <c r="R101" s="34"/>
      <c r="S101" s="34"/>
      <c r="T101" s="34"/>
      <c r="U101" s="34"/>
      <c r="V101" s="34"/>
      <c r="W101" s="35"/>
      <c r="X101" s="35"/>
      <c r="Y101" s="35"/>
      <c r="Z101" s="35"/>
      <c r="AA101" s="36"/>
      <c r="AB101" s="33">
        <f t="shared" si="140"/>
        <v>0</v>
      </c>
      <c r="AC101" s="32">
        <f t="shared" si="141"/>
        <v>0</v>
      </c>
      <c r="AD101" s="26">
        <f t="shared" si="142"/>
        <v>0</v>
      </c>
      <c r="AE101" s="64">
        <f t="shared" si="143"/>
        <v>0</v>
      </c>
      <c r="AF101" s="37"/>
      <c r="AG101" s="34"/>
      <c r="AH101" s="34"/>
      <c r="AI101" s="34"/>
      <c r="AJ101" s="35"/>
      <c r="AK101" s="35"/>
      <c r="AL101" s="35"/>
      <c r="AM101" s="35"/>
      <c r="AN101" s="36"/>
      <c r="AO101" s="33">
        <f t="shared" si="144"/>
        <v>0</v>
      </c>
      <c r="AP101" s="32">
        <f t="shared" si="145"/>
        <v>0</v>
      </c>
      <c r="AQ101" s="26">
        <f t="shared" si="146"/>
        <v>0</v>
      </c>
      <c r="AR101" s="64">
        <f t="shared" si="147"/>
        <v>0</v>
      </c>
      <c r="AS101" s="37"/>
      <c r="AT101" s="34"/>
      <c r="AU101" s="34"/>
      <c r="AV101" s="35"/>
      <c r="AW101" s="35"/>
      <c r="AX101" s="35"/>
      <c r="AY101" s="35"/>
      <c r="AZ101" s="36"/>
      <c r="BA101" s="33">
        <f t="shared" si="148"/>
        <v>0</v>
      </c>
      <c r="BB101" s="32">
        <f t="shared" si="149"/>
        <v>0</v>
      </c>
      <c r="BC101" s="26">
        <f t="shared" si="150"/>
        <v>0</v>
      </c>
      <c r="BD101" s="64">
        <f t="shared" si="151"/>
        <v>0</v>
      </c>
      <c r="BE101" s="33"/>
      <c r="BF101" s="61"/>
      <c r="BG101" s="35"/>
      <c r="BH101" s="35"/>
      <c r="BI101" s="35"/>
      <c r="BJ101" s="35"/>
      <c r="BK101" s="36"/>
      <c r="BL101" s="57">
        <f t="shared" si="152"/>
        <v>0</v>
      </c>
      <c r="BM101" s="48">
        <f t="shared" si="153"/>
        <v>0</v>
      </c>
      <c r="BN101" s="47">
        <f t="shared" si="154"/>
        <v>0</v>
      </c>
      <c r="BO101" s="46">
        <f t="shared" si="155"/>
        <v>0</v>
      </c>
      <c r="BP101" s="37"/>
      <c r="BQ101" s="34"/>
      <c r="BR101" s="34"/>
      <c r="BS101" s="34"/>
      <c r="BT101" s="35"/>
      <c r="BU101" s="35"/>
      <c r="BV101" s="35"/>
      <c r="BW101" s="35"/>
      <c r="BX101" s="36"/>
      <c r="BY101" s="33">
        <f t="shared" si="156"/>
        <v>0</v>
      </c>
      <c r="BZ101" s="32">
        <f t="shared" si="157"/>
        <v>0</v>
      </c>
      <c r="CA101" s="38">
        <f t="shared" si="158"/>
        <v>0</v>
      </c>
      <c r="CB101" s="27">
        <f t="shared" si="159"/>
        <v>0</v>
      </c>
    </row>
    <row r="102" spans="1:80" ht="12.75" hidden="1">
      <c r="A102" s="31"/>
      <c r="B102" s="29"/>
      <c r="C102" s="29"/>
      <c r="D102" s="30"/>
      <c r="E102" s="30"/>
      <c r="F102" s="63"/>
      <c r="G102" s="28">
        <f t="shared" si="160"/>
      </c>
      <c r="H102" s="24" t="e">
        <f>IF(AND($H$2="Y",J102&gt;0,OR(AND(G102=1,#REF!=10),AND(G102=2,#REF!=20),AND(G102=3,#REF!=30),AND(G102=4,G181=40),AND(G102=5,G187=50),AND(G102=6,G194=60),AND(G102=7,G203=70),AND(G102=8,#REF!=80),AND(G102=9,G211=90),AND(G102=10,#REF!=100))),VLOOKUP(J102-1,SortLookup!$A$13:$B$16,2,FALSE),"")</f>
        <v>#REF!</v>
      </c>
      <c r="I102" s="40" t="str">
        <f>IF(ISNA(VLOOKUP(E102,SortLookup!$A$1:$B$5,2,FALSE))," ",VLOOKUP(E102,SortLookup!$A$1:$B$5,2,FALSE))</f>
        <v> </v>
      </c>
      <c r="J102" s="25" t="str">
        <f>IF(ISNA(VLOOKUP(F102,SortLookup!$A$7:$B$11,2,FALSE))," ",VLOOKUP(F102,SortLookup!$A$7:$B$11,2,FALSE))</f>
        <v> </v>
      </c>
      <c r="K102" s="79">
        <f t="shared" si="135"/>
        <v>0</v>
      </c>
      <c r="L102" s="80">
        <f t="shared" si="136"/>
        <v>0</v>
      </c>
      <c r="M102" s="47">
        <f t="shared" si="137"/>
        <v>0</v>
      </c>
      <c r="N102" s="48">
        <f t="shared" si="138"/>
        <v>0</v>
      </c>
      <c r="O102" s="81">
        <f t="shared" si="139"/>
        <v>0</v>
      </c>
      <c r="P102" s="37"/>
      <c r="Q102" s="34"/>
      <c r="R102" s="34"/>
      <c r="S102" s="34"/>
      <c r="T102" s="34"/>
      <c r="U102" s="34"/>
      <c r="V102" s="34"/>
      <c r="W102" s="35"/>
      <c r="X102" s="35"/>
      <c r="Y102" s="35"/>
      <c r="Z102" s="35"/>
      <c r="AA102" s="36"/>
      <c r="AB102" s="33">
        <f t="shared" si="140"/>
        <v>0</v>
      </c>
      <c r="AC102" s="32">
        <f t="shared" si="141"/>
        <v>0</v>
      </c>
      <c r="AD102" s="26">
        <f t="shared" si="142"/>
        <v>0</v>
      </c>
      <c r="AE102" s="64">
        <f t="shared" si="143"/>
        <v>0</v>
      </c>
      <c r="AF102" s="37"/>
      <c r="AG102" s="34"/>
      <c r="AH102" s="34"/>
      <c r="AI102" s="34"/>
      <c r="AJ102" s="35"/>
      <c r="AK102" s="35"/>
      <c r="AL102" s="35"/>
      <c r="AM102" s="35"/>
      <c r="AN102" s="36"/>
      <c r="AO102" s="33">
        <f t="shared" si="144"/>
        <v>0</v>
      </c>
      <c r="AP102" s="32">
        <f t="shared" si="145"/>
        <v>0</v>
      </c>
      <c r="AQ102" s="26">
        <f t="shared" si="146"/>
        <v>0</v>
      </c>
      <c r="AR102" s="64">
        <f t="shared" si="147"/>
        <v>0</v>
      </c>
      <c r="AS102" s="37"/>
      <c r="AT102" s="34"/>
      <c r="AU102" s="34"/>
      <c r="AV102" s="35"/>
      <c r="AW102" s="35"/>
      <c r="AX102" s="35"/>
      <c r="AY102" s="35"/>
      <c r="AZ102" s="36"/>
      <c r="BA102" s="33">
        <f t="shared" si="148"/>
        <v>0</v>
      </c>
      <c r="BB102" s="32">
        <f t="shared" si="149"/>
        <v>0</v>
      </c>
      <c r="BC102" s="26">
        <f t="shared" si="150"/>
        <v>0</v>
      </c>
      <c r="BD102" s="64">
        <f t="shared" si="151"/>
        <v>0</v>
      </c>
      <c r="BE102" s="33"/>
      <c r="BF102" s="61"/>
      <c r="BG102" s="35"/>
      <c r="BH102" s="35"/>
      <c r="BI102" s="35"/>
      <c r="BJ102" s="35"/>
      <c r="BK102" s="36"/>
      <c r="BL102" s="57">
        <f t="shared" si="152"/>
        <v>0</v>
      </c>
      <c r="BM102" s="48">
        <f t="shared" si="153"/>
        <v>0</v>
      </c>
      <c r="BN102" s="47">
        <f t="shared" si="154"/>
        <v>0</v>
      </c>
      <c r="BO102" s="46">
        <f t="shared" si="155"/>
        <v>0</v>
      </c>
      <c r="BP102" s="37"/>
      <c r="BQ102" s="34"/>
      <c r="BR102" s="34"/>
      <c r="BS102" s="34"/>
      <c r="BT102" s="35"/>
      <c r="BU102" s="35"/>
      <c r="BV102" s="35"/>
      <c r="BW102" s="35"/>
      <c r="BX102" s="36"/>
      <c r="BY102" s="33">
        <f t="shared" si="156"/>
        <v>0</v>
      </c>
      <c r="BZ102" s="32">
        <f t="shared" si="157"/>
        <v>0</v>
      </c>
      <c r="CA102" s="38">
        <f t="shared" si="158"/>
        <v>0</v>
      </c>
      <c r="CB102" s="27">
        <f t="shared" si="159"/>
        <v>0</v>
      </c>
    </row>
    <row r="103" spans="1:80" ht="12.75" hidden="1">
      <c r="A103" s="31"/>
      <c r="B103" s="29"/>
      <c r="C103" s="29"/>
      <c r="D103" s="30"/>
      <c r="E103" s="30"/>
      <c r="F103" s="63"/>
      <c r="G103" s="28">
        <f t="shared" si="160"/>
      </c>
      <c r="H103" s="24" t="e">
        <f>IF(AND($H$2="Y",J103&gt;0,OR(AND(G103=1,#REF!=10),AND(G103=2,#REF!=20),AND(G103=3,#REF!=30),AND(G103=4,G182=40),AND(G103=5,G188=50),AND(G103=6,G195=60),AND(G103=7,G204=70),AND(G103=8,#REF!=80),AND(G103=9,G212=90),AND(G103=10,#REF!=100))),VLOOKUP(J103-1,SortLookup!$A$13:$B$16,2,FALSE),"")</f>
        <v>#REF!</v>
      </c>
      <c r="I103" s="40" t="str">
        <f>IF(ISNA(VLOOKUP(E103,SortLookup!$A$1:$B$5,2,FALSE))," ",VLOOKUP(E103,SortLookup!$A$1:$B$5,2,FALSE))</f>
        <v> </v>
      </c>
      <c r="J103" s="25" t="str">
        <f>IF(ISNA(VLOOKUP(F103,SortLookup!$A$7:$B$11,2,FALSE))," ",VLOOKUP(F103,SortLookup!$A$7:$B$11,2,FALSE))</f>
        <v> </v>
      </c>
      <c r="K103" s="79">
        <f t="shared" si="135"/>
        <v>0</v>
      </c>
      <c r="L103" s="80">
        <f t="shared" si="136"/>
        <v>0</v>
      </c>
      <c r="M103" s="47">
        <f t="shared" si="137"/>
        <v>0</v>
      </c>
      <c r="N103" s="48">
        <f t="shared" si="138"/>
        <v>0</v>
      </c>
      <c r="O103" s="81">
        <f t="shared" si="139"/>
        <v>0</v>
      </c>
      <c r="P103" s="37"/>
      <c r="Q103" s="34"/>
      <c r="R103" s="34"/>
      <c r="S103" s="34"/>
      <c r="T103" s="34"/>
      <c r="U103" s="34"/>
      <c r="V103" s="34"/>
      <c r="W103" s="35"/>
      <c r="X103" s="35"/>
      <c r="Y103" s="35"/>
      <c r="Z103" s="35"/>
      <c r="AA103" s="36"/>
      <c r="AB103" s="33">
        <f t="shared" si="140"/>
        <v>0</v>
      </c>
      <c r="AC103" s="32">
        <f t="shared" si="141"/>
        <v>0</v>
      </c>
      <c r="AD103" s="26">
        <f t="shared" si="142"/>
        <v>0</v>
      </c>
      <c r="AE103" s="64">
        <f t="shared" si="143"/>
        <v>0</v>
      </c>
      <c r="AF103" s="37"/>
      <c r="AG103" s="34"/>
      <c r="AH103" s="34"/>
      <c r="AI103" s="34"/>
      <c r="AJ103" s="35"/>
      <c r="AK103" s="35"/>
      <c r="AL103" s="35"/>
      <c r="AM103" s="35"/>
      <c r="AN103" s="36"/>
      <c r="AO103" s="33">
        <f t="shared" si="144"/>
        <v>0</v>
      </c>
      <c r="AP103" s="32">
        <f t="shared" si="145"/>
        <v>0</v>
      </c>
      <c r="AQ103" s="26">
        <f t="shared" si="146"/>
        <v>0</v>
      </c>
      <c r="AR103" s="64">
        <f t="shared" si="147"/>
        <v>0</v>
      </c>
      <c r="AS103" s="37"/>
      <c r="AT103" s="34"/>
      <c r="AU103" s="34"/>
      <c r="AV103" s="35"/>
      <c r="AW103" s="35"/>
      <c r="AX103" s="35"/>
      <c r="AY103" s="35"/>
      <c r="AZ103" s="36"/>
      <c r="BA103" s="33">
        <f t="shared" si="148"/>
        <v>0</v>
      </c>
      <c r="BB103" s="32">
        <f t="shared" si="149"/>
        <v>0</v>
      </c>
      <c r="BC103" s="26">
        <f t="shared" si="150"/>
        <v>0</v>
      </c>
      <c r="BD103" s="64">
        <f t="shared" si="151"/>
        <v>0</v>
      </c>
      <c r="BE103" s="33"/>
      <c r="BF103" s="61"/>
      <c r="BG103" s="35"/>
      <c r="BH103" s="35"/>
      <c r="BI103" s="35"/>
      <c r="BJ103" s="35"/>
      <c r="BK103" s="36"/>
      <c r="BL103" s="57">
        <f t="shared" si="152"/>
        <v>0</v>
      </c>
      <c r="BM103" s="48">
        <f t="shared" si="153"/>
        <v>0</v>
      </c>
      <c r="BN103" s="47">
        <f t="shared" si="154"/>
        <v>0</v>
      </c>
      <c r="BO103" s="46">
        <f t="shared" si="155"/>
        <v>0</v>
      </c>
      <c r="BP103" s="37"/>
      <c r="BQ103" s="34"/>
      <c r="BR103" s="34"/>
      <c r="BS103" s="34"/>
      <c r="BT103" s="35"/>
      <c r="BU103" s="35"/>
      <c r="BV103" s="35"/>
      <c r="BW103" s="35"/>
      <c r="BX103" s="36"/>
      <c r="BY103" s="33">
        <f t="shared" si="156"/>
        <v>0</v>
      </c>
      <c r="BZ103" s="32">
        <f t="shared" si="157"/>
        <v>0</v>
      </c>
      <c r="CA103" s="38">
        <f t="shared" si="158"/>
        <v>0</v>
      </c>
      <c r="CB103" s="27">
        <f t="shared" si="159"/>
        <v>0</v>
      </c>
    </row>
    <row r="104" spans="1:80" ht="12.75" hidden="1">
      <c r="A104" s="31"/>
      <c r="B104" s="29"/>
      <c r="C104" s="29"/>
      <c r="D104" s="30"/>
      <c r="E104" s="30"/>
      <c r="F104" s="63"/>
      <c r="G104" s="28">
        <f t="shared" si="160"/>
      </c>
      <c r="H104" s="24" t="e">
        <f>IF(AND($H$2="Y",J104&gt;0,OR(AND(G104=1,#REF!=10),AND(G104=2,#REF!=20),AND(G104=3,#REF!=30),AND(G104=4,G183=40),AND(G104=5,G189=50),AND(G104=6,G196=60),AND(G104=7,G205=70),AND(G104=8,#REF!=80),AND(G104=9,G213=90),AND(G104=10,#REF!=100))),VLOOKUP(J104-1,SortLookup!$A$13:$B$16,2,FALSE),"")</f>
        <v>#REF!</v>
      </c>
      <c r="I104" s="40" t="str">
        <f>IF(ISNA(VLOOKUP(E104,SortLookup!$A$1:$B$5,2,FALSE))," ",VLOOKUP(E104,SortLookup!$A$1:$B$5,2,FALSE))</f>
        <v> </v>
      </c>
      <c r="J104" s="25" t="str">
        <f>IF(ISNA(VLOOKUP(F104,SortLookup!$A$7:$B$11,2,FALSE))," ",VLOOKUP(F104,SortLookup!$A$7:$B$11,2,FALSE))</f>
        <v> </v>
      </c>
      <c r="K104" s="79">
        <f t="shared" si="135"/>
        <v>0</v>
      </c>
      <c r="L104" s="80">
        <f t="shared" si="136"/>
        <v>0</v>
      </c>
      <c r="M104" s="47">
        <f t="shared" si="137"/>
        <v>0</v>
      </c>
      <c r="N104" s="48">
        <f t="shared" si="138"/>
        <v>0</v>
      </c>
      <c r="O104" s="81">
        <f t="shared" si="139"/>
        <v>0</v>
      </c>
      <c r="P104" s="37"/>
      <c r="Q104" s="34"/>
      <c r="R104" s="34"/>
      <c r="S104" s="34"/>
      <c r="T104" s="34"/>
      <c r="U104" s="34"/>
      <c r="V104" s="34"/>
      <c r="W104" s="35"/>
      <c r="X104" s="35"/>
      <c r="Y104" s="35"/>
      <c r="Z104" s="35"/>
      <c r="AA104" s="36"/>
      <c r="AB104" s="33">
        <f t="shared" si="140"/>
        <v>0</v>
      </c>
      <c r="AC104" s="32">
        <f t="shared" si="141"/>
        <v>0</v>
      </c>
      <c r="AD104" s="26">
        <f t="shared" si="142"/>
        <v>0</v>
      </c>
      <c r="AE104" s="64">
        <f t="shared" si="143"/>
        <v>0</v>
      </c>
      <c r="AF104" s="37"/>
      <c r="AG104" s="34"/>
      <c r="AH104" s="34"/>
      <c r="AI104" s="34"/>
      <c r="AJ104" s="35"/>
      <c r="AK104" s="35"/>
      <c r="AL104" s="35"/>
      <c r="AM104" s="35"/>
      <c r="AN104" s="36"/>
      <c r="AO104" s="33">
        <f t="shared" si="144"/>
        <v>0</v>
      </c>
      <c r="AP104" s="32">
        <f t="shared" si="145"/>
        <v>0</v>
      </c>
      <c r="AQ104" s="26">
        <f t="shared" si="146"/>
        <v>0</v>
      </c>
      <c r="AR104" s="64">
        <f t="shared" si="147"/>
        <v>0</v>
      </c>
      <c r="AS104" s="37"/>
      <c r="AT104" s="34"/>
      <c r="AU104" s="34"/>
      <c r="AV104" s="35"/>
      <c r="AW104" s="35"/>
      <c r="AX104" s="35"/>
      <c r="AY104" s="35"/>
      <c r="AZ104" s="36"/>
      <c r="BA104" s="33">
        <f t="shared" si="148"/>
        <v>0</v>
      </c>
      <c r="BB104" s="32">
        <f t="shared" si="149"/>
        <v>0</v>
      </c>
      <c r="BC104" s="26">
        <f t="shared" si="150"/>
        <v>0</v>
      </c>
      <c r="BD104" s="64">
        <f t="shared" si="151"/>
        <v>0</v>
      </c>
      <c r="BE104" s="33"/>
      <c r="BF104" s="61"/>
      <c r="BG104" s="35"/>
      <c r="BH104" s="35"/>
      <c r="BI104" s="35"/>
      <c r="BJ104" s="35"/>
      <c r="BK104" s="36"/>
      <c r="BL104" s="57">
        <f t="shared" si="152"/>
        <v>0</v>
      </c>
      <c r="BM104" s="48">
        <f t="shared" si="153"/>
        <v>0</v>
      </c>
      <c r="BN104" s="47">
        <f t="shared" si="154"/>
        <v>0</v>
      </c>
      <c r="BO104" s="46">
        <f t="shared" si="155"/>
        <v>0</v>
      </c>
      <c r="BP104" s="37"/>
      <c r="BQ104" s="34"/>
      <c r="BR104" s="34"/>
      <c r="BS104" s="34"/>
      <c r="BT104" s="35"/>
      <c r="BU104" s="35"/>
      <c r="BV104" s="35"/>
      <c r="BW104" s="35"/>
      <c r="BX104" s="36"/>
      <c r="BY104" s="33">
        <f t="shared" si="156"/>
        <v>0</v>
      </c>
      <c r="BZ104" s="32">
        <f t="shared" si="157"/>
        <v>0</v>
      </c>
      <c r="CA104" s="38">
        <f t="shared" si="158"/>
        <v>0</v>
      </c>
      <c r="CB104" s="27">
        <f t="shared" si="159"/>
        <v>0</v>
      </c>
    </row>
    <row r="105" spans="1:80" ht="12.75" hidden="1">
      <c r="A105" s="31"/>
      <c r="B105" s="29"/>
      <c r="C105" s="29"/>
      <c r="D105" s="30"/>
      <c r="E105" s="30"/>
      <c r="F105" s="63"/>
      <c r="G105" s="28">
        <f t="shared" si="160"/>
      </c>
      <c r="H105" s="24" t="e">
        <f>IF(AND($H$2="Y",J105&gt;0,OR(AND(G105=1,#REF!=10),AND(G105=2,#REF!=20),AND(G105=3,#REF!=30),AND(G105=4,G184=40),AND(G105=5,G190=50),AND(G105=6,G197=60),AND(G105=7,G206=70),AND(G105=8,#REF!=80),AND(G105=9,G214=90),AND(G105=10,#REF!=100))),VLOOKUP(J105-1,SortLookup!$A$13:$B$16,2,FALSE),"")</f>
        <v>#REF!</v>
      </c>
      <c r="I105" s="40" t="str">
        <f>IF(ISNA(VLOOKUP(E105,SortLookup!$A$1:$B$5,2,FALSE))," ",VLOOKUP(E105,SortLookup!$A$1:$B$5,2,FALSE))</f>
        <v> </v>
      </c>
      <c r="J105" s="25" t="str">
        <f>IF(ISNA(VLOOKUP(F105,SortLookup!$A$7:$B$11,2,FALSE))," ",VLOOKUP(F105,SortLookup!$A$7:$B$11,2,FALSE))</f>
        <v> </v>
      </c>
      <c r="K105" s="79">
        <f t="shared" si="135"/>
        <v>0</v>
      </c>
      <c r="L105" s="80">
        <f t="shared" si="136"/>
        <v>0</v>
      </c>
      <c r="M105" s="47">
        <f t="shared" si="137"/>
        <v>0</v>
      </c>
      <c r="N105" s="48">
        <f t="shared" si="138"/>
        <v>0</v>
      </c>
      <c r="O105" s="81">
        <f t="shared" si="139"/>
        <v>0</v>
      </c>
      <c r="P105" s="37"/>
      <c r="Q105" s="34"/>
      <c r="R105" s="34"/>
      <c r="S105" s="34"/>
      <c r="T105" s="34"/>
      <c r="U105" s="34"/>
      <c r="V105" s="34"/>
      <c r="W105" s="35"/>
      <c r="X105" s="35"/>
      <c r="Y105" s="35"/>
      <c r="Z105" s="35"/>
      <c r="AA105" s="36"/>
      <c r="AB105" s="33">
        <f t="shared" si="140"/>
        <v>0</v>
      </c>
      <c r="AC105" s="32">
        <f t="shared" si="141"/>
        <v>0</v>
      </c>
      <c r="AD105" s="26">
        <f t="shared" si="142"/>
        <v>0</v>
      </c>
      <c r="AE105" s="64">
        <f t="shared" si="143"/>
        <v>0</v>
      </c>
      <c r="AF105" s="37"/>
      <c r="AG105" s="34"/>
      <c r="AH105" s="34"/>
      <c r="AI105" s="34"/>
      <c r="AJ105" s="35"/>
      <c r="AK105" s="35"/>
      <c r="AL105" s="35"/>
      <c r="AM105" s="35"/>
      <c r="AN105" s="36"/>
      <c r="AO105" s="33">
        <f t="shared" si="144"/>
        <v>0</v>
      </c>
      <c r="AP105" s="32">
        <f t="shared" si="145"/>
        <v>0</v>
      </c>
      <c r="AQ105" s="26">
        <f t="shared" si="146"/>
        <v>0</v>
      </c>
      <c r="AR105" s="64">
        <f t="shared" si="147"/>
        <v>0</v>
      </c>
      <c r="AS105" s="37"/>
      <c r="AT105" s="34"/>
      <c r="AU105" s="34"/>
      <c r="AV105" s="35"/>
      <c r="AW105" s="35"/>
      <c r="AX105" s="35"/>
      <c r="AY105" s="35"/>
      <c r="AZ105" s="36"/>
      <c r="BA105" s="33">
        <f t="shared" si="148"/>
        <v>0</v>
      </c>
      <c r="BB105" s="32">
        <f t="shared" si="149"/>
        <v>0</v>
      </c>
      <c r="BC105" s="26">
        <f t="shared" si="150"/>
        <v>0</v>
      </c>
      <c r="BD105" s="64">
        <f t="shared" si="151"/>
        <v>0</v>
      </c>
      <c r="BE105" s="33"/>
      <c r="BF105" s="61"/>
      <c r="BG105" s="35"/>
      <c r="BH105" s="35"/>
      <c r="BI105" s="35"/>
      <c r="BJ105" s="35"/>
      <c r="BK105" s="36"/>
      <c r="BL105" s="57">
        <f t="shared" si="152"/>
        <v>0</v>
      </c>
      <c r="BM105" s="48">
        <f t="shared" si="153"/>
        <v>0</v>
      </c>
      <c r="BN105" s="47">
        <f t="shared" si="154"/>
        <v>0</v>
      </c>
      <c r="BO105" s="46">
        <f t="shared" si="155"/>
        <v>0</v>
      </c>
      <c r="BP105" s="37"/>
      <c r="BQ105" s="34"/>
      <c r="BR105" s="34"/>
      <c r="BS105" s="34"/>
      <c r="BT105" s="35"/>
      <c r="BU105" s="35"/>
      <c r="BV105" s="35"/>
      <c r="BW105" s="35"/>
      <c r="BX105" s="36"/>
      <c r="BY105" s="33">
        <f t="shared" si="156"/>
        <v>0</v>
      </c>
      <c r="BZ105" s="32">
        <f t="shared" si="157"/>
        <v>0</v>
      </c>
      <c r="CA105" s="38">
        <f t="shared" si="158"/>
        <v>0</v>
      </c>
      <c r="CB105" s="27">
        <f t="shared" si="159"/>
        <v>0</v>
      </c>
    </row>
    <row r="106" spans="1:80" ht="12.75" hidden="1">
      <c r="A106" s="31"/>
      <c r="B106" s="29"/>
      <c r="C106" s="29"/>
      <c r="D106" s="30"/>
      <c r="E106" s="30"/>
      <c r="F106" s="63"/>
      <c r="G106" s="28">
        <f t="shared" si="160"/>
      </c>
      <c r="H106" s="24" t="e">
        <f>IF(AND($H$2="Y",J106&gt;0,OR(AND(G106=1,#REF!=10),AND(G106=2,#REF!=20),AND(G106=3,#REF!=30),AND(G106=4,G185=40),AND(G106=5,G191=50),AND(G106=6,G198=60),AND(G106=7,G207=70),AND(G106=8,#REF!=80),AND(G106=9,G215=90),AND(G106=10,#REF!=100))),VLOOKUP(J106-1,SortLookup!$A$13:$B$16,2,FALSE),"")</f>
        <v>#REF!</v>
      </c>
      <c r="I106" s="40" t="str">
        <f>IF(ISNA(VLOOKUP(E106,SortLookup!$A$1:$B$5,2,FALSE))," ",VLOOKUP(E106,SortLookup!$A$1:$B$5,2,FALSE))</f>
        <v> </v>
      </c>
      <c r="J106" s="25" t="str">
        <f>IF(ISNA(VLOOKUP(F106,SortLookup!$A$7:$B$11,2,FALSE))," ",VLOOKUP(F106,SortLookup!$A$7:$B$11,2,FALSE))</f>
        <v> </v>
      </c>
      <c r="K106" s="79">
        <f t="shared" si="135"/>
        <v>0</v>
      </c>
      <c r="L106" s="80">
        <f t="shared" si="136"/>
        <v>0</v>
      </c>
      <c r="M106" s="47">
        <f t="shared" si="137"/>
        <v>0</v>
      </c>
      <c r="N106" s="48">
        <f t="shared" si="138"/>
        <v>0</v>
      </c>
      <c r="O106" s="81">
        <f t="shared" si="139"/>
        <v>0</v>
      </c>
      <c r="P106" s="37"/>
      <c r="Q106" s="34"/>
      <c r="R106" s="34"/>
      <c r="S106" s="34"/>
      <c r="T106" s="34"/>
      <c r="U106" s="34"/>
      <c r="V106" s="34"/>
      <c r="W106" s="35"/>
      <c r="X106" s="35"/>
      <c r="Y106" s="35"/>
      <c r="Z106" s="35"/>
      <c r="AA106" s="36"/>
      <c r="AB106" s="33">
        <f t="shared" si="140"/>
        <v>0</v>
      </c>
      <c r="AC106" s="32">
        <f t="shared" si="141"/>
        <v>0</v>
      </c>
      <c r="AD106" s="26">
        <f t="shared" si="142"/>
        <v>0</v>
      </c>
      <c r="AE106" s="64">
        <f t="shared" si="143"/>
        <v>0</v>
      </c>
      <c r="AF106" s="37"/>
      <c r="AG106" s="34"/>
      <c r="AH106" s="34"/>
      <c r="AI106" s="34"/>
      <c r="AJ106" s="35"/>
      <c r="AK106" s="35"/>
      <c r="AL106" s="35"/>
      <c r="AM106" s="35"/>
      <c r="AN106" s="36"/>
      <c r="AO106" s="33">
        <f t="shared" si="144"/>
        <v>0</v>
      </c>
      <c r="AP106" s="32">
        <f t="shared" si="145"/>
        <v>0</v>
      </c>
      <c r="AQ106" s="26">
        <f t="shared" si="146"/>
        <v>0</v>
      </c>
      <c r="AR106" s="64">
        <f t="shared" si="147"/>
        <v>0</v>
      </c>
      <c r="AS106" s="37"/>
      <c r="AT106" s="34"/>
      <c r="AU106" s="34"/>
      <c r="AV106" s="35"/>
      <c r="AW106" s="35"/>
      <c r="AX106" s="35"/>
      <c r="AY106" s="35"/>
      <c r="AZ106" s="36"/>
      <c r="BA106" s="33">
        <f t="shared" si="148"/>
        <v>0</v>
      </c>
      <c r="BB106" s="32">
        <f t="shared" si="149"/>
        <v>0</v>
      </c>
      <c r="BC106" s="26">
        <f t="shared" si="150"/>
        <v>0</v>
      </c>
      <c r="BD106" s="64">
        <f t="shared" si="151"/>
        <v>0</v>
      </c>
      <c r="BE106" s="33"/>
      <c r="BF106" s="61"/>
      <c r="BG106" s="35"/>
      <c r="BH106" s="35"/>
      <c r="BI106" s="35"/>
      <c r="BJ106" s="35"/>
      <c r="BK106" s="36"/>
      <c r="BL106" s="57">
        <f t="shared" si="152"/>
        <v>0</v>
      </c>
      <c r="BM106" s="48">
        <f t="shared" si="153"/>
        <v>0</v>
      </c>
      <c r="BN106" s="47">
        <f t="shared" si="154"/>
        <v>0</v>
      </c>
      <c r="BO106" s="46">
        <f t="shared" si="155"/>
        <v>0</v>
      </c>
      <c r="BP106" s="37"/>
      <c r="BQ106" s="34"/>
      <c r="BR106" s="34"/>
      <c r="BS106" s="34"/>
      <c r="BT106" s="35"/>
      <c r="BU106" s="35"/>
      <c r="BV106" s="35"/>
      <c r="BW106" s="35"/>
      <c r="BX106" s="36"/>
      <c r="BY106" s="33">
        <f t="shared" si="156"/>
        <v>0</v>
      </c>
      <c r="BZ106" s="32">
        <f t="shared" si="157"/>
        <v>0</v>
      </c>
      <c r="CA106" s="38">
        <f t="shared" si="158"/>
        <v>0</v>
      </c>
      <c r="CB106" s="27">
        <f t="shared" si="159"/>
        <v>0</v>
      </c>
    </row>
    <row r="107" spans="1:80" ht="12.75" hidden="1">
      <c r="A107" s="31"/>
      <c r="B107" s="29"/>
      <c r="C107" s="29"/>
      <c r="D107" s="30"/>
      <c r="E107" s="30"/>
      <c r="F107" s="63"/>
      <c r="G107" s="28">
        <f t="shared" si="160"/>
      </c>
      <c r="H107" s="24" t="e">
        <f>IF(AND($H$2="Y",J107&gt;0,OR(AND(G107=1,#REF!=10),AND(G107=2,#REF!=20),AND(G107=3,#REF!=30),AND(G107=4,G186=40),AND(G107=5,G192=50),AND(G107=6,G199=60),AND(G107=7,G208=70),AND(G107=8,#REF!=80),AND(G107=9,G216=90),AND(G107=10,#REF!=100))),VLOOKUP(J107-1,SortLookup!$A$13:$B$16,2,FALSE),"")</f>
        <v>#REF!</v>
      </c>
      <c r="I107" s="40" t="str">
        <f>IF(ISNA(VLOOKUP(E107,SortLookup!$A$1:$B$5,2,FALSE))," ",VLOOKUP(E107,SortLookup!$A$1:$B$5,2,FALSE))</f>
        <v> </v>
      </c>
      <c r="J107" s="25" t="str">
        <f>IF(ISNA(VLOOKUP(F107,SortLookup!$A$7:$B$11,2,FALSE))," ",VLOOKUP(F107,SortLookup!$A$7:$B$11,2,FALSE))</f>
        <v> </v>
      </c>
      <c r="K107" s="79">
        <f t="shared" si="135"/>
        <v>0</v>
      </c>
      <c r="L107" s="80">
        <f t="shared" si="136"/>
        <v>0</v>
      </c>
      <c r="M107" s="47">
        <f t="shared" si="137"/>
        <v>0</v>
      </c>
      <c r="N107" s="48">
        <f t="shared" si="138"/>
        <v>0</v>
      </c>
      <c r="O107" s="81">
        <f t="shared" si="139"/>
        <v>0</v>
      </c>
      <c r="P107" s="37"/>
      <c r="Q107" s="34"/>
      <c r="R107" s="34"/>
      <c r="S107" s="34"/>
      <c r="T107" s="34"/>
      <c r="U107" s="34"/>
      <c r="V107" s="34"/>
      <c r="W107" s="35"/>
      <c r="X107" s="35"/>
      <c r="Y107" s="35"/>
      <c r="Z107" s="35"/>
      <c r="AA107" s="36"/>
      <c r="AB107" s="33">
        <f t="shared" si="140"/>
        <v>0</v>
      </c>
      <c r="AC107" s="32">
        <f t="shared" si="141"/>
        <v>0</v>
      </c>
      <c r="AD107" s="26">
        <f t="shared" si="142"/>
        <v>0</v>
      </c>
      <c r="AE107" s="64">
        <f t="shared" si="143"/>
        <v>0</v>
      </c>
      <c r="AF107" s="37"/>
      <c r="AG107" s="34"/>
      <c r="AH107" s="34"/>
      <c r="AI107" s="34"/>
      <c r="AJ107" s="35"/>
      <c r="AK107" s="35"/>
      <c r="AL107" s="35"/>
      <c r="AM107" s="35"/>
      <c r="AN107" s="36"/>
      <c r="AO107" s="33">
        <f t="shared" si="144"/>
        <v>0</v>
      </c>
      <c r="AP107" s="32">
        <f t="shared" si="145"/>
        <v>0</v>
      </c>
      <c r="AQ107" s="26">
        <f t="shared" si="146"/>
        <v>0</v>
      </c>
      <c r="AR107" s="64">
        <f t="shared" si="147"/>
        <v>0</v>
      </c>
      <c r="AS107" s="37"/>
      <c r="AT107" s="34"/>
      <c r="AU107" s="34"/>
      <c r="AV107" s="35"/>
      <c r="AW107" s="35"/>
      <c r="AX107" s="35"/>
      <c r="AY107" s="35"/>
      <c r="AZ107" s="36"/>
      <c r="BA107" s="33">
        <f t="shared" si="148"/>
        <v>0</v>
      </c>
      <c r="BB107" s="32">
        <f t="shared" si="149"/>
        <v>0</v>
      </c>
      <c r="BC107" s="26">
        <f t="shared" si="150"/>
        <v>0</v>
      </c>
      <c r="BD107" s="64">
        <f t="shared" si="151"/>
        <v>0</v>
      </c>
      <c r="BE107" s="33"/>
      <c r="BF107" s="61"/>
      <c r="BG107" s="35"/>
      <c r="BH107" s="35"/>
      <c r="BI107" s="35"/>
      <c r="BJ107" s="35"/>
      <c r="BK107" s="36"/>
      <c r="BL107" s="57">
        <f t="shared" si="152"/>
        <v>0</v>
      </c>
      <c r="BM107" s="48">
        <f t="shared" si="153"/>
        <v>0</v>
      </c>
      <c r="BN107" s="47">
        <f t="shared" si="154"/>
        <v>0</v>
      </c>
      <c r="BO107" s="46">
        <f t="shared" si="155"/>
        <v>0</v>
      </c>
      <c r="BP107" s="37"/>
      <c r="BQ107" s="34"/>
      <c r="BR107" s="34"/>
      <c r="BS107" s="34"/>
      <c r="BT107" s="35"/>
      <c r="BU107" s="35"/>
      <c r="BV107" s="35"/>
      <c r="BW107" s="35"/>
      <c r="BX107" s="36"/>
      <c r="BY107" s="33">
        <f t="shared" si="156"/>
        <v>0</v>
      </c>
      <c r="BZ107" s="32">
        <f t="shared" si="157"/>
        <v>0</v>
      </c>
      <c r="CA107" s="38">
        <f t="shared" si="158"/>
        <v>0</v>
      </c>
      <c r="CB107" s="27">
        <f t="shared" si="159"/>
        <v>0</v>
      </c>
    </row>
    <row r="108" spans="1:80" ht="12.75" hidden="1">
      <c r="A108" s="31"/>
      <c r="B108" s="29"/>
      <c r="C108" s="29"/>
      <c r="D108" s="30"/>
      <c r="E108" s="30"/>
      <c r="F108" s="63"/>
      <c r="G108" s="28">
        <f t="shared" si="160"/>
      </c>
      <c r="H108" s="24" t="e">
        <f>IF(AND($H$2="Y",J108&gt;0,OR(AND(G108=1,#REF!=10),AND(G108=2,#REF!=20),AND(G108=3,#REF!=30),AND(G108=4,G187=40),AND(G108=5,G193=50),AND(G108=6,G200=60),AND(G108=7,G209=70),AND(G108=8,#REF!=80),AND(G108=9,G217=90),AND(G108=10,#REF!=100))),VLOOKUP(J108-1,SortLookup!$A$13:$B$16,2,FALSE),"")</f>
        <v>#REF!</v>
      </c>
      <c r="I108" s="40" t="str">
        <f>IF(ISNA(VLOOKUP(E108,SortLookup!$A$1:$B$5,2,FALSE))," ",VLOOKUP(E108,SortLookup!$A$1:$B$5,2,FALSE))</f>
        <v> </v>
      </c>
      <c r="J108" s="25" t="str">
        <f>IF(ISNA(VLOOKUP(F108,SortLookup!$A$7:$B$11,2,FALSE))," ",VLOOKUP(F108,SortLookup!$A$7:$B$11,2,FALSE))</f>
        <v> </v>
      </c>
      <c r="K108" s="79">
        <f t="shared" si="135"/>
        <v>0</v>
      </c>
      <c r="L108" s="80">
        <f t="shared" si="136"/>
        <v>0</v>
      </c>
      <c r="M108" s="47">
        <f t="shared" si="137"/>
        <v>0</v>
      </c>
      <c r="N108" s="48">
        <f t="shared" si="138"/>
        <v>0</v>
      </c>
      <c r="O108" s="81">
        <f t="shared" si="139"/>
        <v>0</v>
      </c>
      <c r="P108" s="37"/>
      <c r="Q108" s="34"/>
      <c r="R108" s="34"/>
      <c r="S108" s="34"/>
      <c r="T108" s="34"/>
      <c r="U108" s="34"/>
      <c r="V108" s="34"/>
      <c r="W108" s="35"/>
      <c r="X108" s="35"/>
      <c r="Y108" s="35"/>
      <c r="Z108" s="35"/>
      <c r="AA108" s="36"/>
      <c r="AB108" s="33">
        <f t="shared" si="140"/>
        <v>0</v>
      </c>
      <c r="AC108" s="32">
        <f t="shared" si="141"/>
        <v>0</v>
      </c>
      <c r="AD108" s="26">
        <f t="shared" si="142"/>
        <v>0</v>
      </c>
      <c r="AE108" s="64">
        <f t="shared" si="143"/>
        <v>0</v>
      </c>
      <c r="AF108" s="37"/>
      <c r="AG108" s="34"/>
      <c r="AH108" s="34"/>
      <c r="AI108" s="34"/>
      <c r="AJ108" s="35"/>
      <c r="AK108" s="35"/>
      <c r="AL108" s="35"/>
      <c r="AM108" s="35"/>
      <c r="AN108" s="36"/>
      <c r="AO108" s="33">
        <f t="shared" si="144"/>
        <v>0</v>
      </c>
      <c r="AP108" s="32">
        <f t="shared" si="145"/>
        <v>0</v>
      </c>
      <c r="AQ108" s="26">
        <f t="shared" si="146"/>
        <v>0</v>
      </c>
      <c r="AR108" s="64">
        <f t="shared" si="147"/>
        <v>0</v>
      </c>
      <c r="AS108" s="37"/>
      <c r="AT108" s="34"/>
      <c r="AU108" s="34"/>
      <c r="AV108" s="35"/>
      <c r="AW108" s="35"/>
      <c r="AX108" s="35"/>
      <c r="AY108" s="35"/>
      <c r="AZ108" s="36"/>
      <c r="BA108" s="33">
        <f t="shared" si="148"/>
        <v>0</v>
      </c>
      <c r="BB108" s="32">
        <f t="shared" si="149"/>
        <v>0</v>
      </c>
      <c r="BC108" s="26">
        <f t="shared" si="150"/>
        <v>0</v>
      </c>
      <c r="BD108" s="64">
        <f t="shared" si="151"/>
        <v>0</v>
      </c>
      <c r="BE108" s="33"/>
      <c r="BF108" s="61"/>
      <c r="BG108" s="35"/>
      <c r="BH108" s="35"/>
      <c r="BI108" s="35"/>
      <c r="BJ108" s="35"/>
      <c r="BK108" s="36"/>
      <c r="BL108" s="57">
        <f t="shared" si="152"/>
        <v>0</v>
      </c>
      <c r="BM108" s="48">
        <f t="shared" si="153"/>
        <v>0</v>
      </c>
      <c r="BN108" s="47">
        <f t="shared" si="154"/>
        <v>0</v>
      </c>
      <c r="BO108" s="46">
        <f t="shared" si="155"/>
        <v>0</v>
      </c>
      <c r="BP108" s="37"/>
      <c r="BQ108" s="34"/>
      <c r="BR108" s="34"/>
      <c r="BS108" s="34"/>
      <c r="BT108" s="35"/>
      <c r="BU108" s="35"/>
      <c r="BV108" s="35"/>
      <c r="BW108" s="35"/>
      <c r="BX108" s="36"/>
      <c r="BY108" s="33">
        <f t="shared" si="156"/>
        <v>0</v>
      </c>
      <c r="BZ108" s="32">
        <f t="shared" si="157"/>
        <v>0</v>
      </c>
      <c r="CA108" s="38">
        <f t="shared" si="158"/>
        <v>0</v>
      </c>
      <c r="CB108" s="27">
        <f t="shared" si="159"/>
        <v>0</v>
      </c>
    </row>
    <row r="109" spans="1:80" ht="12.75" hidden="1">
      <c r="A109" s="31"/>
      <c r="B109" s="29"/>
      <c r="C109" s="29"/>
      <c r="D109" s="30"/>
      <c r="E109" s="30"/>
      <c r="F109" s="63"/>
      <c r="G109" s="28">
        <f t="shared" si="160"/>
      </c>
      <c r="H109" s="24" t="e">
        <f>IF(AND($H$2="Y",J109&gt;0,OR(AND(G109=1,#REF!=10),AND(G109=2,#REF!=20),AND(G109=3,#REF!=30),AND(G109=4,G188=40),AND(G109=5,G194=50),AND(G109=6,G201=60),AND(G109=7,G210=70),AND(G109=8,#REF!=80),AND(G109=9,G218=90),AND(G109=10,#REF!=100))),VLOOKUP(J109-1,SortLookup!$A$13:$B$16,2,FALSE),"")</f>
        <v>#REF!</v>
      </c>
      <c r="I109" s="40" t="str">
        <f>IF(ISNA(VLOOKUP(E109,SortLookup!$A$1:$B$5,2,FALSE))," ",VLOOKUP(E109,SortLookup!$A$1:$B$5,2,FALSE))</f>
        <v> </v>
      </c>
      <c r="J109" s="25" t="str">
        <f>IF(ISNA(VLOOKUP(F109,SortLookup!$A$7:$B$11,2,FALSE))," ",VLOOKUP(F109,SortLookup!$A$7:$B$11,2,FALSE))</f>
        <v> </v>
      </c>
      <c r="K109" s="79">
        <f t="shared" si="135"/>
        <v>0</v>
      </c>
      <c r="L109" s="80">
        <f t="shared" si="136"/>
        <v>0</v>
      </c>
      <c r="M109" s="47">
        <f t="shared" si="137"/>
        <v>0</v>
      </c>
      <c r="N109" s="48">
        <f t="shared" si="138"/>
        <v>0</v>
      </c>
      <c r="O109" s="81">
        <f t="shared" si="139"/>
        <v>0</v>
      </c>
      <c r="P109" s="37"/>
      <c r="Q109" s="34"/>
      <c r="R109" s="34"/>
      <c r="S109" s="34"/>
      <c r="T109" s="34"/>
      <c r="U109" s="34"/>
      <c r="V109" s="34"/>
      <c r="W109" s="35"/>
      <c r="X109" s="35"/>
      <c r="Y109" s="35"/>
      <c r="Z109" s="35"/>
      <c r="AA109" s="36"/>
      <c r="AB109" s="33">
        <f t="shared" si="140"/>
        <v>0</v>
      </c>
      <c r="AC109" s="32">
        <f t="shared" si="141"/>
        <v>0</v>
      </c>
      <c r="AD109" s="26">
        <f t="shared" si="142"/>
        <v>0</v>
      </c>
      <c r="AE109" s="64">
        <f t="shared" si="143"/>
        <v>0</v>
      </c>
      <c r="AF109" s="37"/>
      <c r="AG109" s="34"/>
      <c r="AH109" s="34"/>
      <c r="AI109" s="34"/>
      <c r="AJ109" s="35"/>
      <c r="AK109" s="35"/>
      <c r="AL109" s="35"/>
      <c r="AM109" s="35"/>
      <c r="AN109" s="36"/>
      <c r="AO109" s="33">
        <f t="shared" si="144"/>
        <v>0</v>
      </c>
      <c r="AP109" s="32">
        <f t="shared" si="145"/>
        <v>0</v>
      </c>
      <c r="AQ109" s="26">
        <f t="shared" si="146"/>
        <v>0</v>
      </c>
      <c r="AR109" s="64">
        <f t="shared" si="147"/>
        <v>0</v>
      </c>
      <c r="AS109" s="37"/>
      <c r="AT109" s="34"/>
      <c r="AU109" s="34"/>
      <c r="AV109" s="35"/>
      <c r="AW109" s="35"/>
      <c r="AX109" s="35"/>
      <c r="AY109" s="35"/>
      <c r="AZ109" s="36"/>
      <c r="BA109" s="33">
        <f t="shared" si="148"/>
        <v>0</v>
      </c>
      <c r="BB109" s="32">
        <f t="shared" si="149"/>
        <v>0</v>
      </c>
      <c r="BC109" s="26">
        <f t="shared" si="150"/>
        <v>0</v>
      </c>
      <c r="BD109" s="64">
        <f t="shared" si="151"/>
        <v>0</v>
      </c>
      <c r="BE109" s="33"/>
      <c r="BF109" s="61"/>
      <c r="BG109" s="35"/>
      <c r="BH109" s="35"/>
      <c r="BI109" s="35"/>
      <c r="BJ109" s="35"/>
      <c r="BK109" s="36"/>
      <c r="BL109" s="57">
        <f t="shared" si="152"/>
        <v>0</v>
      </c>
      <c r="BM109" s="48">
        <f t="shared" si="153"/>
        <v>0</v>
      </c>
      <c r="BN109" s="47">
        <f t="shared" si="154"/>
        <v>0</v>
      </c>
      <c r="BO109" s="46">
        <f t="shared" si="155"/>
        <v>0</v>
      </c>
      <c r="BP109" s="37"/>
      <c r="BQ109" s="34"/>
      <c r="BR109" s="34"/>
      <c r="BS109" s="34"/>
      <c r="BT109" s="35"/>
      <c r="BU109" s="35"/>
      <c r="BV109" s="35"/>
      <c r="BW109" s="35"/>
      <c r="BX109" s="36"/>
      <c r="BY109" s="33">
        <f t="shared" si="156"/>
        <v>0</v>
      </c>
      <c r="BZ109" s="32">
        <f t="shared" si="157"/>
        <v>0</v>
      </c>
      <c r="CA109" s="38">
        <f t="shared" si="158"/>
        <v>0</v>
      </c>
      <c r="CB109" s="27">
        <f t="shared" si="159"/>
        <v>0</v>
      </c>
    </row>
    <row r="110" spans="1:80" ht="12.75" hidden="1">
      <c r="A110" s="31"/>
      <c r="B110" s="29"/>
      <c r="C110" s="29"/>
      <c r="D110" s="30"/>
      <c r="E110" s="30"/>
      <c r="F110" s="63"/>
      <c r="G110" s="28">
        <f t="shared" si="160"/>
      </c>
      <c r="H110" s="24" t="e">
        <f>IF(AND($H$2="Y",J110&gt;0,OR(AND(G110=1,#REF!=10),AND(G110=2,#REF!=20),AND(G110=3,#REF!=30),AND(G110=4,G189=40),AND(G110=5,G195=50),AND(G110=6,G202=60),AND(G110=7,G211=70),AND(G110=8,#REF!=80),AND(G110=9,G219=90),AND(G110=10,#REF!=100))),VLOOKUP(J110-1,SortLookup!$A$13:$B$16,2,FALSE),"")</f>
        <v>#REF!</v>
      </c>
      <c r="I110" s="40" t="str">
        <f>IF(ISNA(VLOOKUP(E110,SortLookup!$A$1:$B$5,2,FALSE))," ",VLOOKUP(E110,SortLookup!$A$1:$B$5,2,FALSE))</f>
        <v> </v>
      </c>
      <c r="J110" s="25" t="str">
        <f>IF(ISNA(VLOOKUP(F110,SortLookup!$A$7:$B$11,2,FALSE))," ",VLOOKUP(F110,SortLookup!$A$7:$B$11,2,FALSE))</f>
        <v> </v>
      </c>
      <c r="K110" s="79">
        <f t="shared" si="135"/>
        <v>0</v>
      </c>
      <c r="L110" s="80">
        <f t="shared" si="136"/>
        <v>0</v>
      </c>
      <c r="M110" s="47">
        <f t="shared" si="137"/>
        <v>0</v>
      </c>
      <c r="N110" s="48">
        <f t="shared" si="138"/>
        <v>0</v>
      </c>
      <c r="O110" s="81">
        <f t="shared" si="139"/>
        <v>0</v>
      </c>
      <c r="P110" s="37"/>
      <c r="Q110" s="34"/>
      <c r="R110" s="34"/>
      <c r="S110" s="34"/>
      <c r="T110" s="34"/>
      <c r="U110" s="34"/>
      <c r="V110" s="34"/>
      <c r="W110" s="35"/>
      <c r="X110" s="35"/>
      <c r="Y110" s="35"/>
      <c r="Z110" s="35"/>
      <c r="AA110" s="36"/>
      <c r="AB110" s="33">
        <f t="shared" si="140"/>
        <v>0</v>
      </c>
      <c r="AC110" s="32">
        <f t="shared" si="141"/>
        <v>0</v>
      </c>
      <c r="AD110" s="26">
        <f t="shared" si="142"/>
        <v>0</v>
      </c>
      <c r="AE110" s="64">
        <f t="shared" si="143"/>
        <v>0</v>
      </c>
      <c r="AF110" s="37"/>
      <c r="AG110" s="34"/>
      <c r="AH110" s="34"/>
      <c r="AI110" s="34"/>
      <c r="AJ110" s="35"/>
      <c r="AK110" s="35"/>
      <c r="AL110" s="35"/>
      <c r="AM110" s="35"/>
      <c r="AN110" s="36"/>
      <c r="AO110" s="33">
        <f t="shared" si="144"/>
        <v>0</v>
      </c>
      <c r="AP110" s="32">
        <f t="shared" si="145"/>
        <v>0</v>
      </c>
      <c r="AQ110" s="26">
        <f t="shared" si="146"/>
        <v>0</v>
      </c>
      <c r="AR110" s="64">
        <f t="shared" si="147"/>
        <v>0</v>
      </c>
      <c r="AS110" s="37"/>
      <c r="AT110" s="34"/>
      <c r="AU110" s="34"/>
      <c r="AV110" s="35"/>
      <c r="AW110" s="35"/>
      <c r="AX110" s="35"/>
      <c r="AY110" s="35"/>
      <c r="AZ110" s="36"/>
      <c r="BA110" s="33">
        <f t="shared" si="148"/>
        <v>0</v>
      </c>
      <c r="BB110" s="32">
        <f t="shared" si="149"/>
        <v>0</v>
      </c>
      <c r="BC110" s="26">
        <f t="shared" si="150"/>
        <v>0</v>
      </c>
      <c r="BD110" s="64">
        <f t="shared" si="151"/>
        <v>0</v>
      </c>
      <c r="BE110" s="33"/>
      <c r="BF110" s="61"/>
      <c r="BG110" s="35"/>
      <c r="BH110" s="35"/>
      <c r="BI110" s="35"/>
      <c r="BJ110" s="35"/>
      <c r="BK110" s="36"/>
      <c r="BL110" s="57">
        <f t="shared" si="152"/>
        <v>0</v>
      </c>
      <c r="BM110" s="48">
        <f t="shared" si="153"/>
        <v>0</v>
      </c>
      <c r="BN110" s="47">
        <f t="shared" si="154"/>
        <v>0</v>
      </c>
      <c r="BO110" s="46">
        <f t="shared" si="155"/>
        <v>0</v>
      </c>
      <c r="BP110" s="37"/>
      <c r="BQ110" s="34"/>
      <c r="BR110" s="34"/>
      <c r="BS110" s="34"/>
      <c r="BT110" s="35"/>
      <c r="BU110" s="35"/>
      <c r="BV110" s="35"/>
      <c r="BW110" s="35"/>
      <c r="BX110" s="36"/>
      <c r="BY110" s="33">
        <f t="shared" si="156"/>
        <v>0</v>
      </c>
      <c r="BZ110" s="32">
        <f t="shared" si="157"/>
        <v>0</v>
      </c>
      <c r="CA110" s="38">
        <f t="shared" si="158"/>
        <v>0</v>
      </c>
      <c r="CB110" s="27">
        <f t="shared" si="159"/>
        <v>0</v>
      </c>
    </row>
    <row r="111" spans="1:80" ht="12.75" customHeight="1" hidden="1" thickBot="1">
      <c r="A111" s="31"/>
      <c r="B111" s="29"/>
      <c r="C111" s="29"/>
      <c r="D111" s="30"/>
      <c r="E111" s="30"/>
      <c r="F111" s="63"/>
      <c r="G111" s="28">
        <f t="shared" si="160"/>
      </c>
      <c r="H111" s="24" t="e">
        <f>IF(AND($H$2="Y",J111&gt;0,OR(AND(G111=1,#REF!=10),AND(G111=2,#REF!=20),AND(G111=3,#REF!=30),AND(G111=4,G190=40),AND(G111=5,G196=50),AND(G111=6,G203=60),AND(G111=7,G212=70),AND(G111=8,#REF!=80),AND(G111=9,G220=90),AND(G111=10,#REF!=100))),VLOOKUP(J111-1,SortLookup!$A$13:$B$16,2,FALSE),"")</f>
        <v>#REF!</v>
      </c>
      <c r="I111" s="40" t="str">
        <f>IF(ISNA(VLOOKUP(E111,SortLookup!$A$1:$B$5,2,FALSE))," ",VLOOKUP(E111,SortLookup!$A$1:$B$5,2,FALSE))</f>
        <v> </v>
      </c>
      <c r="J111" s="25" t="str">
        <f>IF(ISNA(VLOOKUP(F111,SortLookup!$A$7:$B$11,2,FALSE))," ",VLOOKUP(F111,SortLookup!$A$7:$B$11,2,FALSE))</f>
        <v> </v>
      </c>
      <c r="K111" s="97">
        <f t="shared" si="135"/>
        <v>0</v>
      </c>
      <c r="L111" s="98">
        <f t="shared" si="136"/>
        <v>0</v>
      </c>
      <c r="M111" s="99">
        <f t="shared" si="137"/>
        <v>0</v>
      </c>
      <c r="N111" s="100">
        <f t="shared" si="138"/>
        <v>0</v>
      </c>
      <c r="O111" s="101">
        <f t="shared" si="139"/>
        <v>0</v>
      </c>
      <c r="P111" s="102"/>
      <c r="Q111" s="103"/>
      <c r="R111" s="103"/>
      <c r="S111" s="103"/>
      <c r="T111" s="103"/>
      <c r="U111" s="103"/>
      <c r="V111" s="103"/>
      <c r="W111" s="104"/>
      <c r="X111" s="35"/>
      <c r="Y111" s="35"/>
      <c r="Z111" s="35"/>
      <c r="AA111" s="36"/>
      <c r="AB111" s="33">
        <f t="shared" si="140"/>
        <v>0</v>
      </c>
      <c r="AC111" s="32">
        <f t="shared" si="141"/>
        <v>0</v>
      </c>
      <c r="AD111" s="26">
        <f t="shared" si="142"/>
        <v>0</v>
      </c>
      <c r="AE111" s="64">
        <f t="shared" si="143"/>
        <v>0</v>
      </c>
      <c r="AF111" s="37"/>
      <c r="AG111" s="34"/>
      <c r="AH111" s="34"/>
      <c r="AI111" s="34"/>
      <c r="AJ111" s="35"/>
      <c r="AK111" s="35"/>
      <c r="AL111" s="35"/>
      <c r="AM111" s="35"/>
      <c r="AN111" s="36"/>
      <c r="AO111" s="33">
        <f t="shared" si="144"/>
        <v>0</v>
      </c>
      <c r="AP111" s="32">
        <f t="shared" si="145"/>
        <v>0</v>
      </c>
      <c r="AQ111" s="26">
        <f t="shared" si="146"/>
        <v>0</v>
      </c>
      <c r="AR111" s="64">
        <f t="shared" si="147"/>
        <v>0</v>
      </c>
      <c r="AS111" s="37"/>
      <c r="AT111" s="34"/>
      <c r="AU111" s="34"/>
      <c r="AV111" s="35"/>
      <c r="AW111" s="35"/>
      <c r="AX111" s="35"/>
      <c r="AY111" s="35"/>
      <c r="AZ111" s="36"/>
      <c r="BA111" s="33">
        <f t="shared" si="148"/>
        <v>0</v>
      </c>
      <c r="BB111" s="32">
        <f t="shared" si="149"/>
        <v>0</v>
      </c>
      <c r="BC111" s="26">
        <f t="shared" si="150"/>
        <v>0</v>
      </c>
      <c r="BD111" s="64">
        <f t="shared" si="151"/>
        <v>0</v>
      </c>
      <c r="BE111" s="33"/>
      <c r="BF111" s="61"/>
      <c r="BG111" s="35"/>
      <c r="BH111" s="35"/>
      <c r="BI111" s="35"/>
      <c r="BJ111" s="35"/>
      <c r="BK111" s="36"/>
      <c r="BL111" s="57">
        <f t="shared" si="152"/>
        <v>0</v>
      </c>
      <c r="BM111" s="48">
        <f t="shared" si="153"/>
        <v>0</v>
      </c>
      <c r="BN111" s="47">
        <f t="shared" si="154"/>
        <v>0</v>
      </c>
      <c r="BO111" s="46">
        <f t="shared" si="155"/>
        <v>0</v>
      </c>
      <c r="BP111" s="37"/>
      <c r="BQ111" s="34"/>
      <c r="BR111" s="34"/>
      <c r="BS111" s="34"/>
      <c r="BT111" s="35"/>
      <c r="BU111" s="35"/>
      <c r="BV111" s="35"/>
      <c r="BW111" s="35"/>
      <c r="BX111" s="36"/>
      <c r="BY111" s="33">
        <f t="shared" si="156"/>
        <v>0</v>
      </c>
      <c r="BZ111" s="32">
        <f t="shared" si="157"/>
        <v>0</v>
      </c>
      <c r="CA111" s="38">
        <f t="shared" si="158"/>
        <v>0</v>
      </c>
      <c r="CB111" s="27">
        <f t="shared" si="159"/>
        <v>0</v>
      </c>
    </row>
    <row r="112" spans="11:80" ht="13.5" thickTop="1">
      <c r="K112" s="105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</row>
    <row r="113" spans="2:80" ht="12.75" hidden="1">
      <c r="B113" s="93" t="s">
        <v>99</v>
      </c>
      <c r="AE113" s="4"/>
      <c r="AF113" s="4"/>
      <c r="AG113" s="4"/>
      <c r="AH113" s="4"/>
      <c r="AJ113" s="4"/>
      <c r="AK113" s="4"/>
      <c r="AL113" s="4"/>
      <c r="AM113" s="4"/>
      <c r="AN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C113" s="4"/>
      <c r="BD113" s="4"/>
      <c r="BE113" s="4"/>
      <c r="BF113" s="4"/>
      <c r="BG113" s="4"/>
      <c r="BH113" s="4"/>
      <c r="BI113" s="4"/>
      <c r="BJ113" s="4"/>
      <c r="BK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CA113" s="4"/>
      <c r="CB113" s="4"/>
    </row>
    <row r="114" spans="2:31" ht="12.75">
      <c r="B114" s="4" t="s">
        <v>90</v>
      </c>
      <c r="AE114" s="4"/>
    </row>
    <row r="115" spans="2:31" ht="12.75">
      <c r="B115" s="4" t="s">
        <v>89</v>
      </c>
      <c r="AE115" s="4"/>
    </row>
    <row r="116" spans="2:31" ht="12.75">
      <c r="B116" s="129"/>
      <c r="AE116" s="4"/>
    </row>
    <row r="117" ht="12.75">
      <c r="AE117" s="4"/>
    </row>
    <row r="118" ht="12.75">
      <c r="AE118" s="4"/>
    </row>
    <row r="119" ht="12.75">
      <c r="AE119" s="4"/>
    </row>
    <row r="120" ht="12.75">
      <c r="AE120" s="4"/>
    </row>
  </sheetData>
  <sheetProtection sheet="1" selectLockedCells="1"/>
  <mergeCells count="23">
    <mergeCell ref="A1:F1"/>
    <mergeCell ref="DU1:EE1"/>
    <mergeCell ref="AF1:AR1"/>
    <mergeCell ref="I1:J1"/>
    <mergeCell ref="K1:O1"/>
    <mergeCell ref="P1:AE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DJ1:DT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17</v>
      </c>
      <c r="B1" s="11">
        <v>0</v>
      </c>
      <c r="C1" s="9" t="s">
        <v>28</v>
      </c>
    </row>
    <row r="2" spans="1:3" ht="12.75">
      <c r="A2" s="8" t="s">
        <v>18</v>
      </c>
      <c r="B2" s="11">
        <v>1</v>
      </c>
      <c r="C2" s="10" t="s">
        <v>30</v>
      </c>
    </row>
    <row r="3" spans="1:3" ht="12.75">
      <c r="A3" s="8" t="s">
        <v>19</v>
      </c>
      <c r="B3" s="11">
        <v>2</v>
      </c>
      <c r="C3" s="10" t="s">
        <v>31</v>
      </c>
    </row>
    <row r="4" spans="1:3" ht="12.75">
      <c r="A4" s="8" t="s">
        <v>83</v>
      </c>
      <c r="B4" s="11">
        <v>3</v>
      </c>
      <c r="C4" s="10" t="s">
        <v>26</v>
      </c>
    </row>
    <row r="5" spans="1:3" ht="12.75">
      <c r="A5" s="8" t="s">
        <v>20</v>
      </c>
      <c r="B5" s="11">
        <v>4</v>
      </c>
      <c r="C5" s="10" t="s">
        <v>27</v>
      </c>
    </row>
    <row r="6" spans="1:2" ht="12.75">
      <c r="A6" s="8"/>
      <c r="B6" s="11"/>
    </row>
    <row r="7" spans="1:3" ht="12.75">
      <c r="A7" s="8" t="s">
        <v>21</v>
      </c>
      <c r="B7" s="11">
        <v>0</v>
      </c>
      <c r="C7" s="10" t="s">
        <v>29</v>
      </c>
    </row>
    <row r="8" spans="1:3" ht="12.75">
      <c r="A8" s="8" t="s">
        <v>22</v>
      </c>
      <c r="B8" s="11">
        <v>1</v>
      </c>
      <c r="C8" s="10"/>
    </row>
    <row r="9" spans="1:2" ht="12.75">
      <c r="A9" s="8" t="s">
        <v>23</v>
      </c>
      <c r="B9" s="11">
        <v>2</v>
      </c>
    </row>
    <row r="10" spans="1:3" ht="12.75">
      <c r="A10" s="8" t="s">
        <v>24</v>
      </c>
      <c r="B10" s="11">
        <v>3</v>
      </c>
      <c r="C10" s="10"/>
    </row>
    <row r="11" spans="1:3" ht="12.75">
      <c r="A11" s="8" t="s">
        <v>25</v>
      </c>
      <c r="B11" s="11">
        <v>4</v>
      </c>
      <c r="C11" s="10"/>
    </row>
    <row r="13" spans="1:3" ht="12.75">
      <c r="A13" s="12">
        <v>0</v>
      </c>
      <c r="B13" s="8" t="s">
        <v>21</v>
      </c>
      <c r="C13" s="10" t="s">
        <v>48</v>
      </c>
    </row>
    <row r="14" spans="1:3" ht="12.75">
      <c r="A14" s="12">
        <v>1</v>
      </c>
      <c r="B14" s="8" t="s">
        <v>22</v>
      </c>
      <c r="C14" s="10"/>
    </row>
    <row r="15" spans="1:3" ht="12.75">
      <c r="A15" s="12">
        <v>2</v>
      </c>
      <c r="B15" s="8" t="s">
        <v>23</v>
      </c>
      <c r="C15" s="10"/>
    </row>
    <row r="16" spans="1:3" ht="12.75">
      <c r="A16" s="12">
        <v>3</v>
      </c>
      <c r="B16" s="8" t="s">
        <v>24</v>
      </c>
      <c r="C16" s="10"/>
    </row>
    <row r="17" spans="1:3" ht="12.75">
      <c r="A17" s="12">
        <v>4</v>
      </c>
      <c r="B17" t="s">
        <v>55</v>
      </c>
      <c r="C17" t="s">
        <v>56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84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58</v>
      </c>
    </row>
    <row r="5" s="17" customFormat="1" ht="12.75">
      <c r="A5" s="18" t="s">
        <v>59</v>
      </c>
    </row>
    <row r="6" s="17" customFormat="1" ht="12.75" customHeight="1">
      <c r="A6" s="18"/>
    </row>
    <row r="7" ht="12.75">
      <c r="A7" s="18" t="s">
        <v>60</v>
      </c>
    </row>
    <row r="8" ht="12.75">
      <c r="A8" s="18" t="s">
        <v>61</v>
      </c>
    </row>
    <row r="9" ht="12.75">
      <c r="A9" s="18" t="s">
        <v>62</v>
      </c>
    </row>
    <row r="10" ht="12.75">
      <c r="A10" s="18" t="s">
        <v>63</v>
      </c>
    </row>
    <row r="11" ht="12.75">
      <c r="A11" s="18" t="s">
        <v>64</v>
      </c>
    </row>
    <row r="12" ht="12.75">
      <c r="A12" s="18" t="s">
        <v>65</v>
      </c>
    </row>
    <row r="13" ht="12.75">
      <c r="A13" s="18" t="s">
        <v>66</v>
      </c>
    </row>
    <row r="14" ht="12.75">
      <c r="A14" s="18" t="s">
        <v>67</v>
      </c>
    </row>
    <row r="15" ht="12.75">
      <c r="A15" s="18"/>
    </row>
    <row r="16" ht="27" customHeight="1">
      <c r="A16" s="18" t="s">
        <v>72</v>
      </c>
    </row>
    <row r="17" ht="12.75">
      <c r="A17" s="18"/>
    </row>
    <row r="18" ht="12.75">
      <c r="A18" s="18"/>
    </row>
    <row r="19" ht="26.25">
      <c r="A19" s="20" t="s">
        <v>81</v>
      </c>
    </row>
    <row r="20" ht="12.75">
      <c r="A20" s="20"/>
    </row>
    <row r="21" ht="12.75">
      <c r="A21" s="17"/>
    </row>
    <row r="22" ht="12.75">
      <c r="A22" s="21" t="s">
        <v>73</v>
      </c>
    </row>
    <row r="23" ht="12.75">
      <c r="A23" s="18" t="s">
        <v>60</v>
      </c>
    </row>
    <row r="24" ht="12.75">
      <c r="A24" s="17" t="s">
        <v>74</v>
      </c>
    </row>
    <row r="25" ht="12.75">
      <c r="A25" s="17" t="s">
        <v>80</v>
      </c>
    </row>
    <row r="26" ht="12.75">
      <c r="A26" s="17" t="s">
        <v>75</v>
      </c>
    </row>
    <row r="27" ht="12.75">
      <c r="A27" s="17" t="s">
        <v>76</v>
      </c>
    </row>
    <row r="28" ht="12.75">
      <c r="A28" s="17" t="s">
        <v>77</v>
      </c>
    </row>
    <row r="29" ht="12.75">
      <c r="A29" s="17" t="s">
        <v>82</v>
      </c>
    </row>
    <row r="30" ht="12.75">
      <c r="A30" s="17" t="s">
        <v>78</v>
      </c>
    </row>
    <row r="31" ht="12.75">
      <c r="A31" s="17" t="s">
        <v>79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2013-05-13T13:10:29Z</dcterms:modified>
  <cp:category/>
  <cp:version/>
  <cp:contentType/>
  <cp:contentStatus/>
  <cp:revision>1</cp:revision>
</cp:coreProperties>
</file>