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E:\WD_PassPort\WD_PassPortArchive\personal\IDPA\FRIDPA_Archive13\FRIDPA\MatchResults\2013\"/>
    </mc:Choice>
  </mc:AlternateContent>
  <bookViews>
    <workbookView xWindow="120" yWindow="12" windowWidth="18972" windowHeight="9348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Scoresheet!$A$1:$IL$67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43" i="1" l="1"/>
  <c r="J43" i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CB43" i="1" s="1"/>
  <c r="BZ43" i="1"/>
  <c r="CA43" i="1"/>
  <c r="CJ43" i="1"/>
  <c r="CK43" i="1"/>
  <c r="CL43" i="1"/>
  <c r="I44" i="1"/>
  <c r="J44" i="1"/>
  <c r="N44" i="1"/>
  <c r="O44" i="1"/>
  <c r="AB44" i="1"/>
  <c r="AC44" i="1"/>
  <c r="AD44" i="1"/>
  <c r="AO44" i="1"/>
  <c r="AP44" i="1"/>
  <c r="AQ44" i="1"/>
  <c r="BA44" i="1"/>
  <c r="BD44" i="1" s="1"/>
  <c r="BB44" i="1"/>
  <c r="BC44" i="1"/>
  <c r="BL44" i="1"/>
  <c r="BM44" i="1"/>
  <c r="BN44" i="1"/>
  <c r="BY44" i="1"/>
  <c r="BZ44" i="1"/>
  <c r="CA44" i="1"/>
  <c r="CJ44" i="1"/>
  <c r="CK44" i="1"/>
  <c r="CL44" i="1"/>
  <c r="I45" i="1"/>
  <c r="G45" i="1" s="1"/>
  <c r="H45" i="1" s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O45" i="1" s="1"/>
  <c r="BM45" i="1"/>
  <c r="BN45" i="1"/>
  <c r="BY45" i="1"/>
  <c r="BZ45" i="1"/>
  <c r="CA45" i="1"/>
  <c r="CJ45" i="1"/>
  <c r="CK45" i="1"/>
  <c r="CL45" i="1"/>
  <c r="I46" i="1"/>
  <c r="J46" i="1"/>
  <c r="O46" i="1"/>
  <c r="N46" i="1" s="1"/>
  <c r="AB46" i="1"/>
  <c r="AC46" i="1"/>
  <c r="AD46" i="1"/>
  <c r="AE46" i="1"/>
  <c r="AO46" i="1"/>
  <c r="AP46" i="1"/>
  <c r="AQ46" i="1"/>
  <c r="AR46" i="1"/>
  <c r="BA46" i="1"/>
  <c r="BB46" i="1"/>
  <c r="BC46" i="1"/>
  <c r="BD46" i="1"/>
  <c r="BL46" i="1"/>
  <c r="BM46" i="1"/>
  <c r="BN46" i="1"/>
  <c r="BO46" i="1"/>
  <c r="BY46" i="1"/>
  <c r="BZ46" i="1"/>
  <c r="CA46" i="1"/>
  <c r="CB46" i="1"/>
  <c r="CJ46" i="1"/>
  <c r="CK46" i="1"/>
  <c r="CL46" i="1"/>
  <c r="CM46" i="1" s="1"/>
  <c r="I47" i="1"/>
  <c r="J47" i="1"/>
  <c r="O47" i="1"/>
  <c r="N47" i="1" s="1"/>
  <c r="AB47" i="1"/>
  <c r="AC47" i="1"/>
  <c r="AD47" i="1"/>
  <c r="AO47" i="1"/>
  <c r="AP47" i="1"/>
  <c r="AQ47" i="1"/>
  <c r="BA47" i="1"/>
  <c r="BB47" i="1"/>
  <c r="BC47" i="1"/>
  <c r="BD47" i="1" s="1"/>
  <c r="BL47" i="1"/>
  <c r="BM47" i="1"/>
  <c r="BN47" i="1"/>
  <c r="BO47" i="1" s="1"/>
  <c r="BY47" i="1"/>
  <c r="BZ47" i="1"/>
  <c r="CA47" i="1"/>
  <c r="CJ47" i="1"/>
  <c r="CK47" i="1"/>
  <c r="CL47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D48" i="1" s="1"/>
  <c r="BC48" i="1"/>
  <c r="BL48" i="1"/>
  <c r="BM48" i="1"/>
  <c r="BN48" i="1"/>
  <c r="BY48" i="1"/>
  <c r="BZ48" i="1"/>
  <c r="CA48" i="1"/>
  <c r="CJ48" i="1"/>
  <c r="CK48" i="1"/>
  <c r="CL48" i="1"/>
  <c r="I15" i="1"/>
  <c r="J15" i="1"/>
  <c r="O15" i="1"/>
  <c r="N15" i="1" s="1"/>
  <c r="AB15" i="1"/>
  <c r="AC15" i="1"/>
  <c r="AD15" i="1"/>
  <c r="AO15" i="1"/>
  <c r="AP15" i="1"/>
  <c r="AQ15" i="1"/>
  <c r="BA15" i="1"/>
  <c r="BD15" i="1" s="1"/>
  <c r="BB15" i="1"/>
  <c r="BC15" i="1"/>
  <c r="BL15" i="1"/>
  <c r="BM15" i="1"/>
  <c r="BN15" i="1"/>
  <c r="BY15" i="1"/>
  <c r="BZ15" i="1"/>
  <c r="CA15" i="1"/>
  <c r="CJ15" i="1"/>
  <c r="CK15" i="1"/>
  <c r="CL15" i="1"/>
  <c r="I7" i="1"/>
  <c r="J7" i="1"/>
  <c r="O7" i="1"/>
  <c r="N7" i="1" s="1"/>
  <c r="AB7" i="1"/>
  <c r="L7" i="1" s="1"/>
  <c r="AC7" i="1"/>
  <c r="AD7" i="1"/>
  <c r="AO7" i="1"/>
  <c r="AP7" i="1"/>
  <c r="AQ7" i="1"/>
  <c r="BA7" i="1"/>
  <c r="BB7" i="1"/>
  <c r="BC7" i="1"/>
  <c r="BL7" i="1"/>
  <c r="BM7" i="1"/>
  <c r="BN7" i="1"/>
  <c r="BO7" i="1"/>
  <c r="BY7" i="1"/>
  <c r="BZ7" i="1"/>
  <c r="CA7" i="1"/>
  <c r="CB7" i="1"/>
  <c r="CJ7" i="1"/>
  <c r="CK7" i="1"/>
  <c r="CL7" i="1"/>
  <c r="CM7" i="1"/>
  <c r="I14" i="1"/>
  <c r="J14" i="1"/>
  <c r="G14" i="1" s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19" i="1"/>
  <c r="J19" i="1"/>
  <c r="O19" i="1"/>
  <c r="N19" i="1" s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18" i="1"/>
  <c r="J18" i="1"/>
  <c r="O18" i="1"/>
  <c r="N18" i="1" s="1"/>
  <c r="AB18" i="1"/>
  <c r="AC18" i="1"/>
  <c r="AD18" i="1"/>
  <c r="AO18" i="1"/>
  <c r="AP18" i="1"/>
  <c r="AQ18" i="1"/>
  <c r="BA18" i="1"/>
  <c r="BB18" i="1"/>
  <c r="BC18" i="1"/>
  <c r="BL18" i="1"/>
  <c r="BM18" i="1"/>
  <c r="BN18" i="1"/>
  <c r="BY18" i="1"/>
  <c r="BZ18" i="1"/>
  <c r="CA18" i="1"/>
  <c r="CJ18" i="1"/>
  <c r="CK18" i="1"/>
  <c r="CL18" i="1"/>
  <c r="I54" i="1"/>
  <c r="J54" i="1"/>
  <c r="O54" i="1"/>
  <c r="N54" i="1" s="1"/>
  <c r="AB54" i="1"/>
  <c r="AC54" i="1"/>
  <c r="AD54" i="1"/>
  <c r="M54" i="1" s="1"/>
  <c r="AO54" i="1"/>
  <c r="AR54" i="1" s="1"/>
  <c r="AP54" i="1"/>
  <c r="AQ54" i="1"/>
  <c r="BA54" i="1"/>
  <c r="BD54" i="1" s="1"/>
  <c r="BB54" i="1"/>
  <c r="BC54" i="1"/>
  <c r="BL54" i="1"/>
  <c r="BO54" i="1" s="1"/>
  <c r="BM54" i="1"/>
  <c r="BN54" i="1"/>
  <c r="BY54" i="1"/>
  <c r="CB54" i="1" s="1"/>
  <c r="BZ54" i="1"/>
  <c r="CA54" i="1"/>
  <c r="CJ54" i="1"/>
  <c r="CM54" i="1" s="1"/>
  <c r="CK54" i="1"/>
  <c r="CL54" i="1"/>
  <c r="I55" i="1"/>
  <c r="J55" i="1"/>
  <c r="G55" i="1" s="1"/>
  <c r="N55" i="1"/>
  <c r="O55" i="1"/>
  <c r="AB55" i="1"/>
  <c r="AC55" i="1"/>
  <c r="AD55" i="1"/>
  <c r="M55" i="1" s="1"/>
  <c r="AO55" i="1"/>
  <c r="AP55" i="1"/>
  <c r="AQ55" i="1"/>
  <c r="BA55" i="1"/>
  <c r="BD55" i="1" s="1"/>
  <c r="BB55" i="1"/>
  <c r="BC55" i="1"/>
  <c r="BL55" i="1"/>
  <c r="BM55" i="1"/>
  <c r="BN55" i="1"/>
  <c r="BY55" i="1"/>
  <c r="BZ55" i="1"/>
  <c r="CA55" i="1"/>
  <c r="CJ55" i="1"/>
  <c r="CK55" i="1"/>
  <c r="CL55" i="1"/>
  <c r="I56" i="1"/>
  <c r="G56" i="1" s="1"/>
  <c r="J56" i="1"/>
  <c r="O56" i="1"/>
  <c r="N56" i="1" s="1"/>
  <c r="AB56" i="1"/>
  <c r="AC56" i="1"/>
  <c r="AD56" i="1"/>
  <c r="M56" i="1" s="1"/>
  <c r="AO56" i="1"/>
  <c r="AP56" i="1"/>
  <c r="AR56" i="1" s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M56" i="1" s="1"/>
  <c r="CL56" i="1"/>
  <c r="I57" i="1"/>
  <c r="J57" i="1"/>
  <c r="N57" i="1"/>
  <c r="O57" i="1"/>
  <c r="AB57" i="1"/>
  <c r="AC57" i="1"/>
  <c r="AD57" i="1"/>
  <c r="AO57" i="1"/>
  <c r="AP57" i="1"/>
  <c r="AQ57" i="1"/>
  <c r="BA57" i="1"/>
  <c r="BD57" i="1" s="1"/>
  <c r="BB57" i="1"/>
  <c r="BC57" i="1"/>
  <c r="BL57" i="1"/>
  <c r="BM57" i="1"/>
  <c r="BN57" i="1"/>
  <c r="BY57" i="1"/>
  <c r="BZ57" i="1"/>
  <c r="CA57" i="1"/>
  <c r="CJ57" i="1"/>
  <c r="CK57" i="1"/>
  <c r="CL57" i="1"/>
  <c r="I58" i="1"/>
  <c r="J58" i="1"/>
  <c r="O58" i="1"/>
  <c r="N58" i="1" s="1"/>
  <c r="AB58" i="1"/>
  <c r="AC58" i="1"/>
  <c r="AD58" i="1"/>
  <c r="M58" i="1" s="1"/>
  <c r="AE58" i="1"/>
  <c r="AO58" i="1"/>
  <c r="AP58" i="1"/>
  <c r="AQ58" i="1"/>
  <c r="AR58" i="1"/>
  <c r="BA58" i="1"/>
  <c r="BB58" i="1"/>
  <c r="BC58" i="1"/>
  <c r="BD58" i="1"/>
  <c r="BL58" i="1"/>
  <c r="BM58" i="1"/>
  <c r="BN58" i="1"/>
  <c r="BO58" i="1"/>
  <c r="BY58" i="1"/>
  <c r="BZ58" i="1"/>
  <c r="CA58" i="1"/>
  <c r="CB58" i="1"/>
  <c r="CJ58" i="1"/>
  <c r="CK58" i="1"/>
  <c r="CL58" i="1"/>
  <c r="CM58" i="1"/>
  <c r="I59" i="1"/>
  <c r="J59" i="1"/>
  <c r="O59" i="1"/>
  <c r="N59" i="1" s="1"/>
  <c r="AB59" i="1"/>
  <c r="AC59" i="1"/>
  <c r="AD59" i="1"/>
  <c r="AO59" i="1"/>
  <c r="AR59" i="1" s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M59" i="1" s="1"/>
  <c r="CK59" i="1"/>
  <c r="CL59" i="1"/>
  <c r="I60" i="1"/>
  <c r="J60" i="1"/>
  <c r="O60" i="1"/>
  <c r="N60" i="1" s="1"/>
  <c r="AB60" i="1"/>
  <c r="AC60" i="1"/>
  <c r="AE60" i="1" s="1"/>
  <c r="AD60" i="1"/>
  <c r="M60" i="1" s="1"/>
  <c r="AO60" i="1"/>
  <c r="AP60" i="1"/>
  <c r="AQ60" i="1"/>
  <c r="BA60" i="1"/>
  <c r="BB60" i="1"/>
  <c r="BC60" i="1"/>
  <c r="BL60" i="1"/>
  <c r="BM60" i="1"/>
  <c r="BN60" i="1"/>
  <c r="BY60" i="1"/>
  <c r="BZ60" i="1"/>
  <c r="CB60" i="1" s="1"/>
  <c r="CA60" i="1"/>
  <c r="CJ60" i="1"/>
  <c r="CK60" i="1"/>
  <c r="CL60" i="1"/>
  <c r="I61" i="1"/>
  <c r="J61" i="1"/>
  <c r="O61" i="1"/>
  <c r="N61" i="1" s="1"/>
  <c r="AB61" i="1"/>
  <c r="AC61" i="1"/>
  <c r="AD61" i="1"/>
  <c r="AO61" i="1"/>
  <c r="AR61" i="1" s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M61" i="1" s="1"/>
  <c r="CK61" i="1"/>
  <c r="CL61" i="1"/>
  <c r="CJ16" i="1"/>
  <c r="CK16" i="1"/>
  <c r="CL16" i="1"/>
  <c r="CJ53" i="1"/>
  <c r="CK53" i="1"/>
  <c r="CL53" i="1"/>
  <c r="CJ31" i="1"/>
  <c r="CK31" i="1"/>
  <c r="CL31" i="1"/>
  <c r="CJ4" i="1"/>
  <c r="CK4" i="1"/>
  <c r="CL4" i="1"/>
  <c r="CJ17" i="1"/>
  <c r="CK17" i="1"/>
  <c r="CL17" i="1"/>
  <c r="CJ32" i="1"/>
  <c r="CK32" i="1"/>
  <c r="CL32" i="1"/>
  <c r="CJ21" i="1"/>
  <c r="CK21" i="1"/>
  <c r="CL21" i="1"/>
  <c r="CJ35" i="1"/>
  <c r="CK35" i="1"/>
  <c r="CL35" i="1"/>
  <c r="CJ28" i="1"/>
  <c r="CK28" i="1"/>
  <c r="CL28" i="1"/>
  <c r="CJ30" i="1"/>
  <c r="CK30" i="1"/>
  <c r="CL30" i="1"/>
  <c r="CJ29" i="1"/>
  <c r="CK29" i="1"/>
  <c r="CL29" i="1"/>
  <c r="CJ37" i="1"/>
  <c r="CK37" i="1"/>
  <c r="CL37" i="1"/>
  <c r="CJ36" i="1"/>
  <c r="CK36" i="1"/>
  <c r="CL36" i="1"/>
  <c r="G58" i="1" l="1"/>
  <c r="H58" i="1" s="1"/>
  <c r="G7" i="1"/>
  <c r="H7" i="1" s="1"/>
  <c r="G46" i="1"/>
  <c r="H46" i="1" s="1"/>
  <c r="G43" i="1"/>
  <c r="G54" i="1"/>
  <c r="H54" i="1" s="1"/>
  <c r="G59" i="1"/>
  <c r="L47" i="1"/>
  <c r="L43" i="1"/>
  <c r="BO18" i="1"/>
  <c r="BO19" i="1"/>
  <c r="BO15" i="1"/>
  <c r="BO48" i="1"/>
  <c r="CB45" i="1"/>
  <c r="BO44" i="1"/>
  <c r="CM43" i="1"/>
  <c r="AR43" i="1"/>
  <c r="CB48" i="1"/>
  <c r="G48" i="1"/>
  <c r="H48" i="1" s="1"/>
  <c r="CB47" i="1"/>
  <c r="AE47" i="1"/>
  <c r="CM45" i="1"/>
  <c r="M45" i="1"/>
  <c r="AR45" i="1"/>
  <c r="CB44" i="1"/>
  <c r="AE44" i="1"/>
  <c r="G44" i="1"/>
  <c r="H44" i="1" s="1"/>
  <c r="BD43" i="1"/>
  <c r="M43" i="1"/>
  <c r="BO14" i="1"/>
  <c r="AR48" i="1"/>
  <c r="L48" i="1"/>
  <c r="K48" i="1" s="1"/>
  <c r="AR47" i="1"/>
  <c r="G47" i="1"/>
  <c r="H47" i="1" s="1"/>
  <c r="L46" i="1"/>
  <c r="BD45" i="1"/>
  <c r="AR44" i="1"/>
  <c r="BO43" i="1"/>
  <c r="L56" i="1"/>
  <c r="CM60" i="1"/>
  <c r="M57" i="1"/>
  <c r="BD61" i="1"/>
  <c r="M61" i="1"/>
  <c r="AR60" i="1"/>
  <c r="L60" i="1"/>
  <c r="K60" i="1" s="1"/>
  <c r="G60" i="1"/>
  <c r="BD59" i="1"/>
  <c r="M59" i="1"/>
  <c r="BO57" i="1"/>
  <c r="BD56" i="1"/>
  <c r="BO55" i="1"/>
  <c r="BO61" i="1"/>
  <c r="BD60" i="1"/>
  <c r="BO59" i="1"/>
  <c r="CB57" i="1"/>
  <c r="AE57" i="1"/>
  <c r="G57" i="1"/>
  <c r="H57" i="1" s="1"/>
  <c r="BO56" i="1"/>
  <c r="CB55" i="1"/>
  <c r="AE55" i="1"/>
  <c r="L54" i="1"/>
  <c r="K54" i="1" s="1"/>
  <c r="CB61" i="1"/>
  <c r="AE61" i="1"/>
  <c r="G61" i="1"/>
  <c r="H61" i="1" s="1"/>
  <c r="BO60" i="1"/>
  <c r="CB59" i="1"/>
  <c r="AE59" i="1"/>
  <c r="L58" i="1"/>
  <c r="K58" i="1" s="1"/>
  <c r="CM57" i="1"/>
  <c r="AR57" i="1"/>
  <c r="CB56" i="1"/>
  <c r="AE56" i="1"/>
  <c r="CM55" i="1"/>
  <c r="AR55" i="1"/>
  <c r="AE54" i="1"/>
  <c r="M46" i="1"/>
  <c r="CM48" i="1"/>
  <c r="K46" i="1"/>
  <c r="CM44" i="1"/>
  <c r="M48" i="1"/>
  <c r="CM47" i="1"/>
  <c r="M44" i="1"/>
  <c r="AE48" i="1"/>
  <c r="AE43" i="1"/>
  <c r="AE45" i="1"/>
  <c r="K43" i="1"/>
  <c r="CM18" i="1"/>
  <c r="CB18" i="1"/>
  <c r="BD18" i="1"/>
  <c r="M18" i="1"/>
  <c r="AR18" i="1"/>
  <c r="AE18" i="1"/>
  <c r="G18" i="1"/>
  <c r="H18" i="1" s="1"/>
  <c r="H56" i="1"/>
  <c r="CM19" i="1"/>
  <c r="CB19" i="1"/>
  <c r="BD19" i="1"/>
  <c r="M19" i="1"/>
  <c r="AR19" i="1"/>
  <c r="L19" i="1"/>
  <c r="AE19" i="1"/>
  <c r="G19" i="1"/>
  <c r="H19" i="1" s="1"/>
  <c r="CM14" i="1"/>
  <c r="CB14" i="1"/>
  <c r="BD14" i="1"/>
  <c r="M14" i="1"/>
  <c r="AR14" i="1"/>
  <c r="AE14" i="1"/>
  <c r="M7" i="1"/>
  <c r="K7" i="1" s="1"/>
  <c r="BD7" i="1"/>
  <c r="AR7" i="1"/>
  <c r="AE7" i="1"/>
  <c r="CM15" i="1"/>
  <c r="CB15" i="1"/>
  <c r="AR15" i="1"/>
  <c r="M15" i="1"/>
  <c r="AE15" i="1"/>
  <c r="G15" i="1"/>
  <c r="H15" i="1" s="1"/>
  <c r="CM30" i="1"/>
  <c r="CM32" i="1"/>
  <c r="CM53" i="1"/>
  <c r="H60" i="1"/>
  <c r="K56" i="1"/>
  <c r="H43" i="1"/>
  <c r="L61" i="1"/>
  <c r="L57" i="1"/>
  <c r="K57" i="1" s="1"/>
  <c r="L18" i="1"/>
  <c r="L15" i="1"/>
  <c r="L45" i="1"/>
  <c r="K45" i="1" s="1"/>
  <c r="M47" i="1"/>
  <c r="K47" i="1" s="1"/>
  <c r="L44" i="1"/>
  <c r="K44" i="1" s="1"/>
  <c r="L59" i="1"/>
  <c r="H59" i="1"/>
  <c r="L55" i="1"/>
  <c r="K55" i="1" s="1"/>
  <c r="H55" i="1"/>
  <c r="L14" i="1"/>
  <c r="H14" i="1"/>
  <c r="CM21" i="1"/>
  <c r="CM31" i="1"/>
  <c r="CM35" i="1"/>
  <c r="CM4" i="1"/>
  <c r="CM28" i="1"/>
  <c r="CM17" i="1"/>
  <c r="CM16" i="1"/>
  <c r="CM37" i="1"/>
  <c r="CM36" i="1"/>
  <c r="CM29" i="1"/>
  <c r="I16" i="1"/>
  <c r="J16" i="1"/>
  <c r="O16" i="1"/>
  <c r="N16" i="1" s="1"/>
  <c r="AB16" i="1"/>
  <c r="AC16" i="1"/>
  <c r="AD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I21" i="1"/>
  <c r="J21" i="1"/>
  <c r="O21" i="1"/>
  <c r="N21" i="1" s="1"/>
  <c r="AB21" i="1"/>
  <c r="AC21" i="1"/>
  <c r="AD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I30" i="1"/>
  <c r="J30" i="1"/>
  <c r="O30" i="1"/>
  <c r="N30" i="1" s="1"/>
  <c r="AB30" i="1"/>
  <c r="AC30" i="1"/>
  <c r="AD30" i="1"/>
  <c r="AO30" i="1"/>
  <c r="AP30" i="1"/>
  <c r="AQ30" i="1"/>
  <c r="BA30" i="1"/>
  <c r="BB30" i="1"/>
  <c r="BC30" i="1"/>
  <c r="BL30" i="1"/>
  <c r="BM30" i="1"/>
  <c r="BN30" i="1"/>
  <c r="BY30" i="1"/>
  <c r="BZ30" i="1"/>
  <c r="CA30" i="1"/>
  <c r="I29" i="1"/>
  <c r="J29" i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CJ51" i="1"/>
  <c r="CK51" i="1"/>
  <c r="CL51" i="1"/>
  <c r="CJ42" i="1"/>
  <c r="CK42" i="1"/>
  <c r="CL42" i="1"/>
  <c r="CJ8" i="1"/>
  <c r="CK8" i="1"/>
  <c r="CL8" i="1"/>
  <c r="CJ33" i="1"/>
  <c r="CK33" i="1"/>
  <c r="CL33" i="1"/>
  <c r="CJ50" i="1"/>
  <c r="CK50" i="1"/>
  <c r="CL50" i="1"/>
  <c r="CJ20" i="1"/>
  <c r="CK20" i="1"/>
  <c r="CL20" i="1"/>
  <c r="CJ38" i="1"/>
  <c r="CK38" i="1"/>
  <c r="CL38" i="1"/>
  <c r="CJ27" i="1"/>
  <c r="CK27" i="1"/>
  <c r="CL27" i="1"/>
  <c r="CJ52" i="1"/>
  <c r="CK52" i="1"/>
  <c r="CL52" i="1"/>
  <c r="CJ41" i="1"/>
  <c r="CK41" i="1"/>
  <c r="CL41" i="1"/>
  <c r="CJ9" i="1"/>
  <c r="CK9" i="1"/>
  <c r="CL9" i="1"/>
  <c r="CJ34" i="1"/>
  <c r="CK34" i="1"/>
  <c r="CL34" i="1"/>
  <c r="CJ49" i="1"/>
  <c r="CK49" i="1"/>
  <c r="CL49" i="1"/>
  <c r="CJ24" i="1"/>
  <c r="CK24" i="1"/>
  <c r="CL24" i="1"/>
  <c r="CJ25" i="1"/>
  <c r="CK25" i="1"/>
  <c r="CL25" i="1"/>
  <c r="CJ13" i="1"/>
  <c r="CK13" i="1"/>
  <c r="CL13" i="1"/>
  <c r="CJ11" i="1"/>
  <c r="CK11" i="1"/>
  <c r="CL11" i="1"/>
  <c r="CJ5" i="1"/>
  <c r="CK5" i="1"/>
  <c r="CL5" i="1"/>
  <c r="CJ3" i="1"/>
  <c r="CK3" i="1"/>
  <c r="CL3" i="1"/>
  <c r="CJ40" i="1"/>
  <c r="CK40" i="1"/>
  <c r="CL40" i="1"/>
  <c r="CJ39" i="1"/>
  <c r="CK39" i="1"/>
  <c r="CL39" i="1"/>
  <c r="CJ6" i="1"/>
  <c r="CK6" i="1"/>
  <c r="CL6" i="1"/>
  <c r="CJ12" i="1"/>
  <c r="CK12" i="1"/>
  <c r="CL12" i="1"/>
  <c r="I53" i="1"/>
  <c r="J53" i="1"/>
  <c r="I20" i="1"/>
  <c r="J20" i="1"/>
  <c r="I27" i="1"/>
  <c r="J27" i="1"/>
  <c r="I39" i="1"/>
  <c r="J39" i="1"/>
  <c r="I24" i="1"/>
  <c r="J24" i="1"/>
  <c r="I22" i="1"/>
  <c r="J22" i="1"/>
  <c r="AB39" i="1"/>
  <c r="AO39" i="1"/>
  <c r="BA39" i="1"/>
  <c r="BL39" i="1"/>
  <c r="BY39" i="1"/>
  <c r="AD39" i="1"/>
  <c r="AQ39" i="1"/>
  <c r="BC39" i="1"/>
  <c r="BN39" i="1"/>
  <c r="CA39" i="1"/>
  <c r="O39" i="1"/>
  <c r="N39" i="1" s="1"/>
  <c r="AC39" i="1"/>
  <c r="AP39" i="1"/>
  <c r="BB39" i="1"/>
  <c r="BM39" i="1"/>
  <c r="BZ39" i="1"/>
  <c r="I37" i="1"/>
  <c r="J37" i="1"/>
  <c r="I42" i="1"/>
  <c r="J42" i="1"/>
  <c r="I8" i="1"/>
  <c r="J8" i="1"/>
  <c r="I50" i="1"/>
  <c r="J50" i="1"/>
  <c r="I35" i="1"/>
  <c r="J35" i="1"/>
  <c r="AB8" i="1"/>
  <c r="AO8" i="1"/>
  <c r="BA8" i="1"/>
  <c r="BL8" i="1"/>
  <c r="BY8" i="1"/>
  <c r="AD8" i="1"/>
  <c r="AQ8" i="1"/>
  <c r="BC8" i="1"/>
  <c r="BN8" i="1"/>
  <c r="CA8" i="1"/>
  <c r="O8" i="1"/>
  <c r="N8" i="1" s="1"/>
  <c r="AC8" i="1"/>
  <c r="AP8" i="1"/>
  <c r="BB8" i="1"/>
  <c r="BM8" i="1"/>
  <c r="BZ8" i="1"/>
  <c r="I32" i="1"/>
  <c r="J32" i="1"/>
  <c r="I13" i="1"/>
  <c r="J13" i="1"/>
  <c r="I11" i="1"/>
  <c r="J11" i="1"/>
  <c r="AB11" i="1"/>
  <c r="AO11" i="1"/>
  <c r="BA11" i="1"/>
  <c r="BL11" i="1"/>
  <c r="BY11" i="1"/>
  <c r="AD11" i="1"/>
  <c r="AQ11" i="1"/>
  <c r="BC11" i="1"/>
  <c r="BN11" i="1"/>
  <c r="CA11" i="1"/>
  <c r="O11" i="1"/>
  <c r="N11" i="1" s="1"/>
  <c r="AC11" i="1"/>
  <c r="AP11" i="1"/>
  <c r="BB11" i="1"/>
  <c r="BM11" i="1"/>
  <c r="BZ11" i="1"/>
  <c r="I34" i="1"/>
  <c r="J34" i="1"/>
  <c r="AB34" i="1"/>
  <c r="AO34" i="1"/>
  <c r="BA34" i="1"/>
  <c r="BL34" i="1"/>
  <c r="BY34" i="1"/>
  <c r="AD34" i="1"/>
  <c r="AQ34" i="1"/>
  <c r="BC34" i="1"/>
  <c r="BN34" i="1"/>
  <c r="CA34" i="1"/>
  <c r="O34" i="1"/>
  <c r="N34" i="1" s="1"/>
  <c r="AC34" i="1"/>
  <c r="AP34" i="1"/>
  <c r="BB34" i="1"/>
  <c r="BM34" i="1"/>
  <c r="BZ34" i="1"/>
  <c r="I38" i="1"/>
  <c r="J38" i="1"/>
  <c r="AB38" i="1"/>
  <c r="AO38" i="1"/>
  <c r="BA38" i="1"/>
  <c r="BL38" i="1"/>
  <c r="BY38" i="1"/>
  <c r="AD38" i="1"/>
  <c r="AQ38" i="1"/>
  <c r="BC38" i="1"/>
  <c r="BN38" i="1"/>
  <c r="CA38" i="1"/>
  <c r="O38" i="1"/>
  <c r="N38" i="1" s="1"/>
  <c r="AC38" i="1"/>
  <c r="AP38" i="1"/>
  <c r="BB38" i="1"/>
  <c r="BM38" i="1"/>
  <c r="BZ38" i="1"/>
  <c r="I4" i="1"/>
  <c r="J4" i="1"/>
  <c r="I6" i="1"/>
  <c r="J6" i="1"/>
  <c r="AB6" i="1"/>
  <c r="AO6" i="1"/>
  <c r="BA6" i="1"/>
  <c r="BL6" i="1"/>
  <c r="BY6" i="1"/>
  <c r="AD6" i="1"/>
  <c r="AQ6" i="1"/>
  <c r="BC6" i="1"/>
  <c r="BN6" i="1"/>
  <c r="CA6" i="1"/>
  <c r="O6" i="1"/>
  <c r="N6" i="1" s="1"/>
  <c r="AC6" i="1"/>
  <c r="AP6" i="1"/>
  <c r="BB6" i="1"/>
  <c r="BM6" i="1"/>
  <c r="BZ6" i="1"/>
  <c r="I31" i="1"/>
  <c r="J31" i="1"/>
  <c r="AB31" i="1"/>
  <c r="AO31" i="1"/>
  <c r="BA31" i="1"/>
  <c r="BL31" i="1"/>
  <c r="BY31" i="1"/>
  <c r="AD31" i="1"/>
  <c r="AQ31" i="1"/>
  <c r="BC31" i="1"/>
  <c r="BN31" i="1"/>
  <c r="CA31" i="1"/>
  <c r="O31" i="1"/>
  <c r="N31" i="1" s="1"/>
  <c r="AC31" i="1"/>
  <c r="AP31" i="1"/>
  <c r="BB31" i="1"/>
  <c r="BM31" i="1"/>
  <c r="BZ31" i="1"/>
  <c r="I9" i="1"/>
  <c r="J9" i="1"/>
  <c r="I12" i="1"/>
  <c r="J12" i="1"/>
  <c r="AB9" i="1"/>
  <c r="AO9" i="1"/>
  <c r="BA9" i="1"/>
  <c r="BL9" i="1"/>
  <c r="BY9" i="1"/>
  <c r="AD9" i="1"/>
  <c r="AQ9" i="1"/>
  <c r="BC9" i="1"/>
  <c r="BN9" i="1"/>
  <c r="CA9" i="1"/>
  <c r="O9" i="1"/>
  <c r="N9" i="1" s="1"/>
  <c r="AC9" i="1"/>
  <c r="AP9" i="1"/>
  <c r="BB9" i="1"/>
  <c r="BM9" i="1"/>
  <c r="BZ9" i="1"/>
  <c r="I33" i="1"/>
  <c r="J33" i="1"/>
  <c r="AB33" i="1"/>
  <c r="AO33" i="1"/>
  <c r="BA33" i="1"/>
  <c r="BL33" i="1"/>
  <c r="BY33" i="1"/>
  <c r="AD33" i="1"/>
  <c r="AQ33" i="1"/>
  <c r="BC33" i="1"/>
  <c r="BN33" i="1"/>
  <c r="CA33" i="1"/>
  <c r="O33" i="1"/>
  <c r="N33" i="1" s="1"/>
  <c r="AC33" i="1"/>
  <c r="AP33" i="1"/>
  <c r="BB33" i="1"/>
  <c r="BM33" i="1"/>
  <c r="BZ33" i="1"/>
  <c r="AB20" i="1"/>
  <c r="AO20" i="1"/>
  <c r="BA20" i="1"/>
  <c r="BL20" i="1"/>
  <c r="BY20" i="1"/>
  <c r="AD20" i="1"/>
  <c r="AQ20" i="1"/>
  <c r="BC20" i="1"/>
  <c r="BN20" i="1"/>
  <c r="CA20" i="1"/>
  <c r="O20" i="1"/>
  <c r="N20" i="1" s="1"/>
  <c r="AC20" i="1"/>
  <c r="AP20" i="1"/>
  <c r="BB20" i="1"/>
  <c r="BM20" i="1"/>
  <c r="BZ20" i="1"/>
  <c r="I52" i="1"/>
  <c r="J52" i="1"/>
  <c r="AB52" i="1"/>
  <c r="AO52" i="1"/>
  <c r="BA52" i="1"/>
  <c r="BL52" i="1"/>
  <c r="BY52" i="1"/>
  <c r="AD52" i="1"/>
  <c r="AQ52" i="1"/>
  <c r="BC52" i="1"/>
  <c r="BN52" i="1"/>
  <c r="CA52" i="1"/>
  <c r="O52" i="1"/>
  <c r="N52" i="1" s="1"/>
  <c r="AC52" i="1"/>
  <c r="AP52" i="1"/>
  <c r="BB52" i="1"/>
  <c r="BM52" i="1"/>
  <c r="BZ52" i="1"/>
  <c r="AB4" i="1"/>
  <c r="AO4" i="1"/>
  <c r="BA4" i="1"/>
  <c r="BL4" i="1"/>
  <c r="BY4" i="1"/>
  <c r="AD4" i="1"/>
  <c r="AQ4" i="1"/>
  <c r="BC4" i="1"/>
  <c r="BN4" i="1"/>
  <c r="CA4" i="1"/>
  <c r="O4" i="1"/>
  <c r="N4" i="1" s="1"/>
  <c r="AC4" i="1"/>
  <c r="AP4" i="1"/>
  <c r="BB4" i="1"/>
  <c r="BM4" i="1"/>
  <c r="BZ4" i="1"/>
  <c r="I5" i="1"/>
  <c r="J5" i="1"/>
  <c r="AB5" i="1"/>
  <c r="AO5" i="1"/>
  <c r="BA5" i="1"/>
  <c r="BL5" i="1"/>
  <c r="BY5" i="1"/>
  <c r="AD5" i="1"/>
  <c r="AQ5" i="1"/>
  <c r="BC5" i="1"/>
  <c r="BN5" i="1"/>
  <c r="CA5" i="1"/>
  <c r="O5" i="1"/>
  <c r="N5" i="1" s="1"/>
  <c r="AC5" i="1"/>
  <c r="AP5" i="1"/>
  <c r="BB5" i="1"/>
  <c r="BM5" i="1"/>
  <c r="BZ5" i="1"/>
  <c r="AB13" i="1"/>
  <c r="AO13" i="1"/>
  <c r="BA13" i="1"/>
  <c r="BL13" i="1"/>
  <c r="BY13" i="1"/>
  <c r="AD13" i="1"/>
  <c r="AQ13" i="1"/>
  <c r="BC13" i="1"/>
  <c r="BN13" i="1"/>
  <c r="CA13" i="1"/>
  <c r="O13" i="1"/>
  <c r="N13" i="1" s="1"/>
  <c r="AC13" i="1"/>
  <c r="AP13" i="1"/>
  <c r="BB13" i="1"/>
  <c r="BM13" i="1"/>
  <c r="BZ13" i="1"/>
  <c r="I41" i="1"/>
  <c r="J41" i="1"/>
  <c r="AB41" i="1"/>
  <c r="AO41" i="1"/>
  <c r="BA41" i="1"/>
  <c r="BL41" i="1"/>
  <c r="BY41" i="1"/>
  <c r="AD41" i="1"/>
  <c r="AQ41" i="1"/>
  <c r="BC41" i="1"/>
  <c r="BN41" i="1"/>
  <c r="CA41" i="1"/>
  <c r="O41" i="1"/>
  <c r="N41" i="1" s="1"/>
  <c r="AC41" i="1"/>
  <c r="AP41" i="1"/>
  <c r="BB41" i="1"/>
  <c r="BM41" i="1"/>
  <c r="BZ41" i="1"/>
  <c r="I51" i="1"/>
  <c r="J51" i="1"/>
  <c r="AB51" i="1"/>
  <c r="AO51" i="1"/>
  <c r="BA51" i="1"/>
  <c r="BL51" i="1"/>
  <c r="BY51" i="1"/>
  <c r="AD51" i="1"/>
  <c r="AQ51" i="1"/>
  <c r="BC51" i="1"/>
  <c r="BN51" i="1"/>
  <c r="CA51" i="1"/>
  <c r="O51" i="1"/>
  <c r="N51" i="1" s="1"/>
  <c r="AC51" i="1"/>
  <c r="AP51" i="1"/>
  <c r="BB51" i="1"/>
  <c r="BM51" i="1"/>
  <c r="BZ51" i="1"/>
  <c r="I28" i="1"/>
  <c r="J28" i="1"/>
  <c r="AB28" i="1"/>
  <c r="AO28" i="1"/>
  <c r="BA28" i="1"/>
  <c r="BL28" i="1"/>
  <c r="BY28" i="1"/>
  <c r="AD28" i="1"/>
  <c r="AQ28" i="1"/>
  <c r="BC28" i="1"/>
  <c r="BN28" i="1"/>
  <c r="CA28" i="1"/>
  <c r="O28" i="1"/>
  <c r="N28" i="1" s="1"/>
  <c r="AC28" i="1"/>
  <c r="AP28" i="1"/>
  <c r="BB28" i="1"/>
  <c r="BM28" i="1"/>
  <c r="BZ28" i="1"/>
  <c r="I40" i="1"/>
  <c r="J40" i="1"/>
  <c r="AB40" i="1"/>
  <c r="AO40" i="1"/>
  <c r="BA40" i="1"/>
  <c r="BL40" i="1"/>
  <c r="BY40" i="1"/>
  <c r="AD40" i="1"/>
  <c r="AQ40" i="1"/>
  <c r="BC40" i="1"/>
  <c r="BN40" i="1"/>
  <c r="CA40" i="1"/>
  <c r="O40" i="1"/>
  <c r="N40" i="1" s="1"/>
  <c r="AC40" i="1"/>
  <c r="AP40" i="1"/>
  <c r="BB40" i="1"/>
  <c r="BM40" i="1"/>
  <c r="BZ40" i="1"/>
  <c r="I49" i="1"/>
  <c r="J49" i="1"/>
  <c r="AB49" i="1"/>
  <c r="AO49" i="1"/>
  <c r="BA49" i="1"/>
  <c r="BL49" i="1"/>
  <c r="BY49" i="1"/>
  <c r="AD49" i="1"/>
  <c r="AQ49" i="1"/>
  <c r="BC49" i="1"/>
  <c r="BN49" i="1"/>
  <c r="CA49" i="1"/>
  <c r="O49" i="1"/>
  <c r="N49" i="1" s="1"/>
  <c r="AC49" i="1"/>
  <c r="AP49" i="1"/>
  <c r="BB49" i="1"/>
  <c r="BM49" i="1"/>
  <c r="BZ49" i="1"/>
  <c r="AB12" i="1"/>
  <c r="AO12" i="1"/>
  <c r="BA12" i="1"/>
  <c r="BL12" i="1"/>
  <c r="BY12" i="1"/>
  <c r="AD12" i="1"/>
  <c r="AQ12" i="1"/>
  <c r="BC12" i="1"/>
  <c r="BN12" i="1"/>
  <c r="CA12" i="1"/>
  <c r="O12" i="1"/>
  <c r="N12" i="1" s="1"/>
  <c r="AC12" i="1"/>
  <c r="AP12" i="1"/>
  <c r="BB12" i="1"/>
  <c r="BM12" i="1"/>
  <c r="BZ12" i="1"/>
  <c r="I17" i="1"/>
  <c r="J17" i="1"/>
  <c r="AB17" i="1"/>
  <c r="AO17" i="1"/>
  <c r="BA17" i="1"/>
  <c r="BL17" i="1"/>
  <c r="BY17" i="1"/>
  <c r="AD17" i="1"/>
  <c r="AQ17" i="1"/>
  <c r="BC17" i="1"/>
  <c r="BN17" i="1"/>
  <c r="CA17" i="1"/>
  <c r="O17" i="1"/>
  <c r="N17" i="1" s="1"/>
  <c r="AC17" i="1"/>
  <c r="AP17" i="1"/>
  <c r="BB17" i="1"/>
  <c r="BM17" i="1"/>
  <c r="BZ17" i="1"/>
  <c r="I3" i="1"/>
  <c r="J3" i="1"/>
  <c r="AB3" i="1"/>
  <c r="AO3" i="1"/>
  <c r="BA3" i="1"/>
  <c r="BL3" i="1"/>
  <c r="BY3" i="1"/>
  <c r="AD3" i="1"/>
  <c r="AQ3" i="1"/>
  <c r="BC3" i="1"/>
  <c r="BN3" i="1"/>
  <c r="CA3" i="1"/>
  <c r="O3" i="1"/>
  <c r="N3" i="1" s="1"/>
  <c r="AC3" i="1"/>
  <c r="AP3" i="1"/>
  <c r="BB3" i="1"/>
  <c r="BM3" i="1"/>
  <c r="BZ3" i="1"/>
  <c r="AB27" i="1"/>
  <c r="AO27" i="1"/>
  <c r="BA27" i="1"/>
  <c r="BL27" i="1"/>
  <c r="BY27" i="1"/>
  <c r="AD27" i="1"/>
  <c r="AQ27" i="1"/>
  <c r="BC27" i="1"/>
  <c r="BN27" i="1"/>
  <c r="CA27" i="1"/>
  <c r="O27" i="1"/>
  <c r="N27" i="1" s="1"/>
  <c r="AC27" i="1"/>
  <c r="AP27" i="1"/>
  <c r="BB27" i="1"/>
  <c r="BM27" i="1"/>
  <c r="BZ27" i="1"/>
  <c r="AB42" i="1"/>
  <c r="AO42" i="1"/>
  <c r="BA42" i="1"/>
  <c r="BL42" i="1"/>
  <c r="BY42" i="1"/>
  <c r="CU42" i="1"/>
  <c r="DF42" i="1"/>
  <c r="DQ42" i="1"/>
  <c r="EB42" i="1"/>
  <c r="EM42" i="1"/>
  <c r="EX42" i="1"/>
  <c r="FI42" i="1"/>
  <c r="FT42" i="1"/>
  <c r="GE42" i="1"/>
  <c r="GP42" i="1"/>
  <c r="HA42" i="1"/>
  <c r="HL42" i="1"/>
  <c r="HW42" i="1"/>
  <c r="IH42" i="1"/>
  <c r="AD42" i="1"/>
  <c r="AQ42" i="1"/>
  <c r="BC42" i="1"/>
  <c r="BN42" i="1"/>
  <c r="CA42" i="1"/>
  <c r="CW42" i="1"/>
  <c r="DH42" i="1"/>
  <c r="DS42" i="1"/>
  <c r="ED42" i="1"/>
  <c r="EO42" i="1"/>
  <c r="EZ42" i="1"/>
  <c r="FK42" i="1"/>
  <c r="FV42" i="1"/>
  <c r="GG42" i="1"/>
  <c r="GR42" i="1"/>
  <c r="HC42" i="1"/>
  <c r="HN42" i="1"/>
  <c r="HY42" i="1"/>
  <c r="IJ42" i="1"/>
  <c r="O42" i="1"/>
  <c r="N42" i="1" s="1"/>
  <c r="AC42" i="1"/>
  <c r="AP42" i="1"/>
  <c r="BB42" i="1"/>
  <c r="BM42" i="1"/>
  <c r="BZ42" i="1"/>
  <c r="AB50" i="1"/>
  <c r="AO50" i="1"/>
  <c r="BA50" i="1"/>
  <c r="BL50" i="1"/>
  <c r="BY50" i="1"/>
  <c r="AD50" i="1"/>
  <c r="AQ50" i="1"/>
  <c r="BC50" i="1"/>
  <c r="BN50" i="1"/>
  <c r="CA50" i="1"/>
  <c r="O50" i="1"/>
  <c r="N50" i="1" s="1"/>
  <c r="AC50" i="1"/>
  <c r="AP50" i="1"/>
  <c r="BB50" i="1"/>
  <c r="BM50" i="1"/>
  <c r="BZ50" i="1"/>
  <c r="AB24" i="1"/>
  <c r="AO24" i="1"/>
  <c r="BA24" i="1"/>
  <c r="BL24" i="1"/>
  <c r="BY24" i="1"/>
  <c r="CU24" i="1"/>
  <c r="DF24" i="1"/>
  <c r="DQ24" i="1"/>
  <c r="EB24" i="1"/>
  <c r="EM24" i="1"/>
  <c r="EX24" i="1"/>
  <c r="FI24" i="1"/>
  <c r="FT24" i="1"/>
  <c r="GE24" i="1"/>
  <c r="GP24" i="1"/>
  <c r="HA24" i="1"/>
  <c r="HL24" i="1"/>
  <c r="HW24" i="1"/>
  <c r="IH24" i="1"/>
  <c r="AD24" i="1"/>
  <c r="AQ24" i="1"/>
  <c r="BC24" i="1"/>
  <c r="BN24" i="1"/>
  <c r="CA24" i="1"/>
  <c r="CW24" i="1"/>
  <c r="DH24" i="1"/>
  <c r="DS24" i="1"/>
  <c r="ED24" i="1"/>
  <c r="EO24" i="1"/>
  <c r="EZ24" i="1"/>
  <c r="FK24" i="1"/>
  <c r="FV24" i="1"/>
  <c r="GG24" i="1"/>
  <c r="GR24" i="1"/>
  <c r="HC24" i="1"/>
  <c r="HN24" i="1"/>
  <c r="HY24" i="1"/>
  <c r="IJ24" i="1"/>
  <c r="O24" i="1"/>
  <c r="N24" i="1" s="1"/>
  <c r="AC24" i="1"/>
  <c r="AP24" i="1"/>
  <c r="BB24" i="1"/>
  <c r="BM24" i="1"/>
  <c r="BZ24" i="1"/>
  <c r="AB53" i="1"/>
  <c r="AO53" i="1"/>
  <c r="BA53" i="1"/>
  <c r="BL53" i="1"/>
  <c r="BY53" i="1"/>
  <c r="AD53" i="1"/>
  <c r="AQ53" i="1"/>
  <c r="BC53" i="1"/>
  <c r="BN53" i="1"/>
  <c r="CA53" i="1"/>
  <c r="O53" i="1"/>
  <c r="N53" i="1" s="1"/>
  <c r="AC53" i="1"/>
  <c r="AP53" i="1"/>
  <c r="BB53" i="1"/>
  <c r="BM53" i="1"/>
  <c r="BZ53" i="1"/>
  <c r="AB35" i="1"/>
  <c r="AO35" i="1"/>
  <c r="BA35" i="1"/>
  <c r="BL35" i="1"/>
  <c r="BY35" i="1"/>
  <c r="AD35" i="1"/>
  <c r="AQ35" i="1"/>
  <c r="BC35" i="1"/>
  <c r="BN35" i="1"/>
  <c r="CA35" i="1"/>
  <c r="O35" i="1"/>
  <c r="N35" i="1" s="1"/>
  <c r="AC35" i="1"/>
  <c r="AP35" i="1"/>
  <c r="BB35" i="1"/>
  <c r="BM35" i="1"/>
  <c r="BZ35" i="1"/>
  <c r="BL22" i="1"/>
  <c r="BN22" i="1"/>
  <c r="BM22" i="1"/>
  <c r="AB37" i="1"/>
  <c r="AO37" i="1"/>
  <c r="BA37" i="1"/>
  <c r="BL37" i="1"/>
  <c r="BY37" i="1"/>
  <c r="AD37" i="1"/>
  <c r="AQ37" i="1"/>
  <c r="BC37" i="1"/>
  <c r="BN37" i="1"/>
  <c r="CA37" i="1"/>
  <c r="O37" i="1"/>
  <c r="N37" i="1" s="1"/>
  <c r="AC37" i="1"/>
  <c r="AP37" i="1"/>
  <c r="BB37" i="1"/>
  <c r="BM37" i="1"/>
  <c r="BZ37" i="1"/>
  <c r="AB32" i="1"/>
  <c r="AO32" i="1"/>
  <c r="BA32" i="1"/>
  <c r="BL32" i="1"/>
  <c r="BY32" i="1"/>
  <c r="AD32" i="1"/>
  <c r="AQ32" i="1"/>
  <c r="BC32" i="1"/>
  <c r="BN32" i="1"/>
  <c r="CA32" i="1"/>
  <c r="O32" i="1"/>
  <c r="N32" i="1" s="1"/>
  <c r="AC32" i="1"/>
  <c r="AP32" i="1"/>
  <c r="BB32" i="1"/>
  <c r="BM32" i="1"/>
  <c r="BZ32" i="1"/>
  <c r="I25" i="1"/>
  <c r="J25" i="1"/>
  <c r="AB25" i="1"/>
  <c r="AO25" i="1"/>
  <c r="BA25" i="1"/>
  <c r="BL25" i="1"/>
  <c r="BY25" i="1"/>
  <c r="AD25" i="1"/>
  <c r="AQ25" i="1"/>
  <c r="BC25" i="1"/>
  <c r="BN25" i="1"/>
  <c r="CA25" i="1"/>
  <c r="O25" i="1"/>
  <c r="N25" i="1" s="1"/>
  <c r="AC25" i="1"/>
  <c r="AP25" i="1"/>
  <c r="BB25" i="1"/>
  <c r="BM25" i="1"/>
  <c r="BZ25" i="1"/>
  <c r="CV24" i="1"/>
  <c r="DG24" i="1"/>
  <c r="DR24" i="1"/>
  <c r="EC24" i="1"/>
  <c r="EN24" i="1"/>
  <c r="EY24" i="1"/>
  <c r="FJ24" i="1"/>
  <c r="FU24" i="1"/>
  <c r="GF24" i="1"/>
  <c r="GQ24" i="1"/>
  <c r="HB24" i="1"/>
  <c r="HM24" i="1"/>
  <c r="HX24" i="1"/>
  <c r="II24" i="1"/>
  <c r="CV42" i="1"/>
  <c r="DG42" i="1"/>
  <c r="DR42" i="1"/>
  <c r="EC42" i="1"/>
  <c r="EN42" i="1"/>
  <c r="EY42" i="1"/>
  <c r="FJ42" i="1"/>
  <c r="FU42" i="1"/>
  <c r="GF42" i="1"/>
  <c r="GQ42" i="1"/>
  <c r="HB42" i="1"/>
  <c r="HM42" i="1"/>
  <c r="HX42" i="1"/>
  <c r="II42" i="1"/>
  <c r="K59" i="1" l="1"/>
  <c r="K61" i="1"/>
  <c r="K18" i="1"/>
  <c r="K19" i="1"/>
  <c r="K14" i="1"/>
  <c r="K15" i="1"/>
  <c r="BO34" i="1"/>
  <c r="CM49" i="1"/>
  <c r="AE49" i="1"/>
  <c r="FL42" i="1"/>
  <c r="FL24" i="1"/>
  <c r="BD42" i="1"/>
  <c r="AE17" i="1"/>
  <c r="BD49" i="1"/>
  <c r="M13" i="1"/>
  <c r="CM25" i="1"/>
  <c r="CM34" i="1"/>
  <c r="AR38" i="1"/>
  <c r="BO11" i="1"/>
  <c r="CB8" i="1"/>
  <c r="CM20" i="1"/>
  <c r="BD34" i="1"/>
  <c r="BO39" i="1"/>
  <c r="CM12" i="1"/>
  <c r="CM40" i="1"/>
  <c r="CM41" i="1"/>
  <c r="FA24" i="1"/>
  <c r="DI24" i="1"/>
  <c r="L25" i="1"/>
  <c r="HD24" i="1"/>
  <c r="HD42" i="1"/>
  <c r="AE28" i="1"/>
  <c r="AE41" i="1"/>
  <c r="AR41" i="1"/>
  <c r="AE13" i="1"/>
  <c r="CB9" i="1"/>
  <c r="AE9" i="1"/>
  <c r="BD41" i="1"/>
  <c r="AR4" i="1"/>
  <c r="AE33" i="1"/>
  <c r="BD9" i="1"/>
  <c r="BO31" i="1"/>
  <c r="BO38" i="1"/>
  <c r="CB38" i="1"/>
  <c r="AR34" i="1"/>
  <c r="CB11" i="1"/>
  <c r="L11" i="1"/>
  <c r="CM39" i="1"/>
  <c r="CM13" i="1"/>
  <c r="CM24" i="1"/>
  <c r="CM9" i="1"/>
  <c r="CM27" i="1"/>
  <c r="CM38" i="1"/>
  <c r="BD21" i="1"/>
  <c r="AR49" i="1"/>
  <c r="L9" i="1"/>
  <c r="AR31" i="1"/>
  <c r="BO6" i="1"/>
  <c r="CB39" i="1"/>
  <c r="CM51" i="1"/>
  <c r="AR32" i="1"/>
  <c r="AR37" i="1"/>
  <c r="AR25" i="1"/>
  <c r="AE32" i="1"/>
  <c r="BD24" i="1"/>
  <c r="IK24" i="1"/>
  <c r="GS24" i="1"/>
  <c r="AR13" i="1"/>
  <c r="L5" i="1"/>
  <c r="AR52" i="1"/>
  <c r="CB6" i="1"/>
  <c r="AE11" i="1"/>
  <c r="BO21" i="1"/>
  <c r="BD37" i="1"/>
  <c r="DT24" i="1"/>
  <c r="BO24" i="1"/>
  <c r="BD3" i="1"/>
  <c r="CB12" i="1"/>
  <c r="AR40" i="1"/>
  <c r="BD40" i="1"/>
  <c r="AE51" i="1"/>
  <c r="M41" i="1"/>
  <c r="CB13" i="1"/>
  <c r="BD13" i="1"/>
  <c r="BO5" i="1"/>
  <c r="CM5" i="1"/>
  <c r="CB21" i="1"/>
  <c r="AE52" i="1"/>
  <c r="M34" i="1"/>
  <c r="CM50" i="1"/>
  <c r="CM33" i="1"/>
  <c r="GH24" i="1"/>
  <c r="M32" i="1"/>
  <c r="CB37" i="1"/>
  <c r="BO22" i="1"/>
  <c r="BO53" i="1"/>
  <c r="HO24" i="1"/>
  <c r="FW24" i="1"/>
  <c r="EE24" i="1"/>
  <c r="CB24" i="1"/>
  <c r="HZ42" i="1"/>
  <c r="EP42" i="1"/>
  <c r="CX42" i="1"/>
  <c r="HO42" i="1"/>
  <c r="AR27" i="1"/>
  <c r="AR17" i="1"/>
  <c r="BD20" i="1"/>
  <c r="BD8" i="1"/>
  <c r="BO30" i="1"/>
  <c r="AR21" i="1"/>
  <c r="AE4" i="1"/>
  <c r="AE20" i="1"/>
  <c r="AE6" i="1"/>
  <c r="AE38" i="1"/>
  <c r="AE8" i="1"/>
  <c r="M6" i="1"/>
  <c r="AE50" i="1"/>
  <c r="AE27" i="1"/>
  <c r="AE12" i="1"/>
  <c r="AE40" i="1"/>
  <c r="M33" i="1"/>
  <c r="AR50" i="1"/>
  <c r="AR51" i="1"/>
  <c r="AR20" i="1"/>
  <c r="AR33" i="1"/>
  <c r="AR6" i="1"/>
  <c r="AR8" i="1"/>
  <c r="M21" i="1"/>
  <c r="AR42" i="1"/>
  <c r="BD28" i="1"/>
  <c r="BD27" i="1"/>
  <c r="BD12" i="1"/>
  <c r="M3" i="1"/>
  <c r="BD6" i="1"/>
  <c r="M39" i="1"/>
  <c r="CB17" i="1"/>
  <c r="L28" i="1"/>
  <c r="L51" i="1"/>
  <c r="CB4" i="1"/>
  <c r="M4" i="1"/>
  <c r="M20" i="1"/>
  <c r="CB20" i="1"/>
  <c r="CB31" i="1"/>
  <c r="M31" i="1"/>
  <c r="M8" i="1"/>
  <c r="L39" i="1"/>
  <c r="L53" i="1"/>
  <c r="CB50" i="1"/>
  <c r="CB42" i="1"/>
  <c r="CB27" i="1"/>
  <c r="CB3" i="1"/>
  <c r="L3" i="1"/>
  <c r="M40" i="1"/>
  <c r="L8" i="1"/>
  <c r="L31" i="1"/>
  <c r="DT42" i="1"/>
  <c r="L6" i="1"/>
  <c r="BD31" i="1"/>
  <c r="BO3" i="1"/>
  <c r="AR3" i="1"/>
  <c r="L17" i="1"/>
  <c r="CB40" i="1"/>
  <c r="L40" i="1"/>
  <c r="M28" i="1"/>
  <c r="M51" i="1"/>
  <c r="AR39" i="1"/>
  <c r="BD39" i="1"/>
  <c r="M38" i="1"/>
  <c r="BD53" i="1"/>
  <c r="BD50" i="1"/>
  <c r="FA42" i="1"/>
  <c r="BD51" i="1"/>
  <c r="AE39" i="1"/>
  <c r="CM6" i="1"/>
  <c r="BO29" i="1"/>
  <c r="M24" i="1"/>
  <c r="M5" i="1"/>
  <c r="L27" i="1"/>
  <c r="BO32" i="1"/>
  <c r="AE37" i="1"/>
  <c r="FW42" i="1"/>
  <c r="EE42" i="1"/>
  <c r="L4" i="1"/>
  <c r="BO4" i="1"/>
  <c r="CB52" i="1"/>
  <c r="BD32" i="1"/>
  <c r="L50" i="1"/>
  <c r="CB25" i="1"/>
  <c r="M53" i="1"/>
  <c r="AR53" i="1"/>
  <c r="GH42" i="1"/>
  <c r="M11" i="1"/>
  <c r="BO8" i="1"/>
  <c r="IK42" i="1"/>
  <c r="CB41" i="1"/>
  <c r="BD4" i="1"/>
  <c r="BO20" i="1"/>
  <c r="CB33" i="1"/>
  <c r="BO33" i="1"/>
  <c r="M9" i="1"/>
  <c r="AR9" i="1"/>
  <c r="CB34" i="1"/>
  <c r="AE34" i="1"/>
  <c r="BO49" i="1"/>
  <c r="BO41" i="1"/>
  <c r="AE25" i="1"/>
  <c r="CB35" i="1"/>
  <c r="AE35" i="1"/>
  <c r="M35" i="1"/>
  <c r="AE53" i="1"/>
  <c r="HZ24" i="1"/>
  <c r="L49" i="1"/>
  <c r="BO51" i="1"/>
  <c r="GS42" i="1"/>
  <c r="DI42" i="1"/>
  <c r="M25" i="1"/>
  <c r="BO25" i="1"/>
  <c r="CB32" i="1"/>
  <c r="L32" i="1"/>
  <c r="BD35" i="1"/>
  <c r="BO42" i="1"/>
  <c r="AE3" i="1"/>
  <c r="BO17" i="1"/>
  <c r="M17" i="1"/>
  <c r="BD17" i="1"/>
  <c r="AR12" i="1"/>
  <c r="M12" i="1"/>
  <c r="L12" i="1"/>
  <c r="CB49" i="1"/>
  <c r="AR28" i="1"/>
  <c r="CB28" i="1"/>
  <c r="BO13" i="1"/>
  <c r="CB5" i="1"/>
  <c r="AE5" i="1"/>
  <c r="BD52" i="1"/>
  <c r="BD38" i="1"/>
  <c r="BO40" i="1"/>
  <c r="AR5" i="1"/>
  <c r="BD11" i="1"/>
  <c r="G11" i="1"/>
  <c r="H11" i="1" s="1"/>
  <c r="L38" i="1"/>
  <c r="G36" i="1"/>
  <c r="H36" i="1" s="1"/>
  <c r="L21" i="1"/>
  <c r="M30" i="1"/>
  <c r="AR30" i="1"/>
  <c r="G30" i="1"/>
  <c r="H30" i="1" s="1"/>
  <c r="AR36" i="1"/>
  <c r="BO37" i="1"/>
  <c r="AE24" i="1"/>
  <c r="L24" i="1"/>
  <c r="BO50" i="1"/>
  <c r="M50" i="1"/>
  <c r="M42" i="1"/>
  <c r="AE42" i="1"/>
  <c r="L42" i="1"/>
  <c r="BO27" i="1"/>
  <c r="M27" i="1"/>
  <c r="L33" i="1"/>
  <c r="L20" i="1"/>
  <c r="BO12" i="1"/>
  <c r="L41" i="1"/>
  <c r="AR11" i="1"/>
  <c r="BD25" i="1"/>
  <c r="M37" i="1"/>
  <c r="L37" i="1"/>
  <c r="BO35" i="1"/>
  <c r="M49" i="1"/>
  <c r="L13" i="1"/>
  <c r="L34" i="1"/>
  <c r="M52" i="1"/>
  <c r="AR35" i="1"/>
  <c r="L35" i="1"/>
  <c r="L52" i="1"/>
  <c r="CM3" i="1"/>
  <c r="CM11" i="1"/>
  <c r="CM52" i="1"/>
  <c r="CM8" i="1"/>
  <c r="CM42" i="1"/>
  <c r="AR29" i="1"/>
  <c r="CB53" i="1"/>
  <c r="AR24" i="1"/>
  <c r="BO28" i="1"/>
  <c r="BD5" i="1"/>
  <c r="BD33" i="1"/>
  <c r="L30" i="1"/>
  <c r="EP24" i="1"/>
  <c r="CX24" i="1"/>
  <c r="CB51" i="1"/>
  <c r="BO52" i="1"/>
  <c r="BO9" i="1"/>
  <c r="AE31" i="1"/>
  <c r="BO36" i="1"/>
  <c r="CB29" i="1"/>
  <c r="AE29" i="1"/>
  <c r="G29" i="1"/>
  <c r="H29" i="1" s="1"/>
  <c r="BD30" i="1"/>
  <c r="BD36" i="1"/>
  <c r="M36" i="1"/>
  <c r="BD29" i="1"/>
  <c r="M29" i="1"/>
  <c r="CB30" i="1"/>
  <c r="AE30" i="1"/>
  <c r="CB36" i="1"/>
  <c r="AE36" i="1"/>
  <c r="BO16" i="1"/>
  <c r="AE21" i="1"/>
  <c r="G21" i="1"/>
  <c r="H21" i="1" s="1"/>
  <c r="CB16" i="1"/>
  <c r="BD16" i="1"/>
  <c r="M16" i="1"/>
  <c r="AR16" i="1"/>
  <c r="AE16" i="1"/>
  <c r="G16" i="1"/>
  <c r="H16" i="1" s="1"/>
  <c r="L29" i="1"/>
  <c r="L36" i="1"/>
  <c r="L16" i="1"/>
  <c r="G9" i="1"/>
  <c r="H9" i="1" s="1"/>
  <c r="G3" i="1"/>
  <c r="H3" i="1" s="1"/>
  <c r="G17" i="1"/>
  <c r="H17" i="1" s="1"/>
  <c r="G42" i="1"/>
  <c r="H42" i="1" s="1"/>
  <c r="G41" i="1"/>
  <c r="H41" i="1" s="1"/>
  <c r="G31" i="1"/>
  <c r="H31" i="1" s="1"/>
  <c r="G6" i="1"/>
  <c r="G51" i="1"/>
  <c r="G52" i="1"/>
  <c r="H52" i="1" s="1"/>
  <c r="G22" i="1"/>
  <c r="H22" i="1" s="1"/>
  <c r="G24" i="1"/>
  <c r="H24" i="1" s="1"/>
  <c r="G39" i="1"/>
  <c r="H39" i="1" s="1"/>
  <c r="G53" i="1"/>
  <c r="H53" i="1" s="1"/>
  <c r="G5" i="1"/>
  <c r="G38" i="1"/>
  <c r="H38" i="1" s="1"/>
  <c r="G13" i="1"/>
  <c r="H13" i="1" s="1"/>
  <c r="G35" i="1"/>
  <c r="H35" i="1" s="1"/>
  <c r="G40" i="1"/>
  <c r="G49" i="1"/>
  <c r="H49" i="1" s="1"/>
  <c r="G28" i="1"/>
  <c r="H28" i="1" s="1"/>
  <c r="G32" i="1"/>
  <c r="H32" i="1" s="1"/>
  <c r="G8" i="1"/>
  <c r="G37" i="1"/>
  <c r="H37" i="1" s="1"/>
  <c r="G33" i="1"/>
  <c r="H33" i="1" s="1"/>
  <c r="G4" i="1"/>
  <c r="G27" i="1"/>
  <c r="H27" i="1" s="1"/>
  <c r="G20" i="1"/>
  <c r="H20" i="1" s="1"/>
  <c r="G12" i="1"/>
  <c r="G34" i="1"/>
  <c r="H34" i="1" s="1"/>
  <c r="G25" i="1"/>
  <c r="H25" i="1" s="1"/>
  <c r="G50" i="1"/>
  <c r="H50" i="1" s="1"/>
  <c r="H4" i="1" l="1"/>
  <c r="H12" i="1"/>
  <c r="H8" i="1"/>
  <c r="H40" i="1"/>
  <c r="K11" i="1"/>
  <c r="K25" i="1"/>
  <c r="K52" i="1"/>
  <c r="K40" i="1"/>
  <c r="K31" i="1"/>
  <c r="K13" i="1"/>
  <c r="K3" i="1"/>
  <c r="K33" i="1"/>
  <c r="K6" i="1"/>
  <c r="K5" i="1"/>
  <c r="K35" i="1"/>
  <c r="K32" i="1"/>
  <c r="K34" i="1"/>
  <c r="K39" i="1"/>
  <c r="K9" i="1"/>
  <c r="K41" i="1"/>
  <c r="K49" i="1"/>
  <c r="K4" i="1"/>
  <c r="K20" i="1"/>
  <c r="K21" i="1"/>
  <c r="K8" i="1"/>
  <c r="K53" i="1"/>
  <c r="K28" i="1"/>
  <c r="K42" i="1"/>
  <c r="K51" i="1"/>
  <c r="K17" i="1"/>
  <c r="K50" i="1"/>
  <c r="K38" i="1"/>
  <c r="K30" i="1"/>
  <c r="K12" i="1"/>
  <c r="K27" i="1"/>
  <c r="K24" i="1"/>
  <c r="K29" i="1"/>
  <c r="K36" i="1"/>
  <c r="K37" i="1"/>
  <c r="K16" i="1"/>
  <c r="H6" i="1"/>
  <c r="H5" i="1"/>
  <c r="H51" i="1"/>
</calcChain>
</file>

<file path=xl/sharedStrings.xml><?xml version="1.0" encoding="utf-8"?>
<sst xmlns="http://schemas.openxmlformats.org/spreadsheetml/2006/main" count="456" uniqueCount="149">
  <si>
    <t>Class</t>
  </si>
  <si>
    <t>Div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</si>
  <si>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</si>
  <si>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</si>
  <si>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</si>
  <si>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</si>
  <si>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</si>
  <si>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</si>
  <si>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</si>
  <si>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</si>
  <si>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</si>
  <si>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</si>
  <si>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</si>
  <si>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</si>
  <si>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</si>
  <si>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</si>
  <si>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</si>
  <si>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</si>
  <si>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</si>
  <si>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</si>
  <si>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</si>
  <si>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</si>
  <si>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</si>
  <si>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</si>
  <si>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</si>
  <si>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</si>
  <si>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</si>
  <si>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</si>
  <si>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</si>
  <si>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</si>
  <si>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</si>
  <si>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</si>
  <si>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</si>
  <si>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</si>
  <si>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</si>
  <si>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</si>
  <si>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</si>
  <si>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</si>
  <si>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</si>
  <si>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</si>
  <si>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</si>
  <si>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</si>
  <si>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</si>
  <si>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</si>
  <si>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</si>
  <si>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</si>
  <si>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</si>
  <si>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</si>
  <si>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</si>
  <si>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</si>
  <si>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</si>
  <si>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</si>
  <si>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</si>
  <si>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</si>
  <si>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</si>
  <si>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</si>
  <si>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</si>
  <si>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</si>
  <si>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</si>
  <si>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</si>
  <si>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</si>
  <si>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</si>
  <si>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</si>
  <si>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</si>
  <si>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</si>
  <si>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</si>
  <si>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</si>
  <si>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</si>
  <si>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</si>
  <si>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</si>
  <si>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</si>
  <si>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</si>
  <si>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</si>
  <si>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</si>
  <si>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</si>
  <si>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</si>
  <si>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</si>
  <si>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</si>
  <si>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</si>
  <si>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</si>
  <si>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</si>
  <si>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</si>
  <si>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</si>
  <si>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</si>
  <si>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</si>
  <si>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</si>
  <si>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Match Totals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</si>
  <si>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</si>
  <si>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</si>
  <si>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</si>
  <si>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</si>
  <si>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</si>
  <si>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</si>
  <si>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</t>
  </si>
  <si>
    <t>7</t>
  </si>
  <si>
    <t>UN</t>
  </si>
  <si>
    <t>Mick M</t>
  </si>
  <si>
    <t>1</t>
  </si>
  <si>
    <t>15</t>
  </si>
  <si>
    <t>Chris B</t>
  </si>
  <si>
    <t>Jeff Mc</t>
  </si>
  <si>
    <t>Dean B</t>
  </si>
  <si>
    <t>DQ</t>
  </si>
  <si>
    <t>Stuart M</t>
  </si>
  <si>
    <t>Geoffrey W</t>
  </si>
  <si>
    <t>OUT</t>
  </si>
  <si>
    <t>Pikes Peak Main Match
November 17, 2013</t>
  </si>
  <si>
    <t>Bay 3
What Passes For Standards</t>
  </si>
  <si>
    <t>Bay 4
Get To Cover</t>
  </si>
  <si>
    <t>Bay 5
Echelon And On</t>
  </si>
  <si>
    <t>Bay 6
Chili Riot</t>
  </si>
  <si>
    <t>Bay 7
Shooting At The "Y"</t>
  </si>
  <si>
    <t>*** - Can Count To Three</t>
  </si>
  <si>
    <t>John O **</t>
  </si>
  <si>
    <t>Brad S</t>
  </si>
  <si>
    <t>Richard G **</t>
  </si>
  <si>
    <t>Richard K</t>
  </si>
  <si>
    <t>John G</t>
  </si>
  <si>
    <t>Nicholos K</t>
  </si>
  <si>
    <t>Matt B</t>
  </si>
  <si>
    <t>Lori B ***</t>
  </si>
  <si>
    <t>Hoser</t>
  </si>
  <si>
    <t>Eddie H</t>
  </si>
  <si>
    <t>Richard R * &amp; **</t>
  </si>
  <si>
    <t>Patrick L</t>
  </si>
  <si>
    <t>Richard A</t>
  </si>
  <si>
    <t>Donald M</t>
  </si>
  <si>
    <t>Nick H</t>
  </si>
  <si>
    <t>Lucas H</t>
  </si>
  <si>
    <t>Mike Be</t>
  </si>
  <si>
    <t>Ted E</t>
  </si>
  <si>
    <t>William B</t>
  </si>
  <si>
    <t>Aubrey P *</t>
  </si>
  <si>
    <t>Aaron P **</t>
  </si>
  <si>
    <t>Bruce B</t>
  </si>
  <si>
    <t>Pam R</t>
  </si>
  <si>
    <t>Tim H</t>
  </si>
  <si>
    <t>Scott W</t>
  </si>
  <si>
    <t>Judith W</t>
  </si>
  <si>
    <t>Dan S</t>
  </si>
  <si>
    <t>Xander W</t>
  </si>
  <si>
    <t>Greg W</t>
  </si>
  <si>
    <t>Jason R</t>
  </si>
  <si>
    <t>Kelly H **</t>
  </si>
  <si>
    <t>David L</t>
  </si>
  <si>
    <t>Stephen K</t>
  </si>
  <si>
    <t>Will H</t>
  </si>
  <si>
    <t>James K</t>
  </si>
  <si>
    <t>Trevor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</si>
</sst>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10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1" fontId="0" fillId="0" borderId="14" xfId="0" applyNumberFormat="1" applyBorder="1" applyAlignment="1" applyProtection="1">
      <alignment horizontal="right" vertical="center"/>
    </xf>
    <xf numFmtId="164" fontId="0" fillId="0" borderId="14" xfId="0" applyNumberForma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" fontId="0" fillId="0" borderId="14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1" fontId="3" fillId="0" borderId="15" xfId="0" applyNumberFormat="1" applyFon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right" vertical="center"/>
      <protection locked="0"/>
    </xf>
    <xf numFmtId="2" fontId="0" fillId="0" borderId="16" xfId="0" applyNumberFormat="1" applyBorder="1" applyAlignment="1" applyProtection="1">
      <alignment horizontal="right" vertical="center"/>
    </xf>
    <xf numFmtId="49" fontId="0" fillId="0" borderId="0" xfId="0" applyNumberFormat="1" applyBorder="1"/>
    <xf numFmtId="1" fontId="1" fillId="0" borderId="16" xfId="0" applyNumberFormat="1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8" xfId="0" applyNumberFormat="1" applyFont="1" applyFill="1" applyBorder="1" applyAlignment="1" applyProtection="1">
      <alignment horizont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right" vertic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wrapText="1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textRotation="18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1" fontId="0" fillId="0" borderId="28" xfId="0" applyNumberFormat="1" applyBorder="1" applyAlignment="1" applyProtection="1">
      <alignment horizontal="right" vertical="center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9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22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1" fontId="0" fillId="0" borderId="29" xfId="0" applyNumberFormat="1" applyBorder="1" applyAlignment="1" applyProtection="1">
      <alignment horizontal="right" vertical="center"/>
      <protection locked="0"/>
    </xf>
    <xf numFmtId="0" fontId="0" fillId="0" borderId="0" xfId="0" applyFill="1" applyBorder="1"/>
    <xf numFmtId="0" fontId="0" fillId="0" borderId="30" xfId="0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</xf>
    <xf numFmtId="1" fontId="1" fillId="0" borderId="31" xfId="0" applyNumberFormat="1" applyFont="1" applyBorder="1" applyAlignment="1" applyProtection="1">
      <alignment horizontal="center" vertical="center"/>
    </xf>
    <xf numFmtId="1" fontId="3" fillId="0" borderId="31" xfId="0" applyNumberFormat="1" applyFont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2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35" xfId="0" applyNumberFormat="1" applyFont="1" applyFill="1" applyBorder="1" applyAlignment="1" applyProtection="1">
      <alignment horizontal="center" wrapText="1"/>
    </xf>
    <xf numFmtId="2" fontId="2" fillId="0" borderId="36" xfId="0" applyNumberFormat="1" applyFont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0" fillId="3" borderId="14" xfId="0" applyNumberFormat="1" applyFill="1" applyBorder="1" applyAlignment="1" applyProtection="1">
      <alignment horizontal="right" vertical="center"/>
    </xf>
    <xf numFmtId="1" fontId="0" fillId="3" borderId="14" xfId="0" applyNumberFormat="1" applyFill="1" applyBorder="1" applyAlignment="1" applyProtection="1">
      <alignment horizontal="right" vertical="center"/>
    </xf>
    <xf numFmtId="164" fontId="0" fillId="3" borderId="14" xfId="0" applyNumberFormat="1" applyFill="1" applyBorder="1" applyAlignment="1" applyProtection="1">
      <alignment horizontal="right" vertical="center"/>
    </xf>
    <xf numFmtId="1" fontId="0" fillId="3" borderId="28" xfId="0" applyNumberFormat="1" applyFill="1" applyBorder="1" applyAlignment="1" applyProtection="1">
      <alignment horizontal="right" vertical="center"/>
    </xf>
    <xf numFmtId="2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2" fontId="0" fillId="3" borderId="10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9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6" xfId="0" applyNumberFormat="1" applyFill="1" applyBorder="1" applyAlignment="1" applyProtection="1">
      <alignment horizontal="right" vertical="center"/>
    </xf>
    <xf numFmtId="2" fontId="2" fillId="3" borderId="14" xfId="0" applyNumberFormat="1" applyFon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2" fontId="2" fillId="3" borderId="36" xfId="0" applyNumberFormat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alignment horizontal="center" vertical="center"/>
    </xf>
    <xf numFmtId="2" fontId="2" fillId="3" borderId="13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/>
    <xf numFmtId="0" fontId="0" fillId="0" borderId="31" xfId="0" applyBorder="1"/>
    <xf numFmtId="0" fontId="0" fillId="0" borderId="12" xfId="0" applyBorder="1"/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6" fillId="2" borderId="37" xfId="0" applyNumberFormat="1" applyFont="1" applyFill="1" applyBorder="1" applyAlignment="1" applyProtection="1">
      <alignment horizontal="center" wrapText="1"/>
    </xf>
    <xf numFmtId="49" fontId="2" fillId="2" borderId="37" xfId="0" applyNumberFormat="1" applyFont="1" applyFill="1" applyBorder="1" applyAlignment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2" borderId="38" xfId="0" applyNumberFormat="1" applyFont="1" applyFill="1" applyBorder="1" applyAlignment="1" applyProtection="1">
      <alignment horizontal="center" wrapText="1"/>
    </xf>
    <xf numFmtId="49" fontId="2" fillId="2" borderId="37" xfId="0" applyNumberFormat="1" applyFont="1" applyFill="1" applyBorder="1" applyAlignment="1" applyProtection="1">
      <alignment horizontal="center"/>
    </xf>
    <xf numFmtId="49" fontId="4" fillId="2" borderId="39" xfId="0" applyNumberFormat="1" applyFont="1" applyFill="1" applyBorder="1" applyAlignment="1" applyProtection="1">
      <alignment horizontal="center" wrapText="1"/>
    </xf>
    <xf numFmtId="49" fontId="4" fillId="2" borderId="37" xfId="0" applyNumberFormat="1" applyFont="1" applyFill="1" applyBorder="1" applyAlignment="1" applyProtection="1">
      <alignment horizontal="center" wrapText="1"/>
    </xf>
    <xf numFmtId="49" fontId="2" fillId="2" borderId="40" xfId="0" applyNumberFormat="1" applyFont="1" applyFill="1" applyBorder="1" applyAlignment="1" applyProtection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49" fontId="2" fillId="2" borderId="37" xfId="0" applyNumberFormat="1" applyFont="1" applyFill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9" fontId="2" fillId="3" borderId="37" xfId="0" applyNumberFormat="1" applyFont="1" applyFill="1" applyBorder="1" applyAlignment="1" applyProtection="1">
      <alignment horizontal="center" wrapText="1"/>
    </xf>
    <xf numFmtId="49" fontId="2" fillId="3" borderId="37" xfId="0" applyNumberFormat="1" applyFont="1" applyFill="1" applyBorder="1" applyAlignment="1" applyProtection="1">
      <alignment horizontal="center"/>
    </xf>
    <xf numFmtId="2" fontId="2" fillId="3" borderId="7" xfId="0" applyNumberFormat="1" applyFont="1" applyFill="1" applyBorder="1" applyAlignment="1" applyProtection="1">
      <alignment horizontal="right" vertical="center"/>
    </xf>
    <xf numFmtId="0" fontId="0" fillId="3" borderId="10" xfId="0" applyFill="1" applyBorder="1"/>
    <xf numFmtId="0" fontId="0" fillId="3" borderId="12" xfId="0" applyFill="1" applyBorder="1"/>
    <xf numFmtId="1" fontId="0" fillId="0" borderId="42" xfId="0" applyNumberFormat="1" applyBorder="1" applyAlignment="1" applyProtection="1">
      <alignment horizontal="right" vertical="center"/>
      <protection locked="0"/>
    </xf>
    <xf numFmtId="2" fontId="2" fillId="0" borderId="20" xfId="0" applyNumberFormat="1" applyFont="1" applyBorder="1" applyAlignment="1" applyProtection="1">
      <alignment horizontal="right" vertical="center"/>
    </xf>
    <xf numFmtId="0" fontId="0" fillId="0" borderId="14" xfId="0" applyBorder="1"/>
    <xf numFmtId="1" fontId="0" fillId="0" borderId="42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49" fontId="0" fillId="0" borderId="32" xfId="0" applyNumberFormat="1" applyBorder="1" applyAlignment="1" applyProtection="1">
      <alignment horizontal="center" vertical="center"/>
      <protection locked="0"/>
    </xf>
    <xf numFmtId="1" fontId="3" fillId="0" borderId="44" xfId="0" applyNumberFormat="1" applyFont="1" applyBorder="1" applyAlignment="1" applyProtection="1">
      <alignment horizontal="center" vertical="center"/>
    </xf>
    <xf numFmtId="2" fontId="2" fillId="0" borderId="30" xfId="0" applyNumberFormat="1" applyFont="1" applyBorder="1" applyAlignment="1" applyProtection="1">
      <alignment horizontal="right" vertical="center"/>
    </xf>
    <xf numFmtId="2" fontId="0" fillId="0" borderId="31" xfId="0" applyNumberFormat="1" applyBorder="1" applyAlignment="1" applyProtection="1">
      <alignment horizontal="right" vertical="center"/>
    </xf>
    <xf numFmtId="1" fontId="0" fillId="0" borderId="31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" fontId="0" fillId="0" borderId="45" xfId="0" applyNumberFormat="1" applyBorder="1" applyAlignment="1" applyProtection="1">
      <alignment horizontal="right" vertical="center"/>
    </xf>
    <xf numFmtId="2" fontId="0" fillId="0" borderId="33" xfId="0" applyNumberFormat="1" applyBorder="1" applyAlignment="1" applyProtection="1">
      <alignment horizontal="right" vertical="center"/>
      <protection locked="0"/>
    </xf>
    <xf numFmtId="2" fontId="0" fillId="0" borderId="31" xfId="0" applyNumberFormat="1" applyBorder="1" applyAlignment="1" applyProtection="1">
      <alignment horizontal="right" vertical="center"/>
      <protection locked="0"/>
    </xf>
    <xf numFmtId="1" fontId="0" fillId="0" borderId="31" xfId="0" applyNumberFormat="1" applyBorder="1" applyAlignment="1" applyProtection="1">
      <alignment horizontal="right" vertical="center"/>
      <protection locked="0"/>
    </xf>
    <xf numFmtId="1" fontId="0" fillId="0" borderId="34" xfId="0" applyNumberFormat="1" applyBorder="1" applyAlignment="1" applyProtection="1">
      <alignment horizontal="right" vertical="center"/>
      <protection locked="0"/>
    </xf>
    <xf numFmtId="2" fontId="0" fillId="0" borderId="33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2" fontId="2" fillId="0" borderId="31" xfId="0" applyNumberFormat="1" applyFont="1" applyBorder="1" applyAlignment="1" applyProtection="1">
      <alignment horizontal="right" vertical="center"/>
    </xf>
    <xf numFmtId="1" fontId="0" fillId="0" borderId="34" xfId="0" applyNumberForma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47" xfId="0" applyNumberForma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66"/>
  <sheetViews>
    <sheetView tabSelected="1" zoomScaleNormal="100" zoomScaleSheetLayoutView="100" workbookViewId="0">
      <pane xSplit="6" ySplit="2" topLeftCell="K26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21875" style="4" hidden="1" customWidth="1"/>
    <col min="4" max="4" width="3.44140625" style="54" customWidth="1"/>
    <col min="5" max="5" width="4.88671875" style="4" customWidth="1"/>
    <col min="6" max="6" width="5.5546875" style="4" customWidth="1"/>
    <col min="7" max="8" width="3.88671875" style="13" hidden="1" customWidth="1"/>
    <col min="9" max="9" width="1.6640625" style="13" hidden="1" customWidth="1"/>
    <col min="10" max="10" width="1.5546875" style="13" hidden="1" customWidth="1"/>
    <col min="11" max="11" width="10.109375" style="13" customWidth="1"/>
    <col min="12" max="12" width="7.5546875" style="4" bestFit="1" customWidth="1"/>
    <col min="13" max="13" width="5.33203125" style="4" customWidth="1"/>
    <col min="14" max="14" width="5.5546875" style="4" bestFit="1" customWidth="1"/>
    <col min="15" max="15" width="5" style="4" bestFit="1" customWidth="1"/>
    <col min="16" max="16" width="6.44140625" style="4" customWidth="1"/>
    <col min="17" max="18" width="5.5546875" style="4" customWidth="1"/>
    <col min="19" max="22" width="5.5546875" style="4" hidden="1" customWidth="1"/>
    <col min="23" max="23" width="3.88671875" style="4" customWidth="1"/>
    <col min="24" max="24" width="2.33203125" style="4" customWidth="1"/>
    <col min="25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hidden="1" customWidth="1"/>
    <col min="35" max="35" width="5.5546875" style="4" hidden="1" customWidth="1"/>
    <col min="36" max="36" width="3.88671875" customWidth="1"/>
    <col min="37" max="38" width="2.33203125" customWidth="1"/>
    <col min="39" max="39" width="2.77734375" customWidth="1"/>
    <col min="40" max="40" width="3.5546875" customWidth="1"/>
    <col min="41" max="41" width="6.5546875" style="4"/>
    <col min="42" max="42" width="4.5546875" style="4" bestFit="1" customWidth="1"/>
    <col min="43" max="43" width="4.33203125" bestFit="1" customWidth="1"/>
    <col min="45" max="45" width="8" customWidth="1"/>
    <col min="46" max="47" width="5.5546875" hidden="1" customWidth="1"/>
    <col min="48" max="48" width="4.88671875" customWidth="1"/>
    <col min="49" max="49" width="2.6640625" customWidth="1"/>
    <col min="50" max="50" width="2.33203125" customWidth="1"/>
    <col min="51" max="51" width="3.109375" customWidth="1"/>
    <col min="52" max="52" width="3.5546875" customWidth="1"/>
    <col min="53" max="53" width="7.44140625" style="4" customWidth="1"/>
    <col min="54" max="54" width="4.5546875" style="4" bestFit="1" customWidth="1"/>
    <col min="55" max="55" width="4.33203125" bestFit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customWidth="1"/>
    <col min="69" max="71" width="5.5546875" hidden="1" customWidth="1"/>
    <col min="72" max="72" width="3.88671875" customWidth="1"/>
    <col min="73" max="75" width="2.33203125" customWidth="1"/>
    <col min="76" max="76" width="3.5546875" customWidth="1"/>
    <col min="77" max="77" width="6.5546875" style="4" customWidth="1"/>
    <col min="78" max="78" width="4.5546875" style="4" customWidth="1"/>
    <col min="79" max="79" width="4.33203125" customWidth="1"/>
    <col min="80" max="80" width="6.77734375" customWidth="1"/>
    <col min="81" max="81" width="5.6640625" customWidth="1"/>
    <col min="82" max="82" width="6.109375" customWidth="1"/>
    <col min="83" max="83" width="4.109375" customWidth="1"/>
    <col min="84" max="85" width="2.88671875" customWidth="1"/>
    <col min="86" max="86" width="2.33203125" customWidth="1"/>
    <col min="87" max="87" width="3.6640625" customWidth="1"/>
    <col min="88" max="88" width="6.77734375" style="4" customWidth="1"/>
    <col min="89" max="89" width="4.33203125" style="4" customWidth="1"/>
    <col min="90" max="90" width="4.5546875" customWidth="1"/>
    <col min="91" max="91" width="6.77734375" customWidth="1"/>
    <col min="92" max="98" width="6.77734375" hidden="1" customWidth="1"/>
    <col min="99" max="100" width="6.77734375" style="4" hidden="1" customWidth="1"/>
    <col min="101" max="109" width="6.77734375" hidden="1" customWidth="1"/>
    <col min="110" max="111" width="6.77734375" style="4" hidden="1" customWidth="1"/>
    <col min="112" max="120" width="6.77734375" hidden="1" customWidth="1"/>
    <col min="121" max="122" width="6.77734375" style="4" hidden="1" customWidth="1"/>
    <col min="123" max="131" width="6.77734375" hidden="1" customWidth="1"/>
    <col min="132" max="133" width="6.77734375" style="4" hidden="1" customWidth="1"/>
    <col min="134" max="142" width="6.77734375" hidden="1" customWidth="1"/>
    <col min="143" max="144" width="6.77734375" style="4" hidden="1" customWidth="1"/>
    <col min="145" max="153" width="6.77734375" hidden="1" customWidth="1"/>
    <col min="154" max="155" width="6.77734375" style="4" hidden="1" customWidth="1"/>
    <col min="156" max="164" width="6.77734375" hidden="1" customWidth="1"/>
    <col min="165" max="166" width="6.77734375" style="4" hidden="1" customWidth="1"/>
    <col min="167" max="175" width="6.77734375" hidden="1" customWidth="1"/>
    <col min="176" max="177" width="6.77734375" style="4" hidden="1" customWidth="1"/>
    <col min="178" max="186" width="6.77734375" hidden="1" customWidth="1"/>
    <col min="187" max="188" width="6.77734375" style="4" hidden="1" customWidth="1"/>
    <col min="189" max="197" width="6.77734375" hidden="1" customWidth="1"/>
    <col min="198" max="199" width="6.77734375" style="4" hidden="1" customWidth="1"/>
    <col min="200" max="208" width="6.77734375" hidden="1" customWidth="1"/>
    <col min="209" max="210" width="6.77734375" style="4" hidden="1" customWidth="1"/>
    <col min="211" max="219" width="6.77734375" hidden="1" customWidth="1"/>
    <col min="220" max="221" width="6.77734375" style="4" hidden="1" customWidth="1"/>
    <col min="222" max="230" width="6.77734375" hidden="1" customWidth="1"/>
    <col min="231" max="232" width="6.77734375" style="4" hidden="1" customWidth="1"/>
    <col min="233" max="241" width="6.77734375" hidden="1" customWidth="1"/>
    <col min="242" max="243" width="6.77734375" style="4" hidden="1" customWidth="1"/>
    <col min="244" max="245" width="6.77734375" hidden="1" customWidth="1"/>
    <col min="246" max="246" width="6.77734375" customWidth="1"/>
  </cols>
  <sheetData>
    <row r="1" spans="1:246" ht="38.25" customHeight="1" thickTop="1" x14ac:dyDescent="0.3">
      <c r="A1" s="138" t="s">
        <v>106</v>
      </c>
      <c r="B1" s="139"/>
      <c r="C1" s="139"/>
      <c r="D1" s="139"/>
      <c r="E1" s="139"/>
      <c r="F1" s="139"/>
      <c r="G1" s="22" t="s">
        <v>69</v>
      </c>
      <c r="H1" s="23" t="s">
        <v>70</v>
      </c>
      <c r="I1" s="143" t="s">
        <v>31</v>
      </c>
      <c r="J1" s="144"/>
      <c r="K1" s="145" t="s">
        <v>86</v>
      </c>
      <c r="L1" s="146"/>
      <c r="M1" s="146"/>
      <c r="N1" s="146"/>
      <c r="O1" s="147"/>
      <c r="P1" s="148" t="s">
        <v>107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1" t="s">
        <v>108</v>
      </c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1" t="s">
        <v>109</v>
      </c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1" t="s">
        <v>87</v>
      </c>
      <c r="BF1" s="141"/>
      <c r="BG1" s="142"/>
      <c r="BH1" s="142"/>
      <c r="BI1" s="142"/>
      <c r="BJ1" s="142"/>
      <c r="BK1" s="142"/>
      <c r="BL1" s="142"/>
      <c r="BM1" s="142"/>
      <c r="BN1" s="142"/>
      <c r="BO1" s="142"/>
      <c r="BP1" s="148" t="s">
        <v>110</v>
      </c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50" t="s">
        <v>111</v>
      </c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40" t="s">
        <v>2</v>
      </c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 t="s">
        <v>3</v>
      </c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 t="s">
        <v>4</v>
      </c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 t="s">
        <v>5</v>
      </c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 t="s">
        <v>6</v>
      </c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 t="s">
        <v>7</v>
      </c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 t="s">
        <v>8</v>
      </c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 t="s">
        <v>9</v>
      </c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 t="s">
        <v>10</v>
      </c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 t="s">
        <v>11</v>
      </c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 t="s">
        <v>12</v>
      </c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 t="s">
        <v>13</v>
      </c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 t="s">
        <v>14</v>
      </c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 t="s">
        <v>15</v>
      </c>
      <c r="IB1" s="140"/>
      <c r="IC1" s="140"/>
      <c r="ID1" s="140"/>
      <c r="IE1" s="140"/>
      <c r="IF1" s="140"/>
      <c r="IG1" s="140"/>
      <c r="IH1" s="140"/>
      <c r="II1" s="140"/>
      <c r="IJ1" s="140"/>
      <c r="IK1" s="149"/>
      <c r="IL1" s="50"/>
    </row>
    <row r="2" spans="1:246" ht="59.25" customHeight="1" thickBot="1" x14ac:dyDescent="0.3">
      <c r="A2" s="62" t="s">
        <v>85</v>
      </c>
      <c r="B2" s="63" t="s">
        <v>84</v>
      </c>
      <c r="C2" s="63" t="s">
        <v>91</v>
      </c>
      <c r="D2" s="81" t="s">
        <v>92</v>
      </c>
      <c r="E2" s="63" t="s">
        <v>1</v>
      </c>
      <c r="F2" s="64" t="s">
        <v>0</v>
      </c>
      <c r="G2" s="65" t="s">
        <v>56</v>
      </c>
      <c r="H2" s="66" t="s">
        <v>56</v>
      </c>
      <c r="I2" s="67" t="s">
        <v>67</v>
      </c>
      <c r="J2" s="68" t="s">
        <v>68</v>
      </c>
      <c r="K2" s="62" t="s">
        <v>53</v>
      </c>
      <c r="L2" s="63" t="s">
        <v>50</v>
      </c>
      <c r="M2" s="63" t="s">
        <v>51</v>
      </c>
      <c r="N2" s="63" t="s">
        <v>52</v>
      </c>
      <c r="O2" s="64" t="s">
        <v>49</v>
      </c>
      <c r="P2" s="62" t="s">
        <v>33</v>
      </c>
      <c r="Q2" s="63" t="s">
        <v>34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39</v>
      </c>
      <c r="W2" s="63" t="s">
        <v>32</v>
      </c>
      <c r="X2" s="63" t="s">
        <v>40</v>
      </c>
      <c r="Y2" s="63" t="s">
        <v>41</v>
      </c>
      <c r="Z2" s="63" t="s">
        <v>42</v>
      </c>
      <c r="AA2" s="69" t="s">
        <v>43</v>
      </c>
      <c r="AB2" s="63" t="s">
        <v>44</v>
      </c>
      <c r="AC2" s="63" t="s">
        <v>48</v>
      </c>
      <c r="AD2" s="63" t="s">
        <v>45</v>
      </c>
      <c r="AE2" s="64" t="s">
        <v>46</v>
      </c>
      <c r="AF2" s="63" t="s">
        <v>33</v>
      </c>
      <c r="AG2" s="63" t="s">
        <v>34</v>
      </c>
      <c r="AH2" s="63" t="s">
        <v>35</v>
      </c>
      <c r="AI2" s="63" t="s">
        <v>36</v>
      </c>
      <c r="AJ2" s="63" t="s">
        <v>32</v>
      </c>
      <c r="AK2" s="63" t="s">
        <v>40</v>
      </c>
      <c r="AL2" s="63" t="s">
        <v>41</v>
      </c>
      <c r="AM2" s="63" t="s">
        <v>42</v>
      </c>
      <c r="AN2" s="69" t="s">
        <v>43</v>
      </c>
      <c r="AO2" s="63" t="s">
        <v>44</v>
      </c>
      <c r="AP2" s="63" t="s">
        <v>48</v>
      </c>
      <c r="AQ2" s="63" t="s">
        <v>45</v>
      </c>
      <c r="AR2" s="64" t="s">
        <v>46</v>
      </c>
      <c r="AS2" s="63" t="s">
        <v>33</v>
      </c>
      <c r="AT2" s="63" t="s">
        <v>34</v>
      </c>
      <c r="AU2" s="63" t="s">
        <v>35</v>
      </c>
      <c r="AV2" s="63" t="s">
        <v>32</v>
      </c>
      <c r="AW2" s="63" t="s">
        <v>40</v>
      </c>
      <c r="AX2" s="63" t="s">
        <v>41</v>
      </c>
      <c r="AY2" s="63" t="s">
        <v>42</v>
      </c>
      <c r="AZ2" s="69" t="s">
        <v>43</v>
      </c>
      <c r="BA2" s="63" t="s">
        <v>44</v>
      </c>
      <c r="BB2" s="63" t="s">
        <v>48</v>
      </c>
      <c r="BC2" s="63" t="s">
        <v>45</v>
      </c>
      <c r="BD2" s="64" t="s">
        <v>46</v>
      </c>
      <c r="BE2" s="56" t="s">
        <v>87</v>
      </c>
      <c r="BF2" s="56" t="s">
        <v>34</v>
      </c>
      <c r="BG2" s="56" t="s">
        <v>32</v>
      </c>
      <c r="BH2" s="56" t="s">
        <v>40</v>
      </c>
      <c r="BI2" s="56" t="s">
        <v>41</v>
      </c>
      <c r="BJ2" s="56" t="s">
        <v>42</v>
      </c>
      <c r="BK2" s="58" t="s">
        <v>43</v>
      </c>
      <c r="BL2" s="63" t="s">
        <v>44</v>
      </c>
      <c r="BM2" s="63" t="s">
        <v>48</v>
      </c>
      <c r="BN2" s="63" t="s">
        <v>45</v>
      </c>
      <c r="BO2" s="64" t="s">
        <v>46</v>
      </c>
      <c r="BP2" s="62" t="s">
        <v>90</v>
      </c>
      <c r="BQ2" s="63" t="s">
        <v>34</v>
      </c>
      <c r="BR2" s="63" t="s">
        <v>35</v>
      </c>
      <c r="BS2" s="63" t="s">
        <v>36</v>
      </c>
      <c r="BT2" s="63" t="s">
        <v>32</v>
      </c>
      <c r="BU2" s="63" t="s">
        <v>40</v>
      </c>
      <c r="BV2" s="63" t="s">
        <v>41</v>
      </c>
      <c r="BW2" s="63" t="s">
        <v>42</v>
      </c>
      <c r="BX2" s="69" t="s">
        <v>43</v>
      </c>
      <c r="BY2" s="63" t="s">
        <v>44</v>
      </c>
      <c r="BZ2" s="63" t="s">
        <v>48</v>
      </c>
      <c r="CA2" s="63" t="s">
        <v>45</v>
      </c>
      <c r="CB2" s="64" t="s">
        <v>46</v>
      </c>
      <c r="CC2" s="100" t="s">
        <v>33</v>
      </c>
      <c r="CD2" s="97" t="s">
        <v>34</v>
      </c>
      <c r="CE2" s="97" t="s">
        <v>32</v>
      </c>
      <c r="CF2" s="97" t="s">
        <v>40</v>
      </c>
      <c r="CG2" s="97" t="s">
        <v>41</v>
      </c>
      <c r="CH2" s="97" t="s">
        <v>42</v>
      </c>
      <c r="CI2" s="101" t="s">
        <v>43</v>
      </c>
      <c r="CJ2" s="102" t="s">
        <v>44</v>
      </c>
      <c r="CK2" s="97" t="s">
        <v>48</v>
      </c>
      <c r="CL2" s="97" t="s">
        <v>45</v>
      </c>
      <c r="CM2" s="98" t="s">
        <v>46</v>
      </c>
      <c r="CN2" s="73" t="s">
        <v>33</v>
      </c>
      <c r="CO2" s="70" t="s">
        <v>34</v>
      </c>
      <c r="CP2" s="70" t="s">
        <v>32</v>
      </c>
      <c r="CQ2" s="70" t="s">
        <v>40</v>
      </c>
      <c r="CR2" s="70" t="s">
        <v>41</v>
      </c>
      <c r="CS2" s="70" t="s">
        <v>42</v>
      </c>
      <c r="CT2" s="70" t="s">
        <v>43</v>
      </c>
      <c r="CU2" s="71" t="s">
        <v>44</v>
      </c>
      <c r="CV2" s="70" t="s">
        <v>48</v>
      </c>
      <c r="CW2" s="70" t="s">
        <v>45</v>
      </c>
      <c r="CX2" s="72" t="s">
        <v>46</v>
      </c>
      <c r="CY2" s="73" t="s">
        <v>33</v>
      </c>
      <c r="CZ2" s="70" t="s">
        <v>34</v>
      </c>
      <c r="DA2" s="70" t="s">
        <v>32</v>
      </c>
      <c r="DB2" s="70" t="s">
        <v>40</v>
      </c>
      <c r="DC2" s="70" t="s">
        <v>41</v>
      </c>
      <c r="DD2" s="70" t="s">
        <v>42</v>
      </c>
      <c r="DE2" s="70" t="s">
        <v>43</v>
      </c>
      <c r="DF2" s="71" t="s">
        <v>44</v>
      </c>
      <c r="DG2" s="70" t="s">
        <v>48</v>
      </c>
      <c r="DH2" s="70" t="s">
        <v>45</v>
      </c>
      <c r="DI2" s="72" t="s">
        <v>46</v>
      </c>
      <c r="DJ2" s="73" t="s">
        <v>33</v>
      </c>
      <c r="DK2" s="70" t="s">
        <v>34</v>
      </c>
      <c r="DL2" s="70" t="s">
        <v>32</v>
      </c>
      <c r="DM2" s="70" t="s">
        <v>40</v>
      </c>
      <c r="DN2" s="70" t="s">
        <v>41</v>
      </c>
      <c r="DO2" s="70" t="s">
        <v>42</v>
      </c>
      <c r="DP2" s="70" t="s">
        <v>43</v>
      </c>
      <c r="DQ2" s="71" t="s">
        <v>44</v>
      </c>
      <c r="DR2" s="70" t="s">
        <v>48</v>
      </c>
      <c r="DS2" s="70" t="s">
        <v>45</v>
      </c>
      <c r="DT2" s="72" t="s">
        <v>46</v>
      </c>
      <c r="DU2" s="73" t="s">
        <v>33</v>
      </c>
      <c r="DV2" s="70" t="s">
        <v>34</v>
      </c>
      <c r="DW2" s="70" t="s">
        <v>32</v>
      </c>
      <c r="DX2" s="70" t="s">
        <v>40</v>
      </c>
      <c r="DY2" s="70" t="s">
        <v>41</v>
      </c>
      <c r="DZ2" s="70" t="s">
        <v>42</v>
      </c>
      <c r="EA2" s="70" t="s">
        <v>43</v>
      </c>
      <c r="EB2" s="71" t="s">
        <v>44</v>
      </c>
      <c r="EC2" s="70" t="s">
        <v>48</v>
      </c>
      <c r="ED2" s="70" t="s">
        <v>45</v>
      </c>
      <c r="EE2" s="72" t="s">
        <v>46</v>
      </c>
      <c r="EF2" s="73" t="s">
        <v>33</v>
      </c>
      <c r="EG2" s="70" t="s">
        <v>34</v>
      </c>
      <c r="EH2" s="70" t="s">
        <v>32</v>
      </c>
      <c r="EI2" s="70" t="s">
        <v>40</v>
      </c>
      <c r="EJ2" s="70" t="s">
        <v>41</v>
      </c>
      <c r="EK2" s="70" t="s">
        <v>42</v>
      </c>
      <c r="EL2" s="70" t="s">
        <v>43</v>
      </c>
      <c r="EM2" s="71" t="s">
        <v>44</v>
      </c>
      <c r="EN2" s="70" t="s">
        <v>48</v>
      </c>
      <c r="EO2" s="70" t="s">
        <v>45</v>
      </c>
      <c r="EP2" s="72" t="s">
        <v>46</v>
      </c>
      <c r="EQ2" s="73" t="s">
        <v>33</v>
      </c>
      <c r="ER2" s="70" t="s">
        <v>34</v>
      </c>
      <c r="ES2" s="70" t="s">
        <v>32</v>
      </c>
      <c r="ET2" s="70" t="s">
        <v>40</v>
      </c>
      <c r="EU2" s="70" t="s">
        <v>41</v>
      </c>
      <c r="EV2" s="70" t="s">
        <v>42</v>
      </c>
      <c r="EW2" s="70" t="s">
        <v>43</v>
      </c>
      <c r="EX2" s="71" t="s">
        <v>44</v>
      </c>
      <c r="EY2" s="70" t="s">
        <v>48</v>
      </c>
      <c r="EZ2" s="70" t="s">
        <v>45</v>
      </c>
      <c r="FA2" s="72" t="s">
        <v>46</v>
      </c>
      <c r="FB2" s="73" t="s">
        <v>33</v>
      </c>
      <c r="FC2" s="70" t="s">
        <v>34</v>
      </c>
      <c r="FD2" s="70" t="s">
        <v>32</v>
      </c>
      <c r="FE2" s="70" t="s">
        <v>40</v>
      </c>
      <c r="FF2" s="70" t="s">
        <v>41</v>
      </c>
      <c r="FG2" s="70" t="s">
        <v>42</v>
      </c>
      <c r="FH2" s="70" t="s">
        <v>43</v>
      </c>
      <c r="FI2" s="71" t="s">
        <v>44</v>
      </c>
      <c r="FJ2" s="70" t="s">
        <v>48</v>
      </c>
      <c r="FK2" s="70" t="s">
        <v>45</v>
      </c>
      <c r="FL2" s="72" t="s">
        <v>46</v>
      </c>
      <c r="FM2" s="73" t="s">
        <v>33</v>
      </c>
      <c r="FN2" s="70" t="s">
        <v>34</v>
      </c>
      <c r="FO2" s="70" t="s">
        <v>32</v>
      </c>
      <c r="FP2" s="70" t="s">
        <v>40</v>
      </c>
      <c r="FQ2" s="70" t="s">
        <v>41</v>
      </c>
      <c r="FR2" s="70" t="s">
        <v>42</v>
      </c>
      <c r="FS2" s="70" t="s">
        <v>43</v>
      </c>
      <c r="FT2" s="71" t="s">
        <v>44</v>
      </c>
      <c r="FU2" s="70" t="s">
        <v>48</v>
      </c>
      <c r="FV2" s="70" t="s">
        <v>45</v>
      </c>
      <c r="FW2" s="72" t="s">
        <v>46</v>
      </c>
      <c r="FX2" s="73" t="s">
        <v>33</v>
      </c>
      <c r="FY2" s="70" t="s">
        <v>34</v>
      </c>
      <c r="FZ2" s="70" t="s">
        <v>32</v>
      </c>
      <c r="GA2" s="70" t="s">
        <v>40</v>
      </c>
      <c r="GB2" s="70" t="s">
        <v>41</v>
      </c>
      <c r="GC2" s="70" t="s">
        <v>42</v>
      </c>
      <c r="GD2" s="70" t="s">
        <v>43</v>
      </c>
      <c r="GE2" s="71" t="s">
        <v>44</v>
      </c>
      <c r="GF2" s="70" t="s">
        <v>48</v>
      </c>
      <c r="GG2" s="70" t="s">
        <v>45</v>
      </c>
      <c r="GH2" s="72" t="s">
        <v>46</v>
      </c>
      <c r="GI2" s="73" t="s">
        <v>33</v>
      </c>
      <c r="GJ2" s="70" t="s">
        <v>34</v>
      </c>
      <c r="GK2" s="70" t="s">
        <v>32</v>
      </c>
      <c r="GL2" s="70" t="s">
        <v>40</v>
      </c>
      <c r="GM2" s="70" t="s">
        <v>41</v>
      </c>
      <c r="GN2" s="70" t="s">
        <v>42</v>
      </c>
      <c r="GO2" s="70" t="s">
        <v>43</v>
      </c>
      <c r="GP2" s="71" t="s">
        <v>44</v>
      </c>
      <c r="GQ2" s="70" t="s">
        <v>48</v>
      </c>
      <c r="GR2" s="70" t="s">
        <v>45</v>
      </c>
      <c r="GS2" s="72" t="s">
        <v>46</v>
      </c>
      <c r="GT2" s="73" t="s">
        <v>33</v>
      </c>
      <c r="GU2" s="70" t="s">
        <v>34</v>
      </c>
      <c r="GV2" s="70" t="s">
        <v>32</v>
      </c>
      <c r="GW2" s="70" t="s">
        <v>40</v>
      </c>
      <c r="GX2" s="70" t="s">
        <v>41</v>
      </c>
      <c r="GY2" s="70" t="s">
        <v>42</v>
      </c>
      <c r="GZ2" s="70" t="s">
        <v>43</v>
      </c>
      <c r="HA2" s="71" t="s">
        <v>44</v>
      </c>
      <c r="HB2" s="70" t="s">
        <v>48</v>
      </c>
      <c r="HC2" s="70" t="s">
        <v>45</v>
      </c>
      <c r="HD2" s="72" t="s">
        <v>46</v>
      </c>
      <c r="HE2" s="73" t="s">
        <v>33</v>
      </c>
      <c r="HF2" s="70" t="s">
        <v>34</v>
      </c>
      <c r="HG2" s="70" t="s">
        <v>32</v>
      </c>
      <c r="HH2" s="70" t="s">
        <v>40</v>
      </c>
      <c r="HI2" s="70" t="s">
        <v>41</v>
      </c>
      <c r="HJ2" s="70" t="s">
        <v>42</v>
      </c>
      <c r="HK2" s="70" t="s">
        <v>43</v>
      </c>
      <c r="HL2" s="71" t="s">
        <v>44</v>
      </c>
      <c r="HM2" s="70" t="s">
        <v>48</v>
      </c>
      <c r="HN2" s="70" t="s">
        <v>45</v>
      </c>
      <c r="HO2" s="72" t="s">
        <v>46</v>
      </c>
      <c r="HP2" s="73" t="s">
        <v>33</v>
      </c>
      <c r="HQ2" s="70" t="s">
        <v>34</v>
      </c>
      <c r="HR2" s="70" t="s">
        <v>32</v>
      </c>
      <c r="HS2" s="70" t="s">
        <v>40</v>
      </c>
      <c r="HT2" s="70" t="s">
        <v>41</v>
      </c>
      <c r="HU2" s="70" t="s">
        <v>42</v>
      </c>
      <c r="HV2" s="70" t="s">
        <v>43</v>
      </c>
      <c r="HW2" s="71" t="s">
        <v>44</v>
      </c>
      <c r="HX2" s="70" t="s">
        <v>48</v>
      </c>
      <c r="HY2" s="70" t="s">
        <v>45</v>
      </c>
      <c r="HZ2" s="72" t="s">
        <v>46</v>
      </c>
      <c r="IA2" s="73" t="s">
        <v>33</v>
      </c>
      <c r="IB2" s="70" t="s">
        <v>34</v>
      </c>
      <c r="IC2" s="70" t="s">
        <v>32</v>
      </c>
      <c r="ID2" s="70" t="s">
        <v>40</v>
      </c>
      <c r="IE2" s="70" t="s">
        <v>41</v>
      </c>
      <c r="IF2" s="70" t="s">
        <v>42</v>
      </c>
      <c r="IG2" s="70" t="s">
        <v>43</v>
      </c>
      <c r="IH2" s="71" t="s">
        <v>44</v>
      </c>
      <c r="II2" s="70" t="s">
        <v>48</v>
      </c>
      <c r="IJ2" s="70" t="s">
        <v>45</v>
      </c>
      <c r="IK2" s="70" t="s">
        <v>46</v>
      </c>
      <c r="IL2" s="50"/>
    </row>
    <row r="3" spans="1:246" x14ac:dyDescent="0.25">
      <c r="A3" s="38">
        <v>1</v>
      </c>
      <c r="B3" s="82" t="s">
        <v>101</v>
      </c>
      <c r="C3" s="28"/>
      <c r="D3" s="29"/>
      <c r="E3" s="83" t="s">
        <v>18</v>
      </c>
      <c r="F3" s="84" t="s">
        <v>22</v>
      </c>
      <c r="G3" s="27" t="str">
        <f>IF(AND(OR($G$2="Y",$H$2="Y"),I3&lt;5,J3&lt;5),IF(AND(I3=I2,J3=J2),G2+1,1),"")</f>
        <v/>
      </c>
      <c r="H3" s="24" t="e">
        <f>IF(AND($H$2="Y",J3&gt;0,OR(AND(G3=1,#REF!=10),AND(G3=2,#REF!=20),AND(G3=3,#REF!=30),AND(G3=4,#REF!=40),AND(G3=5,G47=50),AND(G3=6,G54=60),AND(G3=7,G63=70),AND(G3=8,#REF!=80),AND(G3=9,G71=90),AND(G3=10,#REF!=100))),VLOOKUP(J3-1,SortLookup!$A$13:$B$16,2,FALSE),"")</f>
        <v>#REF!</v>
      </c>
      <c r="I3" s="39">
        <f>IF(ISNA(VLOOKUP(E3,SortLookup!$A$1:$B$5,2,FALSE))," ",VLOOKUP(E3,SortLookup!$A$1:$B$5,2,FALSE))</f>
        <v>2</v>
      </c>
      <c r="J3" s="25">
        <f>IF(ISNA(VLOOKUP(F3,SortLookup!$A$7:$B$11,2,FALSE))," ",VLOOKUP(F3,SortLookup!$A$7:$B$11,2,FALSE))</f>
        <v>2</v>
      </c>
      <c r="K3" s="74">
        <f>L3+M3+N3</f>
        <v>162.91999999999999</v>
      </c>
      <c r="L3" s="75">
        <f>AB3+AO3+BA3+BL3+BY3+CJ3+CU3+DF3+DQ3+EB3+EM3+EX3+FI3+FT3+GE3+GP3+HA3+HL3+HW3+IH3</f>
        <v>128.41999999999999</v>
      </c>
      <c r="M3" s="45">
        <f>AD3+AQ3+BC3+BN3+CA3+CL3+CW3+DH3+DS3+ED3+EO3+EZ3+FK3+FV3+GG3+GR3+HC3+HN3+HY3+IJ3</f>
        <v>20</v>
      </c>
      <c r="N3" s="46">
        <f>O3/2</f>
        <v>14.5</v>
      </c>
      <c r="O3" s="76">
        <f>W3+AJ3+AV3+BG3+BT3+CE3+CP3+DA3+DL3+DW3+EH3+ES3+FD3+FO3+FZ3+GK3+GV3+HG3+HR3+IC3</f>
        <v>29</v>
      </c>
      <c r="P3" s="36">
        <v>4.16</v>
      </c>
      <c r="Q3" s="33">
        <v>7.7</v>
      </c>
      <c r="R3" s="33">
        <v>1.36</v>
      </c>
      <c r="S3" s="33"/>
      <c r="T3" s="33"/>
      <c r="U3" s="33"/>
      <c r="V3" s="33"/>
      <c r="W3" s="34">
        <v>9</v>
      </c>
      <c r="X3" s="34">
        <v>0</v>
      </c>
      <c r="Y3" s="34">
        <v>0</v>
      </c>
      <c r="Z3" s="34">
        <v>0</v>
      </c>
      <c r="AA3" s="35">
        <v>0</v>
      </c>
      <c r="AB3" s="32">
        <f>P3+Q3+R3+S3+T3+U3+V3</f>
        <v>13.22</v>
      </c>
      <c r="AC3" s="31">
        <f>W3/2</f>
        <v>4.5</v>
      </c>
      <c r="AD3" s="26">
        <f>(X3*3)+(Y3*5)+(Z3*5)+(AA3*20)</f>
        <v>0</v>
      </c>
      <c r="AE3" s="60">
        <f>AB3+AC3+AD3</f>
        <v>17.72</v>
      </c>
      <c r="AF3" s="36">
        <v>27.24</v>
      </c>
      <c r="AG3" s="33"/>
      <c r="AH3" s="33"/>
      <c r="AI3" s="33"/>
      <c r="AJ3" s="34">
        <v>1</v>
      </c>
      <c r="AK3" s="34">
        <v>3</v>
      </c>
      <c r="AL3" s="34">
        <v>0</v>
      </c>
      <c r="AM3" s="34">
        <v>1</v>
      </c>
      <c r="AN3" s="35">
        <v>0</v>
      </c>
      <c r="AO3" s="32">
        <f>AF3+AG3+AH3+AI3</f>
        <v>27.24</v>
      </c>
      <c r="AP3" s="31">
        <f>AJ3/2</f>
        <v>0.5</v>
      </c>
      <c r="AQ3" s="26">
        <f>(AK3*3)+(AL3*5)+(AM3*5)+(AN3*20)</f>
        <v>14</v>
      </c>
      <c r="AR3" s="60">
        <f>AO3+AP3+AQ3</f>
        <v>41.74</v>
      </c>
      <c r="AS3" s="36">
        <v>35.57</v>
      </c>
      <c r="AT3" s="33"/>
      <c r="AU3" s="33"/>
      <c r="AV3" s="34">
        <v>14</v>
      </c>
      <c r="AW3" s="34">
        <v>0</v>
      </c>
      <c r="AX3" s="34">
        <v>0</v>
      </c>
      <c r="AY3" s="34">
        <v>0</v>
      </c>
      <c r="AZ3" s="35">
        <v>0</v>
      </c>
      <c r="BA3" s="32">
        <f>AS3+AT3+AU3</f>
        <v>35.57</v>
      </c>
      <c r="BB3" s="31">
        <f>AV3/2</f>
        <v>7</v>
      </c>
      <c r="BC3" s="26">
        <f>(AW3*3)+(AX3*5)+(AY3*5)+(AZ3*20)</f>
        <v>0</v>
      </c>
      <c r="BD3" s="60">
        <f>BA3+BB3+BC3</f>
        <v>42.57</v>
      </c>
      <c r="BE3" s="32"/>
      <c r="BF3" s="57"/>
      <c r="BG3" s="34"/>
      <c r="BH3" s="34"/>
      <c r="BI3" s="34"/>
      <c r="BJ3" s="34"/>
      <c r="BK3" s="35"/>
      <c r="BL3" s="53">
        <f>BE3+BF3</f>
        <v>0</v>
      </c>
      <c r="BM3" s="46">
        <f>BG3/2</f>
        <v>0</v>
      </c>
      <c r="BN3" s="45">
        <f>(BH3*3)+(BI3*5)+(BJ3*5)+(BK3*20)</f>
        <v>0</v>
      </c>
      <c r="BO3" s="44">
        <f>BL3+BM3+BN3</f>
        <v>0</v>
      </c>
      <c r="BP3" s="36">
        <v>37.229999999999997</v>
      </c>
      <c r="BQ3" s="33"/>
      <c r="BR3" s="33"/>
      <c r="BS3" s="33"/>
      <c r="BT3" s="34">
        <v>1</v>
      </c>
      <c r="BU3" s="34">
        <v>1</v>
      </c>
      <c r="BV3" s="34">
        <v>0</v>
      </c>
      <c r="BW3" s="34">
        <v>0</v>
      </c>
      <c r="BX3" s="35">
        <v>0</v>
      </c>
      <c r="BY3" s="32">
        <f>BP3+BQ3+BR3+BS3</f>
        <v>37.229999999999997</v>
      </c>
      <c r="BZ3" s="31">
        <f>BT3/2</f>
        <v>0.5</v>
      </c>
      <c r="CA3" s="37">
        <f>(BU3*3)+(BV3*5)+(BW3*5)+(BX3*20)</f>
        <v>3</v>
      </c>
      <c r="CB3" s="103">
        <f>BY3+BZ3+CA3</f>
        <v>40.729999999999997</v>
      </c>
      <c r="CC3" s="36">
        <v>7.53</v>
      </c>
      <c r="CD3" s="33">
        <v>7.63</v>
      </c>
      <c r="CE3" s="34">
        <v>4</v>
      </c>
      <c r="CF3" s="34">
        <v>1</v>
      </c>
      <c r="CG3" s="34">
        <v>0</v>
      </c>
      <c r="CH3" s="34">
        <v>0</v>
      </c>
      <c r="CI3" s="35">
        <v>0</v>
      </c>
      <c r="CJ3" s="32">
        <f>CC3+CD3</f>
        <v>15.16</v>
      </c>
      <c r="CK3" s="31">
        <f>CE3/2</f>
        <v>2</v>
      </c>
      <c r="CL3" s="26">
        <f>(CF3*3)+(CG3*5)+(CH3*5)+(CI3*20)</f>
        <v>3</v>
      </c>
      <c r="CM3" s="99">
        <f>CJ3+CK3+CL3</f>
        <v>20.16</v>
      </c>
      <c r="CN3" s="1"/>
      <c r="CO3" s="1"/>
      <c r="CP3" s="2"/>
      <c r="CQ3" s="2"/>
      <c r="CR3" s="2"/>
      <c r="CS3" s="2"/>
      <c r="CT3" s="2"/>
      <c r="CU3" s="7"/>
      <c r="CV3" s="14"/>
      <c r="CW3" s="6"/>
      <c r="CX3" s="15"/>
      <c r="CY3" s="16"/>
      <c r="CZ3" s="1"/>
      <c r="DA3" s="2"/>
      <c r="DB3" s="2"/>
      <c r="DC3" s="2"/>
      <c r="DD3" s="2"/>
      <c r="DE3" s="2"/>
      <c r="DF3" s="7"/>
      <c r="DG3" s="14"/>
      <c r="DH3" s="6"/>
      <c r="DI3" s="15"/>
      <c r="DJ3" s="16"/>
      <c r="DK3" s="1"/>
      <c r="DL3" s="2"/>
      <c r="DM3" s="2"/>
      <c r="DN3" s="2"/>
      <c r="DO3" s="2"/>
      <c r="DP3" s="2"/>
      <c r="DQ3" s="7"/>
      <c r="DR3" s="14"/>
      <c r="DS3" s="6"/>
      <c r="DT3" s="15"/>
      <c r="DU3" s="16"/>
      <c r="DV3" s="1"/>
      <c r="DW3" s="2"/>
      <c r="DX3" s="2"/>
      <c r="DY3" s="2"/>
      <c r="DZ3" s="2"/>
      <c r="EA3" s="2"/>
      <c r="EB3" s="7"/>
      <c r="EC3" s="14"/>
      <c r="ED3" s="6"/>
      <c r="EE3" s="15"/>
      <c r="EF3" s="16"/>
      <c r="EG3" s="1"/>
      <c r="EH3" s="2"/>
      <c r="EI3" s="2"/>
      <c r="EJ3" s="2"/>
      <c r="EK3" s="2"/>
      <c r="EL3" s="2"/>
      <c r="EM3" s="7"/>
      <c r="EN3" s="14"/>
      <c r="EO3" s="6"/>
      <c r="EP3" s="15"/>
      <c r="EQ3" s="16"/>
      <c r="ER3" s="1"/>
      <c r="ES3" s="2"/>
      <c r="ET3" s="2"/>
      <c r="EU3" s="2"/>
      <c r="EV3" s="2"/>
      <c r="EW3" s="2"/>
      <c r="EX3" s="7"/>
      <c r="EY3" s="14"/>
      <c r="EZ3" s="6"/>
      <c r="FA3" s="15"/>
      <c r="FB3" s="16"/>
      <c r="FC3" s="1"/>
      <c r="FD3" s="2"/>
      <c r="FE3" s="2"/>
      <c r="FF3" s="2"/>
      <c r="FG3" s="2"/>
      <c r="FH3" s="2"/>
      <c r="FI3" s="7"/>
      <c r="FJ3" s="14"/>
      <c r="FK3" s="6"/>
      <c r="FL3" s="15"/>
      <c r="FM3" s="16"/>
      <c r="FN3" s="1"/>
      <c r="FO3" s="2"/>
      <c r="FP3" s="2"/>
      <c r="FQ3" s="2"/>
      <c r="FR3" s="2"/>
      <c r="FS3" s="2"/>
      <c r="FT3" s="7"/>
      <c r="FU3" s="14"/>
      <c r="FV3" s="6"/>
      <c r="FW3" s="15"/>
      <c r="FX3" s="16"/>
      <c r="FY3" s="1"/>
      <c r="FZ3" s="2"/>
      <c r="GA3" s="2"/>
      <c r="GB3" s="2"/>
      <c r="GC3" s="2"/>
      <c r="GD3" s="2"/>
      <c r="GE3" s="7"/>
      <c r="GF3" s="14"/>
      <c r="GG3" s="6"/>
      <c r="GH3" s="15"/>
      <c r="GI3" s="16"/>
      <c r="GJ3" s="1"/>
      <c r="GK3" s="2"/>
      <c r="GL3" s="2"/>
      <c r="GM3" s="2"/>
      <c r="GN3" s="2"/>
      <c r="GO3" s="2"/>
      <c r="GP3" s="7"/>
      <c r="GQ3" s="14"/>
      <c r="GR3" s="6"/>
      <c r="GS3" s="15"/>
      <c r="GT3" s="16"/>
      <c r="GU3" s="1"/>
      <c r="GV3" s="2"/>
      <c r="GW3" s="2"/>
      <c r="GX3" s="2"/>
      <c r="GY3" s="2"/>
      <c r="GZ3" s="2"/>
      <c r="HA3" s="7"/>
      <c r="HB3" s="14"/>
      <c r="HC3" s="6"/>
      <c r="HD3" s="15"/>
      <c r="HE3" s="16"/>
      <c r="HF3" s="1"/>
      <c r="HG3" s="2"/>
      <c r="HH3" s="2"/>
      <c r="HI3" s="2"/>
      <c r="HJ3" s="2"/>
      <c r="HK3" s="2"/>
      <c r="HL3" s="7"/>
      <c r="HM3" s="14"/>
      <c r="HN3" s="6"/>
      <c r="HO3" s="15"/>
      <c r="HP3" s="16"/>
      <c r="HQ3" s="1"/>
      <c r="HR3" s="2"/>
      <c r="HS3" s="2"/>
      <c r="HT3" s="2"/>
      <c r="HU3" s="2"/>
      <c r="HV3" s="2"/>
      <c r="HW3" s="7"/>
      <c r="HX3" s="14"/>
      <c r="HY3" s="6"/>
      <c r="HZ3" s="15"/>
      <c r="IA3" s="16"/>
      <c r="IB3" s="1"/>
      <c r="IC3" s="2"/>
      <c r="ID3" s="2"/>
      <c r="IE3" s="2"/>
      <c r="IF3" s="2"/>
      <c r="IG3" s="2"/>
      <c r="IH3" s="7"/>
      <c r="II3" s="14"/>
      <c r="IJ3" s="6"/>
      <c r="IK3" s="49"/>
      <c r="IL3" s="50"/>
    </row>
    <row r="4" spans="1:246" x14ac:dyDescent="0.25">
      <c r="A4" s="38">
        <v>2</v>
      </c>
      <c r="B4" s="28" t="s">
        <v>137</v>
      </c>
      <c r="C4" s="28"/>
      <c r="D4" s="29" t="s">
        <v>98</v>
      </c>
      <c r="E4" s="29" t="s">
        <v>18</v>
      </c>
      <c r="F4" s="59" t="s">
        <v>23</v>
      </c>
      <c r="G4" s="27" t="str">
        <f>IF(AND(OR($G$2="Y",$H$2="Y"),I4&lt;5,J4&lt;5),IF(AND(I4=I3,J4=J3),G3+1,1),"")</f>
        <v/>
      </c>
      <c r="H4" s="24" t="e">
        <f>IF(AND($H$2="Y",J4&gt;0,OR(AND(G4=1,#REF!=10),AND(G4=2,#REF!=20),AND(G4=3,#REF!=30),AND(G4=4,G42=40),AND(G4=5,G48=50),AND(G4=6,G55=60),AND(G4=7,G64=70),AND(G4=8,#REF!=80),AND(G4=9,G72=90),AND(G4=10,#REF!=100))),VLOOKUP(J4-1,SortLookup!$A$13:$B$16,2,FALSE),"")</f>
        <v>#REF!</v>
      </c>
      <c r="I4" s="39">
        <f>IF(ISNA(VLOOKUP(E4,SortLookup!$A$1:$B$5,2,FALSE))," ",VLOOKUP(E4,SortLookup!$A$1:$B$5,2,FALSE))</f>
        <v>2</v>
      </c>
      <c r="J4" s="25">
        <f>IF(ISNA(VLOOKUP(F4,SortLookup!$A$7:$B$11,2,FALSE))," ",VLOOKUP(F4,SortLookup!$A$7:$B$11,2,FALSE))</f>
        <v>3</v>
      </c>
      <c r="K4" s="74">
        <f>L4+M4+N4</f>
        <v>193.24</v>
      </c>
      <c r="L4" s="75">
        <f>AB4+AO4+BA4+BL4+BY4+CJ4+CU4+DF4+DQ4+EB4+EM4+EX4+FI4+FT4+GE4+GP4+HA4+HL4+HW4+IH4</f>
        <v>170.24</v>
      </c>
      <c r="M4" s="45">
        <f>AD4+AQ4+BC4+BN4+CA4+CL4+CW4+DH4+DS4+ED4+EO4+EZ4+FK4+FV4+GG4+GR4+HC4+HN4+HY4+IJ4</f>
        <v>6</v>
      </c>
      <c r="N4" s="46">
        <f>O4/2</f>
        <v>17</v>
      </c>
      <c r="O4" s="76">
        <f>W4+AJ4+AV4+BG4+BT4+CE4+CP4+DA4+DL4+DW4+EH4+ES4+FD4+FO4+FZ4+GK4+GV4+HG4+HR4+IC4</f>
        <v>34</v>
      </c>
      <c r="P4" s="36">
        <v>5.0199999999999996</v>
      </c>
      <c r="Q4" s="33">
        <v>11.98</v>
      </c>
      <c r="R4" s="33">
        <v>1.78</v>
      </c>
      <c r="S4" s="33"/>
      <c r="T4" s="33"/>
      <c r="U4" s="33"/>
      <c r="V4" s="33"/>
      <c r="W4" s="34">
        <v>7</v>
      </c>
      <c r="X4" s="34">
        <v>0</v>
      </c>
      <c r="Y4" s="34">
        <v>0</v>
      </c>
      <c r="Z4" s="34">
        <v>0</v>
      </c>
      <c r="AA4" s="35">
        <v>0</v>
      </c>
      <c r="AB4" s="32">
        <f>P4+Q4+R4+S4+T4+U4+V4</f>
        <v>18.78</v>
      </c>
      <c r="AC4" s="31">
        <f>W4/2</f>
        <v>3.5</v>
      </c>
      <c r="AD4" s="26">
        <f>(X4*3)+(Y4*5)+(Z4*5)+(AA4*20)</f>
        <v>0</v>
      </c>
      <c r="AE4" s="60">
        <f>AB4+AC4+AD4</f>
        <v>22.28</v>
      </c>
      <c r="AF4" s="36">
        <v>33.14</v>
      </c>
      <c r="AG4" s="33"/>
      <c r="AH4" s="33"/>
      <c r="AI4" s="33"/>
      <c r="AJ4" s="34">
        <v>1</v>
      </c>
      <c r="AK4" s="34">
        <v>2</v>
      </c>
      <c r="AL4" s="34">
        <v>0</v>
      </c>
      <c r="AM4" s="34">
        <v>0</v>
      </c>
      <c r="AN4" s="35">
        <v>0</v>
      </c>
      <c r="AO4" s="32">
        <f>AF4+AG4+AH4+AI4</f>
        <v>33.14</v>
      </c>
      <c r="AP4" s="31">
        <f>AJ4/2</f>
        <v>0.5</v>
      </c>
      <c r="AQ4" s="26">
        <f>(AK4*3)+(AL4*5)+(AM4*5)+(AN4*20)</f>
        <v>6</v>
      </c>
      <c r="AR4" s="60">
        <f>AO4+AP4+AQ4</f>
        <v>39.64</v>
      </c>
      <c r="AS4" s="36">
        <v>50.46</v>
      </c>
      <c r="AT4" s="33"/>
      <c r="AU4" s="33"/>
      <c r="AV4" s="34">
        <v>8</v>
      </c>
      <c r="AW4" s="34">
        <v>0</v>
      </c>
      <c r="AX4" s="34">
        <v>0</v>
      </c>
      <c r="AY4" s="34">
        <v>0</v>
      </c>
      <c r="AZ4" s="35">
        <v>0</v>
      </c>
      <c r="BA4" s="32">
        <f>AS4+AT4+AU4</f>
        <v>50.46</v>
      </c>
      <c r="BB4" s="31">
        <f>AV4/2</f>
        <v>4</v>
      </c>
      <c r="BC4" s="26">
        <f>(AW4*3)+(AX4*5)+(AY4*5)+(AZ4*20)</f>
        <v>0</v>
      </c>
      <c r="BD4" s="60">
        <f>BA4+BB4+BC4</f>
        <v>54.46</v>
      </c>
      <c r="BE4" s="32"/>
      <c r="BF4" s="57"/>
      <c r="BG4" s="34"/>
      <c r="BH4" s="34"/>
      <c r="BI4" s="34"/>
      <c r="BJ4" s="34"/>
      <c r="BK4" s="35"/>
      <c r="BL4" s="53">
        <f>BE4+BF4</f>
        <v>0</v>
      </c>
      <c r="BM4" s="46">
        <f>BG4/2</f>
        <v>0</v>
      </c>
      <c r="BN4" s="45">
        <f>(BH4*3)+(BI4*5)+(BJ4*5)+(BK4*20)</f>
        <v>0</v>
      </c>
      <c r="BO4" s="44">
        <f>BL4+BM4+BN4</f>
        <v>0</v>
      </c>
      <c r="BP4" s="36">
        <v>46.03</v>
      </c>
      <c r="BQ4" s="33"/>
      <c r="BR4" s="33"/>
      <c r="BS4" s="33"/>
      <c r="BT4" s="34">
        <v>9</v>
      </c>
      <c r="BU4" s="34">
        <v>0</v>
      </c>
      <c r="BV4" s="34">
        <v>0</v>
      </c>
      <c r="BW4" s="34">
        <v>0</v>
      </c>
      <c r="BX4" s="35">
        <v>0</v>
      </c>
      <c r="BY4" s="32">
        <f>BP4+BQ4+BR4+BS4</f>
        <v>46.03</v>
      </c>
      <c r="BZ4" s="31">
        <f>BT4/2</f>
        <v>4.5</v>
      </c>
      <c r="CA4" s="37">
        <f>(BU4*3)+(BV4*5)+(BW4*5)+(BX4*20)</f>
        <v>0</v>
      </c>
      <c r="CB4" s="103">
        <f>BY4+BZ4+CA4</f>
        <v>50.53</v>
      </c>
      <c r="CC4" s="36">
        <v>11.25</v>
      </c>
      <c r="CD4" s="33">
        <v>10.58</v>
      </c>
      <c r="CE4" s="34">
        <v>9</v>
      </c>
      <c r="CF4" s="34">
        <v>0</v>
      </c>
      <c r="CG4" s="34">
        <v>0</v>
      </c>
      <c r="CH4" s="34">
        <v>0</v>
      </c>
      <c r="CI4" s="35">
        <v>0</v>
      </c>
      <c r="CJ4" s="32">
        <f>CC4+CD4</f>
        <v>21.83</v>
      </c>
      <c r="CK4" s="31">
        <f>CE4/2</f>
        <v>4.5</v>
      </c>
      <c r="CL4" s="26">
        <f>(CF4*3)+(CG4*5)+(CH4*5)+(CI4*20)</f>
        <v>0</v>
      </c>
      <c r="CM4" s="99">
        <f>CJ4+CK4+CL4</f>
        <v>26.33</v>
      </c>
      <c r="CN4" s="1"/>
      <c r="CO4" s="1"/>
      <c r="CP4" s="2"/>
      <c r="CQ4" s="2"/>
      <c r="CR4" s="2"/>
      <c r="CS4" s="2"/>
      <c r="CT4" s="2"/>
      <c r="CU4" s="7"/>
      <c r="CV4" s="14"/>
      <c r="CW4" s="6"/>
      <c r="CX4" s="15"/>
      <c r="CY4" s="16"/>
      <c r="CZ4" s="1"/>
      <c r="DA4" s="2"/>
      <c r="DB4" s="2"/>
      <c r="DC4" s="2"/>
      <c r="DD4" s="2"/>
      <c r="DE4" s="2"/>
      <c r="DF4" s="7"/>
      <c r="DG4" s="14"/>
      <c r="DH4" s="6"/>
      <c r="DI4" s="15"/>
      <c r="DJ4" s="16"/>
      <c r="DK4" s="1"/>
      <c r="DL4" s="2"/>
      <c r="DM4" s="2"/>
      <c r="DN4" s="2"/>
      <c r="DO4" s="2"/>
      <c r="DP4" s="2"/>
      <c r="DQ4" s="7"/>
      <c r="DR4" s="14"/>
      <c r="DS4" s="6"/>
      <c r="DT4" s="15"/>
      <c r="DU4" s="16"/>
      <c r="DV4" s="1"/>
      <c r="DW4" s="2"/>
      <c r="DX4" s="2"/>
      <c r="DY4" s="2"/>
      <c r="DZ4" s="2"/>
      <c r="EA4" s="2"/>
      <c r="EB4" s="7"/>
      <c r="EC4" s="14"/>
      <c r="ED4" s="6"/>
      <c r="EE4" s="15"/>
      <c r="EF4" s="16"/>
      <c r="EG4" s="1"/>
      <c r="EH4" s="2"/>
      <c r="EI4" s="2"/>
      <c r="EJ4" s="2"/>
      <c r="EK4" s="2"/>
      <c r="EL4" s="2"/>
      <c r="EM4" s="7"/>
      <c r="EN4" s="14"/>
      <c r="EO4" s="6"/>
      <c r="EP4" s="15"/>
      <c r="EQ4" s="16"/>
      <c r="ER4" s="1"/>
      <c r="ES4" s="2"/>
      <c r="ET4" s="2"/>
      <c r="EU4" s="2"/>
      <c r="EV4" s="2"/>
      <c r="EW4" s="2"/>
      <c r="EX4" s="7"/>
      <c r="EY4" s="14"/>
      <c r="EZ4" s="6"/>
      <c r="FA4" s="15"/>
      <c r="FB4" s="16"/>
      <c r="FC4" s="1"/>
      <c r="FD4" s="2"/>
      <c r="FE4" s="2"/>
      <c r="FF4" s="2"/>
      <c r="FG4" s="2"/>
      <c r="FH4" s="2"/>
      <c r="FI4" s="7"/>
      <c r="FJ4" s="14"/>
      <c r="FK4" s="6"/>
      <c r="FL4" s="15"/>
      <c r="FM4" s="16"/>
      <c r="FN4" s="1"/>
      <c r="FO4" s="2"/>
      <c r="FP4" s="2"/>
      <c r="FQ4" s="2"/>
      <c r="FR4" s="2"/>
      <c r="FS4" s="2"/>
      <c r="FT4" s="7"/>
      <c r="FU4" s="14"/>
      <c r="FV4" s="6"/>
      <c r="FW4" s="15"/>
      <c r="FX4" s="16"/>
      <c r="FY4" s="1"/>
      <c r="FZ4" s="2"/>
      <c r="GA4" s="2"/>
      <c r="GB4" s="2"/>
      <c r="GC4" s="2"/>
      <c r="GD4" s="2"/>
      <c r="GE4" s="7"/>
      <c r="GF4" s="14"/>
      <c r="GG4" s="6"/>
      <c r="GH4" s="15"/>
      <c r="GI4" s="16"/>
      <c r="GJ4" s="1"/>
      <c r="GK4" s="2"/>
      <c r="GL4" s="2"/>
      <c r="GM4" s="2"/>
      <c r="GN4" s="2"/>
      <c r="GO4" s="2"/>
      <c r="GP4" s="7"/>
      <c r="GQ4" s="14"/>
      <c r="GR4" s="6"/>
      <c r="GS4" s="15"/>
      <c r="GT4" s="16"/>
      <c r="GU4" s="1"/>
      <c r="GV4" s="2"/>
      <c r="GW4" s="2"/>
      <c r="GX4" s="2"/>
      <c r="GY4" s="2"/>
      <c r="GZ4" s="2"/>
      <c r="HA4" s="7"/>
      <c r="HB4" s="14"/>
      <c r="HC4" s="6"/>
      <c r="HD4" s="15"/>
      <c r="HE4" s="16"/>
      <c r="HF4" s="1"/>
      <c r="HG4" s="2"/>
      <c r="HH4" s="2"/>
      <c r="HI4" s="2"/>
      <c r="HJ4" s="2"/>
      <c r="HK4" s="2"/>
      <c r="HL4" s="7"/>
      <c r="HM4" s="14"/>
      <c r="HN4" s="6"/>
      <c r="HO4" s="15"/>
      <c r="HP4" s="16"/>
      <c r="HQ4" s="1"/>
      <c r="HR4" s="2"/>
      <c r="HS4" s="2"/>
      <c r="HT4" s="2"/>
      <c r="HU4" s="2"/>
      <c r="HV4" s="2"/>
      <c r="HW4" s="7"/>
      <c r="HX4" s="14"/>
      <c r="HY4" s="6"/>
      <c r="HZ4" s="15"/>
      <c r="IA4" s="16"/>
      <c r="IB4" s="1"/>
      <c r="IC4" s="2"/>
      <c r="ID4" s="2"/>
      <c r="IE4" s="2"/>
      <c r="IF4" s="2"/>
      <c r="IG4" s="2"/>
      <c r="IH4" s="7"/>
      <c r="II4" s="14"/>
      <c r="IJ4" s="6"/>
      <c r="IK4" s="49"/>
      <c r="IL4" s="50"/>
    </row>
    <row r="5" spans="1:246" x14ac:dyDescent="0.25">
      <c r="A5" s="38">
        <v>3</v>
      </c>
      <c r="B5" s="82" t="s">
        <v>129</v>
      </c>
      <c r="C5" s="28"/>
      <c r="D5" s="29"/>
      <c r="E5" s="83" t="s">
        <v>18</v>
      </c>
      <c r="F5" s="84" t="s">
        <v>22</v>
      </c>
      <c r="G5" s="27" t="str">
        <f>IF(AND(OR($G$2="Y",$H$2="Y"),I5&lt;5,J5&lt;5),IF(AND(I5=I4,J5=J4),G4+1,1),"")</f>
        <v/>
      </c>
      <c r="H5" s="24" t="e">
        <f>IF(AND($H$2="Y",J5&gt;0,OR(AND(G5=1,#REF!=10),AND(G5=2,#REF!=20),AND(G5=3,#REF!=30),AND(G5=4,G58=40),AND(G5=5,G64=50),AND(G5=6,G71=60),AND(G5=7,G80=70),AND(G5=8,#REF!=80),AND(G5=9,G88=90),AND(G5=10,#REF!=100))),VLOOKUP(J5-1,SortLookup!$A$13:$B$16,2,FALSE),"")</f>
        <v>#REF!</v>
      </c>
      <c r="I5" s="39">
        <f>IF(ISNA(VLOOKUP(E5,SortLookup!$A$1:$B$5,2,FALSE))," ",VLOOKUP(E5,SortLookup!$A$1:$B$5,2,FALSE))</f>
        <v>2</v>
      </c>
      <c r="J5" s="25">
        <f>IF(ISNA(VLOOKUP(F5,SortLookup!$A$7:$B$11,2,FALSE))," ",VLOOKUP(F5,SortLookup!$A$7:$B$11,2,FALSE))</f>
        <v>2</v>
      </c>
      <c r="K5" s="74">
        <f>L5+M5+N5</f>
        <v>223.45</v>
      </c>
      <c r="L5" s="75">
        <f>AB5+AO5+BA5+BL5+BY5+CJ5+CU5+DF5+DQ5+EB5+EM5+EX5+FI5+FT5+GE5+GP5+HA5+HL5+HW5+IH5</f>
        <v>205.95</v>
      </c>
      <c r="M5" s="45">
        <f>AD5+AQ5+BC5+BN5+CA5+CL5+CW5+DH5+DS5+ED5+EO5+EZ5+FK5+FV5+GG5+GR5+HC5+HN5+HY5+IJ5</f>
        <v>9</v>
      </c>
      <c r="N5" s="46">
        <f>O5/2</f>
        <v>8.5</v>
      </c>
      <c r="O5" s="76">
        <f>W5+AJ5+AV5+BG5+BT5+CE5+CP5+DA5+DL5+DW5+EH5+ES5+FD5+FO5+FZ5+GK5+GV5+HG5+HR5+IC5</f>
        <v>17</v>
      </c>
      <c r="P5" s="36">
        <v>4.92</v>
      </c>
      <c r="Q5" s="33">
        <v>11.68</v>
      </c>
      <c r="R5" s="33">
        <v>1.25</v>
      </c>
      <c r="S5" s="33"/>
      <c r="T5" s="33"/>
      <c r="U5" s="33"/>
      <c r="V5" s="33"/>
      <c r="W5" s="34">
        <v>4</v>
      </c>
      <c r="X5" s="34">
        <v>0</v>
      </c>
      <c r="Y5" s="34">
        <v>0</v>
      </c>
      <c r="Z5" s="34">
        <v>0</v>
      </c>
      <c r="AA5" s="35">
        <v>0</v>
      </c>
      <c r="AB5" s="32">
        <f>P5+Q5+R5+S5+T5+U5+V5</f>
        <v>17.850000000000001</v>
      </c>
      <c r="AC5" s="31">
        <f>W5/2</f>
        <v>2</v>
      </c>
      <c r="AD5" s="26">
        <f>(X5*3)+(Y5*5)+(Z5*5)+(AA5*20)</f>
        <v>0</v>
      </c>
      <c r="AE5" s="60">
        <f>AB5+AC5+AD5</f>
        <v>19.850000000000001</v>
      </c>
      <c r="AF5" s="36">
        <v>55.38</v>
      </c>
      <c r="AG5" s="33"/>
      <c r="AH5" s="33"/>
      <c r="AI5" s="33"/>
      <c r="AJ5" s="34">
        <v>1</v>
      </c>
      <c r="AK5" s="34">
        <v>2</v>
      </c>
      <c r="AL5" s="34">
        <v>0</v>
      </c>
      <c r="AM5" s="34">
        <v>0</v>
      </c>
      <c r="AN5" s="35">
        <v>0</v>
      </c>
      <c r="AO5" s="32">
        <f>AF5+AG5+AH5+AI5</f>
        <v>55.38</v>
      </c>
      <c r="AP5" s="31">
        <f>AJ5/2</f>
        <v>0.5</v>
      </c>
      <c r="AQ5" s="26">
        <f>(AK5*3)+(AL5*5)+(AM5*5)+(AN5*20)</f>
        <v>6</v>
      </c>
      <c r="AR5" s="60">
        <f>AO5+AP5+AQ5</f>
        <v>61.88</v>
      </c>
      <c r="AS5" s="36">
        <v>63.46</v>
      </c>
      <c r="AT5" s="33"/>
      <c r="AU5" s="33"/>
      <c r="AV5" s="34">
        <v>5</v>
      </c>
      <c r="AW5" s="34">
        <v>0</v>
      </c>
      <c r="AX5" s="34">
        <v>0</v>
      </c>
      <c r="AY5" s="34">
        <v>0</v>
      </c>
      <c r="AZ5" s="35">
        <v>0</v>
      </c>
      <c r="BA5" s="32">
        <f>AS5+AT5+AU5</f>
        <v>63.46</v>
      </c>
      <c r="BB5" s="31">
        <f>AV5/2</f>
        <v>2.5</v>
      </c>
      <c r="BC5" s="26">
        <f>(AW5*3)+(AX5*5)+(AY5*5)+(AZ5*20)</f>
        <v>0</v>
      </c>
      <c r="BD5" s="60">
        <f>BA5+BB5+BC5</f>
        <v>65.959999999999994</v>
      </c>
      <c r="BE5" s="32"/>
      <c r="BF5" s="57"/>
      <c r="BG5" s="34"/>
      <c r="BH5" s="34"/>
      <c r="BI5" s="34"/>
      <c r="BJ5" s="34"/>
      <c r="BK5" s="35"/>
      <c r="BL5" s="53">
        <f>BE5+BF5</f>
        <v>0</v>
      </c>
      <c r="BM5" s="46">
        <f>BG5/2</f>
        <v>0</v>
      </c>
      <c r="BN5" s="45">
        <f>(BH5*3)+(BI5*5)+(BJ5*5)+(BK5*20)</f>
        <v>0</v>
      </c>
      <c r="BO5" s="44">
        <f>BL5+BM5+BN5</f>
        <v>0</v>
      </c>
      <c r="BP5" s="36">
        <v>52.12</v>
      </c>
      <c r="BQ5" s="33"/>
      <c r="BR5" s="33"/>
      <c r="BS5" s="33"/>
      <c r="BT5" s="34">
        <v>3</v>
      </c>
      <c r="BU5" s="34">
        <v>1</v>
      </c>
      <c r="BV5" s="34">
        <v>0</v>
      </c>
      <c r="BW5" s="34">
        <v>0</v>
      </c>
      <c r="BX5" s="35">
        <v>0</v>
      </c>
      <c r="BY5" s="32">
        <f>BP5+BQ5+BR5+BS5</f>
        <v>52.12</v>
      </c>
      <c r="BZ5" s="31">
        <f>BT5/2</f>
        <v>1.5</v>
      </c>
      <c r="CA5" s="37">
        <f>(BU5*3)+(BV5*5)+(BW5*5)+(BX5*20)</f>
        <v>3</v>
      </c>
      <c r="CB5" s="103">
        <f>BY5+BZ5+CA5</f>
        <v>56.62</v>
      </c>
      <c r="CC5" s="36">
        <v>8.14</v>
      </c>
      <c r="CD5" s="33">
        <v>9</v>
      </c>
      <c r="CE5" s="34">
        <v>4</v>
      </c>
      <c r="CF5" s="34">
        <v>0</v>
      </c>
      <c r="CG5" s="34">
        <v>0</v>
      </c>
      <c r="CH5" s="34">
        <v>0</v>
      </c>
      <c r="CI5" s="35">
        <v>0</v>
      </c>
      <c r="CJ5" s="32">
        <f>CC5+CD5</f>
        <v>17.14</v>
      </c>
      <c r="CK5" s="31">
        <f>CE5/2</f>
        <v>2</v>
      </c>
      <c r="CL5" s="26">
        <f>(CF5*3)+(CG5*5)+(CH5*5)+(CI5*20)</f>
        <v>0</v>
      </c>
      <c r="CM5" s="99">
        <f>CJ5+CK5+CL5</f>
        <v>19.14</v>
      </c>
      <c r="CN5" s="1"/>
      <c r="CO5" s="1"/>
      <c r="CP5" s="2"/>
      <c r="CQ5" s="2"/>
      <c r="CR5" s="2"/>
      <c r="CS5" s="2"/>
      <c r="CT5" s="2"/>
      <c r="CU5" s="7"/>
      <c r="CV5" s="14"/>
      <c r="CW5" s="6"/>
      <c r="CX5" s="15"/>
      <c r="CY5" s="16"/>
      <c r="CZ5" s="1"/>
      <c r="DA5" s="2"/>
      <c r="DB5" s="2"/>
      <c r="DC5" s="2"/>
      <c r="DD5" s="2"/>
      <c r="DE5" s="2"/>
      <c r="DF5" s="7"/>
      <c r="DG5" s="14"/>
      <c r="DH5" s="6"/>
      <c r="DI5" s="15"/>
      <c r="DJ5" s="16"/>
      <c r="DK5" s="1"/>
      <c r="DL5" s="2"/>
      <c r="DM5" s="2"/>
      <c r="DN5" s="2"/>
      <c r="DO5" s="2"/>
      <c r="DP5" s="2"/>
      <c r="DQ5" s="7"/>
      <c r="DR5" s="14"/>
      <c r="DS5" s="6"/>
      <c r="DT5" s="15"/>
      <c r="DU5" s="16"/>
      <c r="DV5" s="1"/>
      <c r="DW5" s="2"/>
      <c r="DX5" s="2"/>
      <c r="DY5" s="2"/>
      <c r="DZ5" s="2"/>
      <c r="EA5" s="2"/>
      <c r="EB5" s="7"/>
      <c r="EC5" s="14"/>
      <c r="ED5" s="6"/>
      <c r="EE5" s="15"/>
      <c r="EF5" s="16"/>
      <c r="EG5" s="1"/>
      <c r="EH5" s="2"/>
      <c r="EI5" s="2"/>
      <c r="EJ5" s="2"/>
      <c r="EK5" s="2"/>
      <c r="EL5" s="2"/>
      <c r="EM5" s="7"/>
      <c r="EN5" s="14"/>
      <c r="EO5" s="6"/>
      <c r="EP5" s="15"/>
      <c r="EQ5" s="16"/>
      <c r="ER5" s="1"/>
      <c r="ES5" s="2"/>
      <c r="ET5" s="2"/>
      <c r="EU5" s="2"/>
      <c r="EV5" s="2"/>
      <c r="EW5" s="2"/>
      <c r="EX5" s="7"/>
      <c r="EY5" s="14"/>
      <c r="EZ5" s="6"/>
      <c r="FA5" s="15"/>
      <c r="FB5" s="16"/>
      <c r="FC5" s="1"/>
      <c r="FD5" s="2"/>
      <c r="FE5" s="2"/>
      <c r="FF5" s="2"/>
      <c r="FG5" s="2"/>
      <c r="FH5" s="2"/>
      <c r="FI5" s="7"/>
      <c r="FJ5" s="14"/>
      <c r="FK5" s="6"/>
      <c r="FL5" s="15"/>
      <c r="FM5" s="16"/>
      <c r="FN5" s="1"/>
      <c r="FO5" s="2"/>
      <c r="FP5" s="2"/>
      <c r="FQ5" s="2"/>
      <c r="FR5" s="2"/>
      <c r="FS5" s="2"/>
      <c r="FT5" s="7"/>
      <c r="FU5" s="14"/>
      <c r="FV5" s="6"/>
      <c r="FW5" s="15"/>
      <c r="FX5" s="16"/>
      <c r="FY5" s="1"/>
      <c r="FZ5" s="2"/>
      <c r="GA5" s="2"/>
      <c r="GB5" s="2"/>
      <c r="GC5" s="2"/>
      <c r="GD5" s="2"/>
      <c r="GE5" s="7"/>
      <c r="GF5" s="14"/>
      <c r="GG5" s="6"/>
      <c r="GH5" s="15"/>
      <c r="GI5" s="16"/>
      <c r="GJ5" s="1"/>
      <c r="GK5" s="2"/>
      <c r="GL5" s="2"/>
      <c r="GM5" s="2"/>
      <c r="GN5" s="2"/>
      <c r="GO5" s="2"/>
      <c r="GP5" s="7"/>
      <c r="GQ5" s="14"/>
      <c r="GR5" s="6"/>
      <c r="GS5" s="15"/>
      <c r="GT5" s="16"/>
      <c r="GU5" s="1"/>
      <c r="GV5" s="2"/>
      <c r="GW5" s="2"/>
      <c r="GX5" s="2"/>
      <c r="GY5" s="2"/>
      <c r="GZ5" s="2"/>
      <c r="HA5" s="7"/>
      <c r="HB5" s="14"/>
      <c r="HC5" s="6"/>
      <c r="HD5" s="15"/>
      <c r="HE5" s="16"/>
      <c r="HF5" s="1"/>
      <c r="HG5" s="2"/>
      <c r="HH5" s="2"/>
      <c r="HI5" s="2"/>
      <c r="HJ5" s="2"/>
      <c r="HK5" s="2"/>
      <c r="HL5" s="7"/>
      <c r="HM5" s="14"/>
      <c r="HN5" s="6"/>
      <c r="HO5" s="15"/>
      <c r="HP5" s="16"/>
      <c r="HQ5" s="1"/>
      <c r="HR5" s="2"/>
      <c r="HS5" s="2"/>
      <c r="HT5" s="2"/>
      <c r="HU5" s="2"/>
      <c r="HV5" s="2"/>
      <c r="HW5" s="7"/>
      <c r="HX5" s="14"/>
      <c r="HY5" s="6"/>
      <c r="HZ5" s="15"/>
      <c r="IA5" s="16"/>
      <c r="IB5" s="1"/>
      <c r="IC5" s="2"/>
      <c r="ID5" s="2"/>
      <c r="IE5" s="2"/>
      <c r="IF5" s="2"/>
      <c r="IG5" s="2"/>
      <c r="IH5" s="7"/>
      <c r="II5" s="14"/>
      <c r="IJ5" s="6"/>
      <c r="IK5" s="49"/>
      <c r="IL5" s="50"/>
    </row>
    <row r="6" spans="1:246" x14ac:dyDescent="0.25">
      <c r="A6" s="38">
        <v>4</v>
      </c>
      <c r="B6" s="82" t="s">
        <v>125</v>
      </c>
      <c r="C6" s="28"/>
      <c r="D6" s="29" t="s">
        <v>94</v>
      </c>
      <c r="E6" s="83" t="s">
        <v>18</v>
      </c>
      <c r="F6" s="84" t="s">
        <v>23</v>
      </c>
      <c r="G6" s="27" t="str">
        <f>IF(AND(OR($G$2="Y",$H$2="Y"),I6&lt;5,J6&lt;5),IF(AND(I6=#REF!,J6=#REF!),#REF!+1,1),"")</f>
        <v/>
      </c>
      <c r="H6" s="24" t="e">
        <f>IF(AND($H$2="Y",J6&gt;0,OR(AND(G6=1,#REF!=10),AND(G6=2,#REF!=20),AND(G6=3,#REF!=30),AND(G6=4,G45=40),AND(G6=5,G51=50),AND(G6=6,G58=60),AND(G6=7,G67=70),AND(G6=8,#REF!=80),AND(G6=9,G75=90),AND(G6=10,#REF!=100))),VLOOKUP(J6-1,SortLookup!$A$13:$B$16,2,FALSE),"")</f>
        <v>#REF!</v>
      </c>
      <c r="I6" s="39">
        <f>IF(ISNA(VLOOKUP(E6,SortLookup!$A$1:$B$5,2,FALSE))," ",VLOOKUP(E6,SortLookup!$A$1:$B$5,2,FALSE))</f>
        <v>2</v>
      </c>
      <c r="J6" s="25">
        <f>IF(ISNA(VLOOKUP(F6,SortLookup!$A$7:$B$11,2,FALSE))," ",VLOOKUP(F6,SortLookup!$A$7:$B$11,2,FALSE))</f>
        <v>3</v>
      </c>
      <c r="K6" s="74">
        <f>L6+M6+N6</f>
        <v>225.44</v>
      </c>
      <c r="L6" s="75">
        <f>AB6+AO6+BA6+BL6+BY6+CJ6+CU6+DF6+DQ6+EB6+EM6+EX6+FI6+FT6+GE6+GP6+HA6+HL6+HW6+IH6</f>
        <v>201.44</v>
      </c>
      <c r="M6" s="45">
        <f>AD6+AQ6+BC6+BN6+CA6+CL6+CW6+DH6+DS6+ED6+EO6+EZ6+FK6+FV6+GG6+GR6+HC6+HN6+HY6+IJ6</f>
        <v>16</v>
      </c>
      <c r="N6" s="46">
        <f>O6/2</f>
        <v>8</v>
      </c>
      <c r="O6" s="76">
        <f>W6+AJ6+AV6+BG6+BT6+CE6+CP6+DA6+DL6+DW6+EH6+ES6+FD6+FO6+FZ6+GK6+GV6+HG6+HR6+IC6</f>
        <v>16</v>
      </c>
      <c r="P6" s="36">
        <v>5.12</v>
      </c>
      <c r="Q6" s="33">
        <v>10.210000000000001</v>
      </c>
      <c r="R6" s="33">
        <v>1.38</v>
      </c>
      <c r="S6" s="33"/>
      <c r="T6" s="33"/>
      <c r="U6" s="33"/>
      <c r="V6" s="33"/>
      <c r="W6" s="34">
        <v>4</v>
      </c>
      <c r="X6" s="34">
        <v>0</v>
      </c>
      <c r="Y6" s="34">
        <v>0</v>
      </c>
      <c r="Z6" s="34">
        <v>0</v>
      </c>
      <c r="AA6" s="35">
        <v>0</v>
      </c>
      <c r="AB6" s="32">
        <f>P6+Q6+R6+S6+T6+U6+V6</f>
        <v>16.71</v>
      </c>
      <c r="AC6" s="31">
        <f>W6/2</f>
        <v>2</v>
      </c>
      <c r="AD6" s="26">
        <f>(X6*3)+(Y6*5)+(Z6*5)+(AA6*20)</f>
        <v>0</v>
      </c>
      <c r="AE6" s="60">
        <f>AB6+AC6+AD6</f>
        <v>18.71</v>
      </c>
      <c r="AF6" s="36">
        <v>49.9</v>
      </c>
      <c r="AG6" s="33"/>
      <c r="AH6" s="33"/>
      <c r="AI6" s="33"/>
      <c r="AJ6" s="34">
        <v>0</v>
      </c>
      <c r="AK6" s="34">
        <v>2</v>
      </c>
      <c r="AL6" s="34">
        <v>0</v>
      </c>
      <c r="AM6" s="34">
        <v>1</v>
      </c>
      <c r="AN6" s="35">
        <v>0</v>
      </c>
      <c r="AO6" s="32">
        <f>AF6+AG6+AH6+AI6</f>
        <v>49.9</v>
      </c>
      <c r="AP6" s="31">
        <f>AJ6/2</f>
        <v>0</v>
      </c>
      <c r="AQ6" s="26">
        <f>(AK6*3)+(AL6*5)+(AM6*5)+(AN6*20)</f>
        <v>11</v>
      </c>
      <c r="AR6" s="60">
        <f>AO6+AP6+AQ6</f>
        <v>60.9</v>
      </c>
      <c r="AS6" s="36">
        <v>54.63</v>
      </c>
      <c r="AT6" s="33"/>
      <c r="AU6" s="33"/>
      <c r="AV6" s="34">
        <v>4</v>
      </c>
      <c r="AW6" s="34">
        <v>0</v>
      </c>
      <c r="AX6" s="34">
        <v>0</v>
      </c>
      <c r="AY6" s="34">
        <v>0</v>
      </c>
      <c r="AZ6" s="35">
        <v>0</v>
      </c>
      <c r="BA6" s="32">
        <f>AS6+AT6+AU6</f>
        <v>54.63</v>
      </c>
      <c r="BB6" s="31">
        <f>AV6/2</f>
        <v>2</v>
      </c>
      <c r="BC6" s="26">
        <f>(AW6*3)+(AX6*5)+(AY6*5)+(AZ6*20)</f>
        <v>0</v>
      </c>
      <c r="BD6" s="60">
        <f>BA6+BB6+BC6</f>
        <v>56.63</v>
      </c>
      <c r="BE6" s="32"/>
      <c r="BF6" s="57"/>
      <c r="BG6" s="34"/>
      <c r="BH6" s="34"/>
      <c r="BI6" s="34"/>
      <c r="BJ6" s="34"/>
      <c r="BK6" s="35"/>
      <c r="BL6" s="53">
        <f>BE6+BF6</f>
        <v>0</v>
      </c>
      <c r="BM6" s="46">
        <f>BG6/2</f>
        <v>0</v>
      </c>
      <c r="BN6" s="45">
        <f>(BH6*3)+(BI6*5)+(BJ6*5)+(BK6*20)</f>
        <v>0</v>
      </c>
      <c r="BO6" s="44">
        <f>BL6+BM6+BN6</f>
        <v>0</v>
      </c>
      <c r="BP6" s="36">
        <v>55.17</v>
      </c>
      <c r="BQ6" s="33"/>
      <c r="BR6" s="33"/>
      <c r="BS6" s="33"/>
      <c r="BT6" s="34">
        <v>5</v>
      </c>
      <c r="BU6" s="34">
        <v>0</v>
      </c>
      <c r="BV6" s="34">
        <v>0</v>
      </c>
      <c r="BW6" s="34">
        <v>1</v>
      </c>
      <c r="BX6" s="35">
        <v>0</v>
      </c>
      <c r="BY6" s="32">
        <f>BP6+BQ6+BR6+BS6</f>
        <v>55.17</v>
      </c>
      <c r="BZ6" s="31">
        <f>BT6/2</f>
        <v>2.5</v>
      </c>
      <c r="CA6" s="37">
        <f>(BU6*3)+(BV6*5)+(BW6*5)+(BX6*20)</f>
        <v>5</v>
      </c>
      <c r="CB6" s="103">
        <f>BY6+BZ6+CA6</f>
        <v>62.67</v>
      </c>
      <c r="CC6" s="36">
        <v>8.68</v>
      </c>
      <c r="CD6" s="33">
        <v>16.350000000000001</v>
      </c>
      <c r="CE6" s="34">
        <v>3</v>
      </c>
      <c r="CF6" s="34">
        <v>0</v>
      </c>
      <c r="CG6" s="34">
        <v>0</v>
      </c>
      <c r="CH6" s="34">
        <v>0</v>
      </c>
      <c r="CI6" s="35">
        <v>0</v>
      </c>
      <c r="CJ6" s="32">
        <f>CC6+CD6</f>
        <v>25.03</v>
      </c>
      <c r="CK6" s="31">
        <f>CE6/2</f>
        <v>1.5</v>
      </c>
      <c r="CL6" s="26">
        <f>(CF6*3)+(CG6*5)+(CH6*5)+(CI6*20)</f>
        <v>0</v>
      </c>
      <c r="CM6" s="99">
        <f>CJ6+CK6+CL6</f>
        <v>26.53</v>
      </c>
      <c r="CN6" s="1"/>
      <c r="CO6" s="1"/>
      <c r="CP6" s="2"/>
      <c r="CQ6" s="2"/>
      <c r="CR6" s="2"/>
      <c r="CS6" s="2"/>
      <c r="CT6" s="2"/>
      <c r="CU6" s="7"/>
      <c r="CV6" s="14"/>
      <c r="CW6" s="6"/>
      <c r="CX6" s="15"/>
      <c r="CY6" s="16"/>
      <c r="CZ6" s="1"/>
      <c r="DA6" s="2"/>
      <c r="DB6" s="2"/>
      <c r="DC6" s="2"/>
      <c r="DD6" s="2"/>
      <c r="DE6" s="2"/>
      <c r="DF6" s="7"/>
      <c r="DG6" s="14"/>
      <c r="DH6" s="6"/>
      <c r="DI6" s="15"/>
      <c r="DJ6" s="16"/>
      <c r="DK6" s="1"/>
      <c r="DL6" s="2"/>
      <c r="DM6" s="2"/>
      <c r="DN6" s="2"/>
      <c r="DO6" s="2"/>
      <c r="DP6" s="2"/>
      <c r="DQ6" s="7"/>
      <c r="DR6" s="14"/>
      <c r="DS6" s="6"/>
      <c r="DT6" s="15"/>
      <c r="DU6" s="16"/>
      <c r="DV6" s="1"/>
      <c r="DW6" s="2"/>
      <c r="DX6" s="2"/>
      <c r="DY6" s="2"/>
      <c r="DZ6" s="2"/>
      <c r="EA6" s="2"/>
      <c r="EB6" s="7"/>
      <c r="EC6" s="14"/>
      <c r="ED6" s="6"/>
      <c r="EE6" s="15"/>
      <c r="EF6" s="16"/>
      <c r="EG6" s="1"/>
      <c r="EH6" s="2"/>
      <c r="EI6" s="2"/>
      <c r="EJ6" s="2"/>
      <c r="EK6" s="2"/>
      <c r="EL6" s="2"/>
      <c r="EM6" s="7"/>
      <c r="EN6" s="14"/>
      <c r="EO6" s="6"/>
      <c r="EP6" s="15"/>
      <c r="EQ6" s="16"/>
      <c r="ER6" s="1"/>
      <c r="ES6" s="2"/>
      <c r="ET6" s="2"/>
      <c r="EU6" s="2"/>
      <c r="EV6" s="2"/>
      <c r="EW6" s="2"/>
      <c r="EX6" s="7"/>
      <c r="EY6" s="14"/>
      <c r="EZ6" s="6"/>
      <c r="FA6" s="15"/>
      <c r="FB6" s="16"/>
      <c r="FC6" s="1"/>
      <c r="FD6" s="2"/>
      <c r="FE6" s="2"/>
      <c r="FF6" s="2"/>
      <c r="FG6" s="2"/>
      <c r="FH6" s="2"/>
      <c r="FI6" s="7"/>
      <c r="FJ6" s="14"/>
      <c r="FK6" s="6"/>
      <c r="FL6" s="15"/>
      <c r="FM6" s="16"/>
      <c r="FN6" s="1"/>
      <c r="FO6" s="2"/>
      <c r="FP6" s="2"/>
      <c r="FQ6" s="2"/>
      <c r="FR6" s="2"/>
      <c r="FS6" s="2"/>
      <c r="FT6" s="7"/>
      <c r="FU6" s="14"/>
      <c r="FV6" s="6"/>
      <c r="FW6" s="15"/>
      <c r="FX6" s="16"/>
      <c r="FY6" s="1"/>
      <c r="FZ6" s="2"/>
      <c r="GA6" s="2"/>
      <c r="GB6" s="2"/>
      <c r="GC6" s="2"/>
      <c r="GD6" s="2"/>
      <c r="GE6" s="7"/>
      <c r="GF6" s="14"/>
      <c r="GG6" s="6"/>
      <c r="GH6" s="15"/>
      <c r="GI6" s="16"/>
      <c r="GJ6" s="1"/>
      <c r="GK6" s="2"/>
      <c r="GL6" s="2"/>
      <c r="GM6" s="2"/>
      <c r="GN6" s="2"/>
      <c r="GO6" s="2"/>
      <c r="GP6" s="7"/>
      <c r="GQ6" s="14"/>
      <c r="GR6" s="6"/>
      <c r="GS6" s="15"/>
      <c r="GT6" s="16"/>
      <c r="GU6" s="1"/>
      <c r="GV6" s="2"/>
      <c r="GW6" s="2"/>
      <c r="GX6" s="2"/>
      <c r="GY6" s="2"/>
      <c r="GZ6" s="2"/>
      <c r="HA6" s="7"/>
      <c r="HB6" s="14"/>
      <c r="HC6" s="6"/>
      <c r="HD6" s="15"/>
      <c r="HE6" s="16"/>
      <c r="HF6" s="1"/>
      <c r="HG6" s="2"/>
      <c r="HH6" s="2"/>
      <c r="HI6" s="2"/>
      <c r="HJ6" s="2"/>
      <c r="HK6" s="2"/>
      <c r="HL6" s="7"/>
      <c r="HM6" s="14"/>
      <c r="HN6" s="6"/>
      <c r="HO6" s="15"/>
      <c r="HP6" s="16"/>
      <c r="HQ6" s="1"/>
      <c r="HR6" s="2"/>
      <c r="HS6" s="2"/>
      <c r="HT6" s="2"/>
      <c r="HU6" s="2"/>
      <c r="HV6" s="2"/>
      <c r="HW6" s="7"/>
      <c r="HX6" s="14"/>
      <c r="HY6" s="6"/>
      <c r="HZ6" s="15"/>
      <c r="IA6" s="16"/>
      <c r="IB6" s="1"/>
      <c r="IC6" s="2"/>
      <c r="ID6" s="2"/>
      <c r="IE6" s="2"/>
      <c r="IF6" s="2"/>
      <c r="IG6" s="2"/>
      <c r="IH6" s="7"/>
      <c r="II6" s="14"/>
      <c r="IJ6" s="6"/>
      <c r="IK6" s="49"/>
      <c r="IL6" s="50"/>
    </row>
    <row r="7" spans="1:246" x14ac:dyDescent="0.25">
      <c r="A7" s="38">
        <v>5</v>
      </c>
      <c r="B7" s="28" t="s">
        <v>146</v>
      </c>
      <c r="C7" s="28"/>
      <c r="D7" s="29" t="s">
        <v>94</v>
      </c>
      <c r="E7" s="29" t="s">
        <v>18</v>
      </c>
      <c r="F7" s="59" t="s">
        <v>24</v>
      </c>
      <c r="G7" s="27" t="str">
        <f>IF(AND(OR($G$2="Y",$H$2="Y"),I7&lt;5,J7&lt;5),IF(AND(I7=I6,J7=J6),G6+1,1),"")</f>
        <v/>
      </c>
      <c r="H7" s="24" t="e">
        <f>IF(AND($H$2="Y",J7&gt;0,OR(AND(G7=1,#REF!=10),AND(G7=2,#REF!=20),AND(G7=3,#REF!=30),AND(G7=4,G70=40),AND(G7=5,G76=50),AND(G7=6,G83=60),AND(G7=7,G92=70),AND(G7=8,#REF!=80),AND(G7=9,G100=90),AND(G7=10,#REF!=100))),VLOOKUP(J7-1,SortLookup!$A$13:$B$16,2,FALSE),"")</f>
        <v>#REF!</v>
      </c>
      <c r="I7" s="39">
        <f>IF(ISNA(VLOOKUP(E7,SortLookup!$A$1:$B$5,2,FALSE))," ",VLOOKUP(E7,SortLookup!$A$1:$B$5,2,FALSE))</f>
        <v>2</v>
      </c>
      <c r="J7" s="25">
        <f>IF(ISNA(VLOOKUP(F7,SortLookup!$A$7:$B$11,2,FALSE))," ",VLOOKUP(F7,SortLookup!$A$7:$B$11,2,FALSE))</f>
        <v>4</v>
      </c>
      <c r="K7" s="74">
        <f>L7+M7+N7</f>
        <v>249.58</v>
      </c>
      <c r="L7" s="75">
        <f>AB7+AO7+BA7+BL7+BY7+CJ7+CU7+DF7+DQ7+EB7+EM7+EX7+FI7+FT7+GE7+GP7+HA7+HL7+HW7+IH7</f>
        <v>212.08</v>
      </c>
      <c r="M7" s="45">
        <f>AD7+AQ7+BC7+BN7+CA7+CL7+CW7+DH7+DS7+ED7+EO7+EZ7+FK7+FV7+GG7+GR7+HC7+HN7+HY7+IJ7</f>
        <v>17</v>
      </c>
      <c r="N7" s="46">
        <f>O7/2</f>
        <v>20.5</v>
      </c>
      <c r="O7" s="76">
        <f>W7+AJ7+AV7+BG7+BT7+CE7+CP7+DA7+DL7+DW7+EH7+ES7+FD7+FO7+FZ7+GK7+GV7+HG7+HR7+IC7</f>
        <v>41</v>
      </c>
      <c r="P7" s="36">
        <v>11.14</v>
      </c>
      <c r="Q7" s="33">
        <v>15.97</v>
      </c>
      <c r="R7" s="33">
        <v>2.79</v>
      </c>
      <c r="S7" s="33"/>
      <c r="T7" s="33"/>
      <c r="U7" s="33"/>
      <c r="V7" s="33"/>
      <c r="W7" s="34">
        <v>10</v>
      </c>
      <c r="X7" s="34">
        <v>2</v>
      </c>
      <c r="Y7" s="34">
        <v>0</v>
      </c>
      <c r="Z7" s="34">
        <v>0</v>
      </c>
      <c r="AA7" s="35">
        <v>0</v>
      </c>
      <c r="AB7" s="32">
        <f>P7+Q7+R7+S7+T7+U7+V7</f>
        <v>29.9</v>
      </c>
      <c r="AC7" s="31">
        <f>W7/2</f>
        <v>5</v>
      </c>
      <c r="AD7" s="26">
        <f>(X7*3)+(Y7*5)+(Z7*5)+(AA7*20)</f>
        <v>6</v>
      </c>
      <c r="AE7" s="60">
        <f>AB7+AC7+AD7</f>
        <v>40.9</v>
      </c>
      <c r="AF7" s="36">
        <v>40.9</v>
      </c>
      <c r="AG7" s="33"/>
      <c r="AH7" s="33"/>
      <c r="AI7" s="33"/>
      <c r="AJ7" s="34">
        <v>4</v>
      </c>
      <c r="AK7" s="34">
        <v>1</v>
      </c>
      <c r="AL7" s="34">
        <v>0</v>
      </c>
      <c r="AM7" s="34">
        <v>0</v>
      </c>
      <c r="AN7" s="35">
        <v>0</v>
      </c>
      <c r="AO7" s="32">
        <f>AF7+AG7+AH7+AI7</f>
        <v>40.9</v>
      </c>
      <c r="AP7" s="31">
        <f>AJ7/2</f>
        <v>2</v>
      </c>
      <c r="AQ7" s="26">
        <f>(AK7*3)+(AL7*5)+(AM7*5)+(AN7*20)</f>
        <v>3</v>
      </c>
      <c r="AR7" s="60">
        <f>AO7+AP7+AQ7</f>
        <v>45.9</v>
      </c>
      <c r="AS7" s="36">
        <v>57.72</v>
      </c>
      <c r="AT7" s="33"/>
      <c r="AU7" s="33"/>
      <c r="AV7" s="34">
        <v>12</v>
      </c>
      <c r="AW7" s="34">
        <v>0</v>
      </c>
      <c r="AX7" s="34">
        <v>0</v>
      </c>
      <c r="AY7" s="34">
        <v>1</v>
      </c>
      <c r="AZ7" s="35">
        <v>0</v>
      </c>
      <c r="BA7" s="32">
        <f>AS7+AT7+AU7</f>
        <v>57.72</v>
      </c>
      <c r="BB7" s="31">
        <f>AV7/2</f>
        <v>6</v>
      </c>
      <c r="BC7" s="26">
        <f>(AW7*3)+(AX7*5)+(AY7*5)+(AZ7*20)</f>
        <v>5</v>
      </c>
      <c r="BD7" s="60">
        <f>BA7+BB7+BC7</f>
        <v>68.72</v>
      </c>
      <c r="BE7" s="32"/>
      <c r="BF7" s="57"/>
      <c r="BG7" s="34"/>
      <c r="BH7" s="34"/>
      <c r="BI7" s="34"/>
      <c r="BJ7" s="34"/>
      <c r="BK7" s="35"/>
      <c r="BL7" s="53">
        <f>BE7+BF7</f>
        <v>0</v>
      </c>
      <c r="BM7" s="46">
        <f>BG7/2</f>
        <v>0</v>
      </c>
      <c r="BN7" s="45">
        <f>(BH7*3)+(BI7*5)+(BJ7*5)+(BK7*20)</f>
        <v>0</v>
      </c>
      <c r="BO7" s="44">
        <f>BL7+BM7+BN7</f>
        <v>0</v>
      </c>
      <c r="BP7" s="36">
        <v>55.18</v>
      </c>
      <c r="BQ7" s="33"/>
      <c r="BR7" s="33"/>
      <c r="BS7" s="33"/>
      <c r="BT7" s="34">
        <v>7</v>
      </c>
      <c r="BU7" s="34">
        <v>0</v>
      </c>
      <c r="BV7" s="34">
        <v>0</v>
      </c>
      <c r="BW7" s="34">
        <v>0</v>
      </c>
      <c r="BX7" s="35">
        <v>0</v>
      </c>
      <c r="BY7" s="32">
        <f>BP7+BQ7+BR7+BS7</f>
        <v>55.18</v>
      </c>
      <c r="BZ7" s="31">
        <f>BT7/2</f>
        <v>3.5</v>
      </c>
      <c r="CA7" s="37">
        <f>(BU7*3)+(BV7*5)+(BW7*5)+(BX7*20)</f>
        <v>0</v>
      </c>
      <c r="CB7" s="103">
        <f>BY7+BZ7+CA7</f>
        <v>58.68</v>
      </c>
      <c r="CC7" s="36">
        <v>15.71</v>
      </c>
      <c r="CD7" s="33">
        <v>12.67</v>
      </c>
      <c r="CE7" s="34">
        <v>8</v>
      </c>
      <c r="CF7" s="34">
        <v>1</v>
      </c>
      <c r="CG7" s="34">
        <v>0</v>
      </c>
      <c r="CH7" s="34">
        <v>0</v>
      </c>
      <c r="CI7" s="35">
        <v>0</v>
      </c>
      <c r="CJ7" s="32">
        <f>CC7+CD7</f>
        <v>28.38</v>
      </c>
      <c r="CK7" s="31">
        <f>CE7/2</f>
        <v>4</v>
      </c>
      <c r="CL7" s="26">
        <f>(CF7*3)+(CG7*5)+(CH7*5)+(CI7*20)</f>
        <v>3</v>
      </c>
      <c r="CM7" s="99">
        <f>CJ7+CK7+CL7</f>
        <v>35.380000000000003</v>
      </c>
      <c r="CU7" s="131"/>
      <c r="CX7" s="132"/>
      <c r="CY7" s="50"/>
      <c r="DF7" s="131"/>
      <c r="DI7" s="132"/>
      <c r="DJ7" s="50"/>
      <c r="DQ7" s="131"/>
      <c r="DT7" s="132"/>
      <c r="DU7" s="50"/>
      <c r="EB7" s="131"/>
      <c r="EE7" s="132"/>
      <c r="EF7" s="50"/>
      <c r="EM7" s="131"/>
      <c r="EP7" s="132"/>
      <c r="EQ7" s="50"/>
      <c r="EX7" s="131"/>
      <c r="FA7" s="132"/>
      <c r="FB7" s="50"/>
      <c r="FI7" s="131"/>
      <c r="FL7" s="132"/>
      <c r="FM7" s="50"/>
      <c r="FT7" s="131"/>
      <c r="FW7" s="132"/>
      <c r="FX7" s="50"/>
      <c r="GE7" s="131"/>
      <c r="GH7" s="132"/>
      <c r="GI7" s="50"/>
      <c r="GP7" s="131"/>
      <c r="GS7" s="132"/>
      <c r="GT7" s="50"/>
      <c r="HA7" s="131"/>
      <c r="HD7" s="132"/>
      <c r="HE7" s="50"/>
      <c r="HL7" s="131"/>
      <c r="HO7" s="132"/>
      <c r="HP7" s="50"/>
      <c r="HW7" s="131"/>
      <c r="HZ7" s="132"/>
      <c r="IA7" s="50"/>
      <c r="IH7" s="131"/>
      <c r="IL7" s="50"/>
    </row>
    <row r="8" spans="1:246" x14ac:dyDescent="0.25">
      <c r="A8" s="38">
        <v>6</v>
      </c>
      <c r="B8" s="86" t="s">
        <v>113</v>
      </c>
      <c r="C8" s="40"/>
      <c r="D8" s="41"/>
      <c r="E8" s="41" t="s">
        <v>18</v>
      </c>
      <c r="F8" s="61" t="s">
        <v>105</v>
      </c>
      <c r="G8" s="55" t="str">
        <f>IF(AND(OR($G$2="Y",$H$2="Y"),I8&lt;5,J8&lt;5),IF(AND(I8=#REF!,J8=#REF!),#REF!+1,1),"")</f>
        <v/>
      </c>
      <c r="H8" s="42" t="e">
        <f>IF(AND($H$2="Y",J8&gt;0,OR(AND(G8=1,#REF!=10),AND(G8=2,#REF!=20),AND(G8=3,#REF!=30),AND(G8=4,G52=40),AND(G8=5,#REF!=50),AND(G8=6,G58=60),AND(G8=7,#REF!=70),AND(G8=8,#REF!=80),AND(G8=9,G75=90),AND(G8=10,#REF!=100))),VLOOKUP(J8-1,SortLookup!$A$13:$B$16,2,FALSE),"")</f>
        <v>#REF!</v>
      </c>
      <c r="I8" s="43">
        <f>IF(ISNA(VLOOKUP(E8,SortLookup!$A$1:$B$5,2,FALSE))," ",VLOOKUP(E8,SortLookup!$A$1:$B$5,2,FALSE))</f>
        <v>2</v>
      </c>
      <c r="J8" s="51" t="str">
        <f>IF(ISNA(VLOOKUP(F8,SortLookup!$A$7:$B$11,2,FALSE))," ",VLOOKUP(F8,SortLookup!$A$7:$B$11,2,FALSE))</f>
        <v xml:space="preserve"> </v>
      </c>
      <c r="K8" s="74">
        <f>L8+M8+N8</f>
        <v>260</v>
      </c>
      <c r="L8" s="75">
        <f>AB8+AO8+BA8+BL8+BY8+CJ8+CU8+DF8+DQ8+EB8+EM8+EX8+FI8+FT8+GE8+GP8+HA8+HL8+HW8+IH8</f>
        <v>220</v>
      </c>
      <c r="M8" s="45">
        <f>AD8+AQ8+BC8+BN8+CA8+CL8+CW8+DH8+DS8+ED8+EO8+EZ8+FK8+FV8+GG8+GR8+HC8+HN8+HY8+IJ8</f>
        <v>14</v>
      </c>
      <c r="N8" s="46">
        <f>O8/2</f>
        <v>26</v>
      </c>
      <c r="O8" s="76">
        <f>W8+AJ8+AV8+BG8+BT8+CE8+CP8+DA8+DL8+DW8+EH8+ES8+FD8+FO8+FZ8+GK8+GV8+HG8+HR8+IC8</f>
        <v>52</v>
      </c>
      <c r="P8" s="52">
        <v>5.69</v>
      </c>
      <c r="Q8" s="47">
        <v>14.92</v>
      </c>
      <c r="R8" s="47">
        <v>2.2200000000000002</v>
      </c>
      <c r="S8" s="47"/>
      <c r="T8" s="47"/>
      <c r="U8" s="47"/>
      <c r="V8" s="47"/>
      <c r="W8" s="48">
        <v>8</v>
      </c>
      <c r="X8" s="48">
        <v>0</v>
      </c>
      <c r="Y8" s="34">
        <v>0</v>
      </c>
      <c r="Z8" s="34">
        <v>0</v>
      </c>
      <c r="AA8" s="35">
        <v>0</v>
      </c>
      <c r="AB8" s="32">
        <f>P8+Q8+R8+S8+T8+U8+V8</f>
        <v>22.83</v>
      </c>
      <c r="AC8" s="31">
        <f>W8/2</f>
        <v>4</v>
      </c>
      <c r="AD8" s="26">
        <f>(X8*3)+(Y8*5)+(Z8*5)+(AA8*20)</f>
        <v>0</v>
      </c>
      <c r="AE8" s="60">
        <f>AB8+AC8+AD8</f>
        <v>26.83</v>
      </c>
      <c r="AF8" s="36">
        <v>49.94</v>
      </c>
      <c r="AG8" s="33"/>
      <c r="AH8" s="33"/>
      <c r="AI8" s="33"/>
      <c r="AJ8" s="34">
        <v>0</v>
      </c>
      <c r="AK8" s="34">
        <v>2</v>
      </c>
      <c r="AL8" s="34">
        <v>0</v>
      </c>
      <c r="AM8" s="34">
        <v>0</v>
      </c>
      <c r="AN8" s="35">
        <v>0</v>
      </c>
      <c r="AO8" s="32">
        <f>AF8+AG8+AH8+AI8</f>
        <v>49.94</v>
      </c>
      <c r="AP8" s="31">
        <f>AJ8/2</f>
        <v>0</v>
      </c>
      <c r="AQ8" s="26">
        <f>(AK8*3)+(AL8*5)+(AM8*5)+(AN8*20)</f>
        <v>6</v>
      </c>
      <c r="AR8" s="60">
        <f>AO8+AP8+AQ8</f>
        <v>55.94</v>
      </c>
      <c r="AS8" s="36">
        <v>62.55</v>
      </c>
      <c r="AT8" s="33"/>
      <c r="AU8" s="33"/>
      <c r="AV8" s="34">
        <v>13</v>
      </c>
      <c r="AW8" s="34">
        <v>0</v>
      </c>
      <c r="AX8" s="34">
        <v>0</v>
      </c>
      <c r="AY8" s="34">
        <v>0</v>
      </c>
      <c r="AZ8" s="35">
        <v>0</v>
      </c>
      <c r="BA8" s="32">
        <f>AS8+AT8+AU8</f>
        <v>62.55</v>
      </c>
      <c r="BB8" s="31">
        <f>AV8/2</f>
        <v>6.5</v>
      </c>
      <c r="BC8" s="26">
        <f>(AW8*3)+(AX8*5)+(AY8*5)+(AZ8*20)</f>
        <v>0</v>
      </c>
      <c r="BD8" s="60">
        <f>BA8+BB8+BC8</f>
        <v>69.05</v>
      </c>
      <c r="BE8" s="32"/>
      <c r="BF8" s="57"/>
      <c r="BG8" s="34"/>
      <c r="BH8" s="34"/>
      <c r="BI8" s="34"/>
      <c r="BJ8" s="34"/>
      <c r="BK8" s="35"/>
      <c r="BL8" s="53">
        <f>BE8+BF8</f>
        <v>0</v>
      </c>
      <c r="BM8" s="46">
        <f>BG8/2</f>
        <v>0</v>
      </c>
      <c r="BN8" s="45">
        <f>(BH8*3)+(BI8*5)+(BJ8*5)+(BK8*20)</f>
        <v>0</v>
      </c>
      <c r="BO8" s="44">
        <f>BL8+BM8+BN8</f>
        <v>0</v>
      </c>
      <c r="BP8" s="36">
        <v>60.73</v>
      </c>
      <c r="BQ8" s="33"/>
      <c r="BR8" s="33"/>
      <c r="BS8" s="33"/>
      <c r="BT8" s="34">
        <v>13</v>
      </c>
      <c r="BU8" s="34">
        <v>0</v>
      </c>
      <c r="BV8" s="34">
        <v>1</v>
      </c>
      <c r="BW8" s="34">
        <v>0</v>
      </c>
      <c r="BX8" s="35">
        <v>0</v>
      </c>
      <c r="BY8" s="32">
        <f>BP8+BQ8+BR8+BS8</f>
        <v>60.73</v>
      </c>
      <c r="BZ8" s="31">
        <f>BT8/2</f>
        <v>6.5</v>
      </c>
      <c r="CA8" s="37">
        <f>(BU8*3)+(BV8*5)+(BW8*5)+(BX8*20)</f>
        <v>5</v>
      </c>
      <c r="CB8" s="103">
        <f>BY8+BZ8+CA8</f>
        <v>72.23</v>
      </c>
      <c r="CC8" s="36">
        <v>11.95</v>
      </c>
      <c r="CD8" s="33">
        <v>12</v>
      </c>
      <c r="CE8" s="34">
        <v>18</v>
      </c>
      <c r="CF8" s="34">
        <v>1</v>
      </c>
      <c r="CG8" s="34">
        <v>0</v>
      </c>
      <c r="CH8" s="34">
        <v>0</v>
      </c>
      <c r="CI8" s="35">
        <v>0</v>
      </c>
      <c r="CJ8" s="32">
        <f>CC8+CD8</f>
        <v>23.95</v>
      </c>
      <c r="CK8" s="31">
        <f>CE8/2</f>
        <v>9</v>
      </c>
      <c r="CL8" s="26">
        <f>(CF8*3)+(CG8*5)+(CH8*5)+(CI8*20)</f>
        <v>3</v>
      </c>
      <c r="CM8" s="99">
        <f>CJ8+CK8+CL8</f>
        <v>35.950000000000003</v>
      </c>
      <c r="CN8" s="1"/>
      <c r="CO8" s="1"/>
      <c r="CP8" s="2"/>
      <c r="CQ8" s="2"/>
      <c r="CR8" s="2"/>
      <c r="CS8" s="2"/>
      <c r="CT8" s="2"/>
      <c r="CU8" s="7"/>
      <c r="CV8" s="14"/>
      <c r="CW8" s="6"/>
      <c r="CX8" s="15"/>
      <c r="CY8" s="16"/>
      <c r="CZ8" s="1"/>
      <c r="DA8" s="2"/>
      <c r="DB8" s="2"/>
      <c r="DC8" s="2"/>
      <c r="DD8" s="2"/>
      <c r="DE8" s="2"/>
      <c r="DF8" s="7"/>
      <c r="DG8" s="14"/>
      <c r="DH8" s="6"/>
      <c r="DI8" s="15"/>
      <c r="DJ8" s="16"/>
      <c r="DK8" s="1"/>
      <c r="DL8" s="2"/>
      <c r="DM8" s="2"/>
      <c r="DN8" s="2"/>
      <c r="DO8" s="2"/>
      <c r="DP8" s="2"/>
      <c r="DQ8" s="7"/>
      <c r="DR8" s="14"/>
      <c r="DS8" s="6"/>
      <c r="DT8" s="15"/>
      <c r="DU8" s="16"/>
      <c r="DV8" s="1"/>
      <c r="DW8" s="2"/>
      <c r="DX8" s="2"/>
      <c r="DY8" s="2"/>
      <c r="DZ8" s="2"/>
      <c r="EA8" s="2"/>
      <c r="EB8" s="7"/>
      <c r="EC8" s="14"/>
      <c r="ED8" s="6"/>
      <c r="EE8" s="15"/>
      <c r="EF8" s="16"/>
      <c r="EG8" s="1"/>
      <c r="EH8" s="2"/>
      <c r="EI8" s="2"/>
      <c r="EJ8" s="2"/>
      <c r="EK8" s="2"/>
      <c r="EL8" s="2"/>
      <c r="EM8" s="7"/>
      <c r="EN8" s="14"/>
      <c r="EO8" s="6"/>
      <c r="EP8" s="15"/>
      <c r="EQ8" s="16"/>
      <c r="ER8" s="1"/>
      <c r="ES8" s="2"/>
      <c r="ET8" s="2"/>
      <c r="EU8" s="2"/>
      <c r="EV8" s="2"/>
      <c r="EW8" s="2"/>
      <c r="EX8" s="7"/>
      <c r="EY8" s="14"/>
      <c r="EZ8" s="6"/>
      <c r="FA8" s="15"/>
      <c r="FB8" s="16"/>
      <c r="FC8" s="1"/>
      <c r="FD8" s="2"/>
      <c r="FE8" s="2"/>
      <c r="FF8" s="2"/>
      <c r="FG8" s="2"/>
      <c r="FH8" s="2"/>
      <c r="FI8" s="7"/>
      <c r="FJ8" s="14"/>
      <c r="FK8" s="6"/>
      <c r="FL8" s="15"/>
      <c r="FM8" s="16"/>
      <c r="FN8" s="1"/>
      <c r="FO8" s="2"/>
      <c r="FP8" s="2"/>
      <c r="FQ8" s="2"/>
      <c r="FR8" s="2"/>
      <c r="FS8" s="2"/>
      <c r="FT8" s="7"/>
      <c r="FU8" s="14"/>
      <c r="FV8" s="6"/>
      <c r="FW8" s="15"/>
      <c r="FX8" s="16"/>
      <c r="FY8" s="1"/>
      <c r="FZ8" s="2"/>
      <c r="GA8" s="2"/>
      <c r="GB8" s="2"/>
      <c r="GC8" s="2"/>
      <c r="GD8" s="2"/>
      <c r="GE8" s="7"/>
      <c r="GF8" s="14"/>
      <c r="GG8" s="6"/>
      <c r="GH8" s="15"/>
      <c r="GI8" s="16"/>
      <c r="GJ8" s="1"/>
      <c r="GK8" s="2"/>
      <c r="GL8" s="2"/>
      <c r="GM8" s="2"/>
      <c r="GN8" s="2"/>
      <c r="GO8" s="2"/>
      <c r="GP8" s="7"/>
      <c r="GQ8" s="14"/>
      <c r="GR8" s="6"/>
      <c r="GS8" s="15"/>
      <c r="GT8" s="16"/>
      <c r="GU8" s="1"/>
      <c r="GV8" s="2"/>
      <c r="GW8" s="2"/>
      <c r="GX8" s="2"/>
      <c r="GY8" s="2"/>
      <c r="GZ8" s="2"/>
      <c r="HA8" s="7"/>
      <c r="HB8" s="14"/>
      <c r="HC8" s="6"/>
      <c r="HD8" s="15"/>
      <c r="HE8" s="16"/>
      <c r="HF8" s="1"/>
      <c r="HG8" s="2"/>
      <c r="HH8" s="2"/>
      <c r="HI8" s="2"/>
      <c r="HJ8" s="2"/>
      <c r="HK8" s="2"/>
      <c r="HL8" s="7"/>
      <c r="HM8" s="14"/>
      <c r="HN8" s="6"/>
      <c r="HO8" s="15"/>
      <c r="HP8" s="16"/>
      <c r="HQ8" s="1"/>
      <c r="HR8" s="2"/>
      <c r="HS8" s="2"/>
      <c r="HT8" s="2"/>
      <c r="HU8" s="2"/>
      <c r="HV8" s="2"/>
      <c r="HW8" s="7"/>
      <c r="HX8" s="14"/>
      <c r="HY8" s="6"/>
      <c r="HZ8" s="15"/>
      <c r="IA8" s="16"/>
      <c r="IB8" s="1"/>
      <c r="IC8" s="2"/>
      <c r="ID8" s="2"/>
      <c r="IE8" s="2"/>
      <c r="IF8" s="2"/>
      <c r="IG8" s="2"/>
      <c r="IH8" s="7"/>
      <c r="II8" s="14"/>
      <c r="IJ8" s="6"/>
      <c r="IK8" s="49"/>
      <c r="IL8" s="50"/>
    </row>
    <row r="9" spans="1:246" x14ac:dyDescent="0.25">
      <c r="A9" s="38">
        <v>7</v>
      </c>
      <c r="B9" s="82" t="s">
        <v>115</v>
      </c>
      <c r="C9" s="28"/>
      <c r="D9" s="29"/>
      <c r="E9" s="83" t="s">
        <v>18</v>
      </c>
      <c r="F9" s="84" t="s">
        <v>105</v>
      </c>
      <c r="G9" s="27" t="str">
        <f>IF(AND(OR($G$2="Y",$H$2="Y"),I9&lt;5,J9&lt;5),IF(AND(I9=#REF!,J9=#REF!),#REF!+1,1),"")</f>
        <v/>
      </c>
      <c r="H9" s="24" t="e">
        <f>IF(AND($H$2="Y",J9&gt;0,OR(AND(G9=1,#REF!=10),AND(G9=2,#REF!=20),AND(G9=3,#REF!=30),AND(G9=4,G59=40),AND(G9=5,G65=50),AND(G9=6,#REF!=60),AND(G9=7,G77=70),AND(G9=8,#REF!=80),AND(G9=9,G85=90),AND(G9=10,#REF!=100))),VLOOKUP(J9-1,SortLookup!$A$13:$B$16,2,FALSE),"")</f>
        <v>#REF!</v>
      </c>
      <c r="I9" s="39">
        <f>IF(ISNA(VLOOKUP(E9,SortLookup!$A$1:$B$5,2,FALSE))," ",VLOOKUP(E9,SortLookup!$A$1:$B$5,2,FALSE))</f>
        <v>2</v>
      </c>
      <c r="J9" s="25" t="str">
        <f>IF(ISNA(VLOOKUP(F9,SortLookup!$A$7:$B$11,2,FALSE))," ",VLOOKUP(F9,SortLookup!$A$7:$B$11,2,FALSE))</f>
        <v xml:space="preserve"> </v>
      </c>
      <c r="K9" s="74">
        <f>L9+M9+N9</f>
        <v>274.24</v>
      </c>
      <c r="L9" s="75">
        <f>AB9+AO9+BA9+BL9+BY9+CJ9+CU9+DF9+DQ9+EB9+EM9+EX9+FI9+FT9+GE9+GP9+HA9+HL9+HW9+IH9</f>
        <v>243.74</v>
      </c>
      <c r="M9" s="45">
        <f>AD9+AQ9+BC9+BN9+CA9+CL9+CW9+DH9+DS9+ED9+EO9+EZ9+FK9+FV9+GG9+GR9+HC9+HN9+HY9+IJ9</f>
        <v>10</v>
      </c>
      <c r="N9" s="46">
        <f>O9/2</f>
        <v>20.5</v>
      </c>
      <c r="O9" s="76">
        <f>W9+AJ9+AV9+BG9+BT9+CE9+CP9+DA9+DL9+DW9+EH9+ES9+FD9+FO9+FZ9+GK9+GV9+HG9+HR9+IC9</f>
        <v>41</v>
      </c>
      <c r="P9" s="36">
        <v>6.07</v>
      </c>
      <c r="Q9" s="33">
        <v>14.71</v>
      </c>
      <c r="R9" s="33">
        <v>2.02</v>
      </c>
      <c r="S9" s="33"/>
      <c r="T9" s="33"/>
      <c r="U9" s="33"/>
      <c r="V9" s="33"/>
      <c r="W9" s="34">
        <v>10</v>
      </c>
      <c r="X9" s="34">
        <v>0</v>
      </c>
      <c r="Y9" s="34">
        <v>0</v>
      </c>
      <c r="Z9" s="34">
        <v>0</v>
      </c>
      <c r="AA9" s="35">
        <v>0</v>
      </c>
      <c r="AB9" s="32">
        <f>P9+Q9+R9+S9+T9+U9+V9</f>
        <v>22.8</v>
      </c>
      <c r="AC9" s="31">
        <f>W9/2</f>
        <v>5</v>
      </c>
      <c r="AD9" s="26">
        <f>(X9*3)+(Y9*5)+(Z9*5)+(AA9*20)</f>
        <v>0</v>
      </c>
      <c r="AE9" s="60">
        <f>AB9+AC9+AD9</f>
        <v>27.8</v>
      </c>
      <c r="AF9" s="36">
        <v>50.67</v>
      </c>
      <c r="AG9" s="33"/>
      <c r="AH9" s="33"/>
      <c r="AI9" s="33"/>
      <c r="AJ9" s="34">
        <v>2</v>
      </c>
      <c r="AK9" s="34">
        <v>0</v>
      </c>
      <c r="AL9" s="34">
        <v>0</v>
      </c>
      <c r="AM9" s="34">
        <v>1</v>
      </c>
      <c r="AN9" s="35">
        <v>0</v>
      </c>
      <c r="AO9" s="32">
        <f>AF9+AG9+AH9+AI9</f>
        <v>50.67</v>
      </c>
      <c r="AP9" s="31">
        <f>AJ9/2</f>
        <v>1</v>
      </c>
      <c r="AQ9" s="26">
        <f>(AK9*3)+(AL9*5)+(AM9*5)+(AN9*20)</f>
        <v>5</v>
      </c>
      <c r="AR9" s="60">
        <f>AO9+AP9+AQ9</f>
        <v>56.67</v>
      </c>
      <c r="AS9" s="36">
        <v>74.5</v>
      </c>
      <c r="AT9" s="33"/>
      <c r="AU9" s="33"/>
      <c r="AV9" s="34">
        <v>12</v>
      </c>
      <c r="AW9" s="34">
        <v>0</v>
      </c>
      <c r="AX9" s="34">
        <v>1</v>
      </c>
      <c r="AY9" s="34">
        <v>0</v>
      </c>
      <c r="AZ9" s="35">
        <v>0</v>
      </c>
      <c r="BA9" s="32">
        <f>AS9+AT9+AU9</f>
        <v>74.5</v>
      </c>
      <c r="BB9" s="31">
        <f>AV9/2</f>
        <v>6</v>
      </c>
      <c r="BC9" s="26">
        <f>(AW9*3)+(AX9*5)+(AY9*5)+(AZ9*20)</f>
        <v>5</v>
      </c>
      <c r="BD9" s="60">
        <f>BA9+BB9+BC9</f>
        <v>85.5</v>
      </c>
      <c r="BE9" s="32"/>
      <c r="BF9" s="57"/>
      <c r="BG9" s="34"/>
      <c r="BH9" s="34"/>
      <c r="BI9" s="34"/>
      <c r="BJ9" s="34"/>
      <c r="BK9" s="35"/>
      <c r="BL9" s="53">
        <f>BE9+BF9</f>
        <v>0</v>
      </c>
      <c r="BM9" s="46">
        <f>BG9/2</f>
        <v>0</v>
      </c>
      <c r="BN9" s="45">
        <f>(BH9*3)+(BI9*5)+(BJ9*5)+(BK9*20)</f>
        <v>0</v>
      </c>
      <c r="BO9" s="44">
        <f>BL9+BM9+BN9</f>
        <v>0</v>
      </c>
      <c r="BP9" s="36">
        <v>68.010000000000005</v>
      </c>
      <c r="BQ9" s="33"/>
      <c r="BR9" s="33"/>
      <c r="BS9" s="33"/>
      <c r="BT9" s="34">
        <v>6</v>
      </c>
      <c r="BU9" s="34">
        <v>0</v>
      </c>
      <c r="BV9" s="34">
        <v>0</v>
      </c>
      <c r="BW9" s="34">
        <v>0</v>
      </c>
      <c r="BX9" s="35">
        <v>0</v>
      </c>
      <c r="BY9" s="32">
        <f>BP9+BQ9+BR9+BS9</f>
        <v>68.010000000000005</v>
      </c>
      <c r="BZ9" s="31">
        <f>BT9/2</f>
        <v>3</v>
      </c>
      <c r="CA9" s="37">
        <f>(BU9*3)+(BV9*5)+(BW9*5)+(BX9*20)</f>
        <v>0</v>
      </c>
      <c r="CB9" s="103">
        <f>BY9+BZ9+CA9</f>
        <v>71.010000000000005</v>
      </c>
      <c r="CC9" s="36">
        <v>13.63</v>
      </c>
      <c r="CD9" s="33">
        <v>14.13</v>
      </c>
      <c r="CE9" s="34">
        <v>11</v>
      </c>
      <c r="CF9" s="34">
        <v>0</v>
      </c>
      <c r="CG9" s="34">
        <v>0</v>
      </c>
      <c r="CH9" s="34">
        <v>0</v>
      </c>
      <c r="CI9" s="35">
        <v>0</v>
      </c>
      <c r="CJ9" s="32">
        <f>CC9+CD9</f>
        <v>27.76</v>
      </c>
      <c r="CK9" s="31">
        <f>CE9/2</f>
        <v>5.5</v>
      </c>
      <c r="CL9" s="26">
        <f>(CF9*3)+(CG9*5)+(CH9*5)+(CI9*20)</f>
        <v>0</v>
      </c>
      <c r="CM9" s="99">
        <f>CJ9+CK9+CL9</f>
        <v>33.26</v>
      </c>
      <c r="CN9" s="1"/>
      <c r="CO9" s="1"/>
      <c r="CP9" s="2"/>
      <c r="CQ9" s="2"/>
      <c r="CR9" s="2"/>
      <c r="CS9" s="2"/>
      <c r="CT9" s="2"/>
      <c r="CU9" s="7"/>
      <c r="CV9" s="14"/>
      <c r="CW9" s="6"/>
      <c r="CX9" s="15"/>
      <c r="CY9" s="16"/>
      <c r="CZ9" s="1"/>
      <c r="DA9" s="2"/>
      <c r="DB9" s="2"/>
      <c r="DC9" s="2"/>
      <c r="DD9" s="2"/>
      <c r="DE9" s="2"/>
      <c r="DF9" s="7"/>
      <c r="DG9" s="14"/>
      <c r="DH9" s="6"/>
      <c r="DI9" s="15"/>
      <c r="DJ9" s="16"/>
      <c r="DK9" s="1"/>
      <c r="DL9" s="2"/>
      <c r="DM9" s="2"/>
      <c r="DN9" s="2"/>
      <c r="DO9" s="2"/>
      <c r="DP9" s="2"/>
      <c r="DQ9" s="7"/>
      <c r="DR9" s="14"/>
      <c r="DS9" s="6"/>
      <c r="DT9" s="15"/>
      <c r="DU9" s="16"/>
      <c r="DV9" s="1"/>
      <c r="DW9" s="2"/>
      <c r="DX9" s="2"/>
      <c r="DY9" s="2"/>
      <c r="DZ9" s="2"/>
      <c r="EA9" s="2"/>
      <c r="EB9" s="7"/>
      <c r="EC9" s="14"/>
      <c r="ED9" s="6"/>
      <c r="EE9" s="15"/>
      <c r="EF9" s="16"/>
      <c r="EG9" s="1"/>
      <c r="EH9" s="2"/>
      <c r="EI9" s="2"/>
      <c r="EJ9" s="2"/>
      <c r="EK9" s="2"/>
      <c r="EL9" s="2"/>
      <c r="EM9" s="7"/>
      <c r="EN9" s="14"/>
      <c r="EO9" s="6"/>
      <c r="EP9" s="15"/>
      <c r="EQ9" s="16"/>
      <c r="ER9" s="1"/>
      <c r="ES9" s="2"/>
      <c r="ET9" s="2"/>
      <c r="EU9" s="2"/>
      <c r="EV9" s="2"/>
      <c r="EW9" s="2"/>
      <c r="EX9" s="7"/>
      <c r="EY9" s="14"/>
      <c r="EZ9" s="6"/>
      <c r="FA9" s="15"/>
      <c r="FB9" s="16"/>
      <c r="FC9" s="1"/>
      <c r="FD9" s="2"/>
      <c r="FE9" s="2"/>
      <c r="FF9" s="2"/>
      <c r="FG9" s="2"/>
      <c r="FH9" s="2"/>
      <c r="FI9" s="7"/>
      <c r="FJ9" s="14"/>
      <c r="FK9" s="6"/>
      <c r="FL9" s="15"/>
      <c r="FM9" s="16"/>
      <c r="FN9" s="1"/>
      <c r="FO9" s="2"/>
      <c r="FP9" s="2"/>
      <c r="FQ9" s="2"/>
      <c r="FR9" s="2"/>
      <c r="FS9" s="2"/>
      <c r="FT9" s="7"/>
      <c r="FU9" s="14"/>
      <c r="FV9" s="6"/>
      <c r="FW9" s="15"/>
      <c r="FX9" s="16"/>
      <c r="FY9" s="1"/>
      <c r="FZ9" s="2"/>
      <c r="GA9" s="2"/>
      <c r="GB9" s="2"/>
      <c r="GC9" s="2"/>
      <c r="GD9" s="2"/>
      <c r="GE9" s="7"/>
      <c r="GF9" s="14"/>
      <c r="GG9" s="6"/>
      <c r="GH9" s="15"/>
      <c r="GI9" s="16"/>
      <c r="GJ9" s="1"/>
      <c r="GK9" s="2"/>
      <c r="GL9" s="2"/>
      <c r="GM9" s="2"/>
      <c r="GN9" s="2"/>
      <c r="GO9" s="2"/>
      <c r="GP9" s="7"/>
      <c r="GQ9" s="14"/>
      <c r="GR9" s="6"/>
      <c r="GS9" s="15"/>
      <c r="GT9" s="16"/>
      <c r="GU9" s="1"/>
      <c r="GV9" s="2"/>
      <c r="GW9" s="2"/>
      <c r="GX9" s="2"/>
      <c r="GY9" s="2"/>
      <c r="GZ9" s="2"/>
      <c r="HA9" s="7"/>
      <c r="HB9" s="14"/>
      <c r="HC9" s="6"/>
      <c r="HD9" s="15"/>
      <c r="HE9" s="16"/>
      <c r="HF9" s="1"/>
      <c r="HG9" s="2"/>
      <c r="HH9" s="2"/>
      <c r="HI9" s="2"/>
      <c r="HJ9" s="2"/>
      <c r="HK9" s="2"/>
      <c r="HL9" s="7"/>
      <c r="HM9" s="14"/>
      <c r="HN9" s="6"/>
      <c r="HO9" s="15"/>
      <c r="HP9" s="16"/>
      <c r="HQ9" s="1"/>
      <c r="HR9" s="2"/>
      <c r="HS9" s="2"/>
      <c r="HT9" s="2"/>
      <c r="HU9" s="2"/>
      <c r="HV9" s="2"/>
      <c r="HW9" s="7"/>
      <c r="HX9" s="14"/>
      <c r="HY9" s="6"/>
      <c r="HZ9" s="15"/>
      <c r="IA9" s="16"/>
      <c r="IB9" s="1"/>
      <c r="IC9" s="2"/>
      <c r="ID9" s="2"/>
      <c r="IE9" s="2"/>
      <c r="IF9" s="2"/>
      <c r="IG9" s="2"/>
      <c r="IH9" s="7"/>
      <c r="II9" s="14"/>
      <c r="IJ9" s="6"/>
      <c r="IK9" s="49"/>
      <c r="IL9" s="50"/>
    </row>
    <row r="10" spans="1:246" ht="3" customHeight="1" x14ac:dyDescent="0.25">
      <c r="A10" s="129"/>
      <c r="B10" s="133"/>
      <c r="C10" s="104"/>
      <c r="D10" s="105"/>
      <c r="E10" s="106"/>
      <c r="F10" s="107"/>
      <c r="G10" s="108"/>
      <c r="H10" s="109"/>
      <c r="I10" s="110"/>
      <c r="J10" s="111"/>
      <c r="K10" s="130"/>
      <c r="L10" s="112"/>
      <c r="M10" s="113"/>
      <c r="N10" s="114"/>
      <c r="O10" s="115"/>
      <c r="P10" s="116"/>
      <c r="Q10" s="117"/>
      <c r="R10" s="117"/>
      <c r="S10" s="117"/>
      <c r="T10" s="117"/>
      <c r="U10" s="117"/>
      <c r="V10" s="117"/>
      <c r="W10" s="118"/>
      <c r="X10" s="118"/>
      <c r="Y10" s="118"/>
      <c r="Z10" s="118"/>
      <c r="AA10" s="119"/>
      <c r="AB10" s="120"/>
      <c r="AC10" s="121"/>
      <c r="AD10" s="122"/>
      <c r="AE10" s="123"/>
      <c r="AF10" s="116"/>
      <c r="AG10" s="117"/>
      <c r="AH10" s="117"/>
      <c r="AI10" s="117"/>
      <c r="AJ10" s="118"/>
      <c r="AK10" s="118"/>
      <c r="AL10" s="118"/>
      <c r="AM10" s="118"/>
      <c r="AN10" s="119"/>
      <c r="AO10" s="120"/>
      <c r="AP10" s="121"/>
      <c r="AQ10" s="122"/>
      <c r="AR10" s="123"/>
      <c r="AS10" s="116"/>
      <c r="AT10" s="117"/>
      <c r="AU10" s="117"/>
      <c r="AV10" s="118"/>
      <c r="AW10" s="118"/>
      <c r="AX10" s="118"/>
      <c r="AY10" s="118"/>
      <c r="AZ10" s="119"/>
      <c r="BA10" s="120"/>
      <c r="BB10" s="121"/>
      <c r="BC10" s="122"/>
      <c r="BD10" s="123"/>
      <c r="BE10" s="120"/>
      <c r="BF10" s="124"/>
      <c r="BG10" s="118"/>
      <c r="BH10" s="118"/>
      <c r="BI10" s="118"/>
      <c r="BJ10" s="118"/>
      <c r="BK10" s="119"/>
      <c r="BL10" s="125"/>
      <c r="BM10" s="114"/>
      <c r="BN10" s="113"/>
      <c r="BO10" s="126"/>
      <c r="BP10" s="116"/>
      <c r="BQ10" s="117"/>
      <c r="BR10" s="117"/>
      <c r="BS10" s="117"/>
      <c r="BT10" s="118"/>
      <c r="BU10" s="118"/>
      <c r="BV10" s="118"/>
      <c r="BW10" s="118"/>
      <c r="BX10" s="119"/>
      <c r="BY10" s="120"/>
      <c r="BZ10" s="121"/>
      <c r="CA10" s="127"/>
      <c r="CB10" s="128"/>
      <c r="CC10" s="116"/>
      <c r="CD10" s="117"/>
      <c r="CE10" s="118"/>
      <c r="CF10" s="118"/>
      <c r="CG10" s="118"/>
      <c r="CH10" s="118"/>
      <c r="CI10" s="119"/>
      <c r="CJ10" s="120"/>
      <c r="CK10" s="121"/>
      <c r="CL10" s="122"/>
      <c r="CM10" s="152"/>
      <c r="CN10" s="1"/>
      <c r="CO10" s="1"/>
      <c r="CP10" s="2"/>
      <c r="CQ10" s="2"/>
      <c r="CR10" s="2"/>
      <c r="CS10" s="2"/>
      <c r="CT10" s="2"/>
      <c r="CU10" s="7"/>
      <c r="CV10" s="14"/>
      <c r="CW10" s="6"/>
      <c r="CX10" s="15"/>
      <c r="CY10" s="16"/>
      <c r="CZ10" s="1"/>
      <c r="DA10" s="2"/>
      <c r="DB10" s="2"/>
      <c r="DC10" s="2"/>
      <c r="DD10" s="2"/>
      <c r="DE10" s="2"/>
      <c r="DF10" s="7"/>
      <c r="DG10" s="14"/>
      <c r="DH10" s="6"/>
      <c r="DI10" s="15"/>
      <c r="DJ10" s="16"/>
      <c r="DK10" s="1"/>
      <c r="DL10" s="2"/>
      <c r="DM10" s="2"/>
      <c r="DN10" s="2"/>
      <c r="DO10" s="2"/>
      <c r="DP10" s="2"/>
      <c r="DQ10" s="7"/>
      <c r="DR10" s="14"/>
      <c r="DS10" s="6"/>
      <c r="DT10" s="15"/>
      <c r="DU10" s="16"/>
      <c r="DV10" s="1"/>
      <c r="DW10" s="2"/>
      <c r="DX10" s="2"/>
      <c r="DY10" s="2"/>
      <c r="DZ10" s="2"/>
      <c r="EA10" s="2"/>
      <c r="EB10" s="7"/>
      <c r="EC10" s="14"/>
      <c r="ED10" s="6"/>
      <c r="EE10" s="15"/>
      <c r="EF10" s="16"/>
      <c r="EG10" s="1"/>
      <c r="EH10" s="2"/>
      <c r="EI10" s="2"/>
      <c r="EJ10" s="2"/>
      <c r="EK10" s="2"/>
      <c r="EL10" s="2"/>
      <c r="EM10" s="7"/>
      <c r="EN10" s="14"/>
      <c r="EO10" s="6"/>
      <c r="EP10" s="15"/>
      <c r="EQ10" s="16"/>
      <c r="ER10" s="1"/>
      <c r="ES10" s="2"/>
      <c r="ET10" s="2"/>
      <c r="EU10" s="2"/>
      <c r="EV10" s="2"/>
      <c r="EW10" s="2"/>
      <c r="EX10" s="7"/>
      <c r="EY10" s="14"/>
      <c r="EZ10" s="6"/>
      <c r="FA10" s="15"/>
      <c r="FB10" s="16"/>
      <c r="FC10" s="1"/>
      <c r="FD10" s="2"/>
      <c r="FE10" s="2"/>
      <c r="FF10" s="2"/>
      <c r="FG10" s="2"/>
      <c r="FH10" s="2"/>
      <c r="FI10" s="7"/>
      <c r="FJ10" s="14"/>
      <c r="FK10" s="6"/>
      <c r="FL10" s="15"/>
      <c r="FM10" s="16"/>
      <c r="FN10" s="1"/>
      <c r="FO10" s="2"/>
      <c r="FP10" s="2"/>
      <c r="FQ10" s="2"/>
      <c r="FR10" s="2"/>
      <c r="FS10" s="2"/>
      <c r="FT10" s="7"/>
      <c r="FU10" s="14"/>
      <c r="FV10" s="6"/>
      <c r="FW10" s="15"/>
      <c r="FX10" s="16"/>
      <c r="FY10" s="1"/>
      <c r="FZ10" s="2"/>
      <c r="GA10" s="2"/>
      <c r="GB10" s="2"/>
      <c r="GC10" s="2"/>
      <c r="GD10" s="2"/>
      <c r="GE10" s="7"/>
      <c r="GF10" s="14"/>
      <c r="GG10" s="6"/>
      <c r="GH10" s="15"/>
      <c r="GI10" s="16"/>
      <c r="GJ10" s="1"/>
      <c r="GK10" s="2"/>
      <c r="GL10" s="2"/>
      <c r="GM10" s="2"/>
      <c r="GN10" s="2"/>
      <c r="GO10" s="2"/>
      <c r="GP10" s="7"/>
      <c r="GQ10" s="14"/>
      <c r="GR10" s="6"/>
      <c r="GS10" s="15"/>
      <c r="GT10" s="16"/>
      <c r="GU10" s="1"/>
      <c r="GV10" s="2"/>
      <c r="GW10" s="2"/>
      <c r="GX10" s="2"/>
      <c r="GY10" s="2"/>
      <c r="GZ10" s="2"/>
      <c r="HA10" s="7"/>
      <c r="HB10" s="14"/>
      <c r="HC10" s="6"/>
      <c r="HD10" s="15"/>
      <c r="HE10" s="16"/>
      <c r="HF10" s="1"/>
      <c r="HG10" s="2"/>
      <c r="HH10" s="2"/>
      <c r="HI10" s="2"/>
      <c r="HJ10" s="2"/>
      <c r="HK10" s="2"/>
      <c r="HL10" s="7"/>
      <c r="HM10" s="14"/>
      <c r="HN10" s="6"/>
      <c r="HO10" s="15"/>
      <c r="HP10" s="16"/>
      <c r="HQ10" s="1"/>
      <c r="HR10" s="2"/>
      <c r="HS10" s="2"/>
      <c r="HT10" s="2"/>
      <c r="HU10" s="2"/>
      <c r="HV10" s="2"/>
      <c r="HW10" s="7"/>
      <c r="HX10" s="14"/>
      <c r="HY10" s="6"/>
      <c r="HZ10" s="15"/>
      <c r="IA10" s="16"/>
      <c r="IB10" s="1"/>
      <c r="IC10" s="2"/>
      <c r="ID10" s="2"/>
      <c r="IE10" s="2"/>
      <c r="IF10" s="2"/>
      <c r="IG10" s="2"/>
      <c r="IH10" s="7"/>
      <c r="II10" s="14"/>
      <c r="IJ10" s="6"/>
      <c r="IK10" s="49"/>
      <c r="IL10" s="50"/>
    </row>
    <row r="11" spans="1:246" x14ac:dyDescent="0.25">
      <c r="A11" s="38">
        <v>1</v>
      </c>
      <c r="B11" s="82" t="s">
        <v>122</v>
      </c>
      <c r="C11" s="28"/>
      <c r="D11" s="29"/>
      <c r="E11" s="83" t="s">
        <v>17</v>
      </c>
      <c r="F11" s="84" t="s">
        <v>23</v>
      </c>
      <c r="G11" s="27" t="str">
        <f>IF(AND(OR($G$2="Y",$H$2="Y"),I11&lt;5,J11&lt;5),IF(AND(I11=I9,J11=J9),G9+1,1),"")</f>
        <v/>
      </c>
      <c r="H11" s="24" t="e">
        <f>IF(AND($H$2="Y",J11&gt;0,OR(AND(G11=1,#REF!=10),AND(G11=2,#REF!=20),AND(G11=3,#REF!=30),AND(G11=4,G63=40),AND(G11=5,G69=50),AND(G11=6,G76=60),AND(G11=7,G85=70),AND(G11=8,#REF!=80),AND(G11=9,G93=90),AND(G11=10,#REF!=100))),VLOOKUP(J11-1,SortLookup!$A$13:$B$16,2,FALSE),"")</f>
        <v>#REF!</v>
      </c>
      <c r="I11" s="39">
        <f>IF(ISNA(VLOOKUP(E11,SortLookup!$A$1:$B$5,2,FALSE))," ",VLOOKUP(E11,SortLookup!$A$1:$B$5,2,FALSE))</f>
        <v>1</v>
      </c>
      <c r="J11" s="25">
        <f>IF(ISNA(VLOOKUP(F11,SortLookup!$A$7:$B$11,2,FALSE))," ",VLOOKUP(F11,SortLookup!$A$7:$B$11,2,FALSE))</f>
        <v>3</v>
      </c>
      <c r="K11" s="74">
        <f>L11+M11+N11</f>
        <v>167.29</v>
      </c>
      <c r="L11" s="75">
        <f>AB11+AO11+BA11+BL11+BY11+CJ11+CU11+DF11+DQ11+EB11+EM11+EX11+FI11+FT11+GE11+GP11+HA11+HL11+HW11+IH11</f>
        <v>145.29</v>
      </c>
      <c r="M11" s="45">
        <f>AD11+AQ11+BC11+BN11+CA11+CL11+CW11+DH11+DS11+ED11+EO11+EZ11+FK11+FV11+GG11+GR11+HC11+HN11+HY11+IJ11</f>
        <v>8</v>
      </c>
      <c r="N11" s="46">
        <f>O11/2</f>
        <v>14</v>
      </c>
      <c r="O11" s="76">
        <f>W11+AJ11+AV11+BG11+BT11+CE11+CP11+DA11+DL11+DW11+EH11+ES11+FD11+FO11+FZ11+GK11+GV11+HG11+HR11+IC11</f>
        <v>28</v>
      </c>
      <c r="P11" s="36">
        <v>5.51</v>
      </c>
      <c r="Q11" s="33">
        <v>9.36</v>
      </c>
      <c r="R11" s="33">
        <v>1.48</v>
      </c>
      <c r="S11" s="33"/>
      <c r="T11" s="33"/>
      <c r="U11" s="33"/>
      <c r="V11" s="33"/>
      <c r="W11" s="34">
        <v>4</v>
      </c>
      <c r="X11" s="34">
        <v>0</v>
      </c>
      <c r="Y11" s="34">
        <v>0</v>
      </c>
      <c r="Z11" s="34">
        <v>0</v>
      </c>
      <c r="AA11" s="35">
        <v>0</v>
      </c>
      <c r="AB11" s="32">
        <f>P11+Q11+R11+S11+T11+U11+V11</f>
        <v>16.350000000000001</v>
      </c>
      <c r="AC11" s="31">
        <f>W11/2</f>
        <v>2</v>
      </c>
      <c r="AD11" s="26">
        <f>(X11*3)+(Y11*5)+(Z11*5)+(AA11*20)</f>
        <v>0</v>
      </c>
      <c r="AE11" s="60">
        <f>AB11+AC11+AD11</f>
        <v>18.350000000000001</v>
      </c>
      <c r="AF11" s="36">
        <v>28.44</v>
      </c>
      <c r="AG11" s="33"/>
      <c r="AH11" s="33"/>
      <c r="AI11" s="33"/>
      <c r="AJ11" s="34">
        <v>5</v>
      </c>
      <c r="AK11" s="34">
        <v>1</v>
      </c>
      <c r="AL11" s="34">
        <v>0</v>
      </c>
      <c r="AM11" s="34">
        <v>0</v>
      </c>
      <c r="AN11" s="35">
        <v>0</v>
      </c>
      <c r="AO11" s="32">
        <f>AF11+AG11+AH11+AI11</f>
        <v>28.44</v>
      </c>
      <c r="AP11" s="31">
        <f>AJ11/2</f>
        <v>2.5</v>
      </c>
      <c r="AQ11" s="26">
        <f>(AK11*3)+(AL11*5)+(AM11*5)+(AN11*20)</f>
        <v>3</v>
      </c>
      <c r="AR11" s="60">
        <f>AO11+AP11+AQ11</f>
        <v>33.94</v>
      </c>
      <c r="AS11" s="36">
        <v>46.05</v>
      </c>
      <c r="AT11" s="33"/>
      <c r="AU11" s="33"/>
      <c r="AV11" s="34">
        <v>7</v>
      </c>
      <c r="AW11" s="34">
        <v>0</v>
      </c>
      <c r="AX11" s="34">
        <v>0</v>
      </c>
      <c r="AY11" s="34">
        <v>0</v>
      </c>
      <c r="AZ11" s="35">
        <v>0</v>
      </c>
      <c r="BA11" s="32">
        <f>AS11+AT11+AU11</f>
        <v>46.05</v>
      </c>
      <c r="BB11" s="31">
        <f>AV11/2</f>
        <v>3.5</v>
      </c>
      <c r="BC11" s="26">
        <f>(AW11*3)+(AX11*5)+(AY11*5)+(AZ11*20)</f>
        <v>0</v>
      </c>
      <c r="BD11" s="60">
        <f>BA11+BB11+BC11</f>
        <v>49.55</v>
      </c>
      <c r="BE11" s="32"/>
      <c r="BF11" s="57"/>
      <c r="BG11" s="34"/>
      <c r="BH11" s="34"/>
      <c r="BI11" s="34"/>
      <c r="BJ11" s="34"/>
      <c r="BK11" s="35"/>
      <c r="BL11" s="53">
        <f>BE11+BF11</f>
        <v>0</v>
      </c>
      <c r="BM11" s="46">
        <f>BG11/2</f>
        <v>0</v>
      </c>
      <c r="BN11" s="45">
        <f>(BH11*3)+(BI11*5)+(BJ11*5)+(BK11*20)</f>
        <v>0</v>
      </c>
      <c r="BO11" s="44">
        <f>BL11+BM11+BN11</f>
        <v>0</v>
      </c>
      <c r="BP11" s="36">
        <v>38.26</v>
      </c>
      <c r="BQ11" s="33"/>
      <c r="BR11" s="33"/>
      <c r="BS11" s="33"/>
      <c r="BT11" s="34">
        <v>0</v>
      </c>
      <c r="BU11" s="34">
        <v>0</v>
      </c>
      <c r="BV11" s="34">
        <v>0</v>
      </c>
      <c r="BW11" s="34">
        <v>1</v>
      </c>
      <c r="BX11" s="35">
        <v>0</v>
      </c>
      <c r="BY11" s="32">
        <f>BP11+BQ11+BR11+BS11</f>
        <v>38.26</v>
      </c>
      <c r="BZ11" s="31">
        <f>BT11/2</f>
        <v>0</v>
      </c>
      <c r="CA11" s="37">
        <f>(BU11*3)+(BV11*5)+(BW11*5)+(BX11*20)</f>
        <v>5</v>
      </c>
      <c r="CB11" s="103">
        <f>BY11+BZ11+CA11</f>
        <v>43.26</v>
      </c>
      <c r="CC11" s="36">
        <v>7.91</v>
      </c>
      <c r="CD11" s="33">
        <v>8.2799999999999994</v>
      </c>
      <c r="CE11" s="34">
        <v>12</v>
      </c>
      <c r="CF11" s="34">
        <v>0</v>
      </c>
      <c r="CG11" s="34">
        <v>0</v>
      </c>
      <c r="CH11" s="34">
        <v>0</v>
      </c>
      <c r="CI11" s="35">
        <v>0</v>
      </c>
      <c r="CJ11" s="32">
        <f>CC11+CD11</f>
        <v>16.190000000000001</v>
      </c>
      <c r="CK11" s="31">
        <f>CE11/2</f>
        <v>6</v>
      </c>
      <c r="CL11" s="26">
        <f>(CF11*3)+(CG11*5)+(CH11*5)+(CI11*20)</f>
        <v>0</v>
      </c>
      <c r="CM11" s="99">
        <f>CJ11+CK11+CL11</f>
        <v>22.19</v>
      </c>
      <c r="CN11" s="1"/>
      <c r="CO11" s="1"/>
      <c r="CP11" s="2"/>
      <c r="CQ11" s="2"/>
      <c r="CR11" s="2"/>
      <c r="CS11" s="2"/>
      <c r="CT11" s="2"/>
      <c r="CU11" s="7"/>
      <c r="CV11" s="14"/>
      <c r="CW11" s="6"/>
      <c r="CX11" s="15"/>
      <c r="CY11" s="16"/>
      <c r="CZ11" s="1"/>
      <c r="DA11" s="2"/>
      <c r="DB11" s="2"/>
      <c r="DC11" s="2"/>
      <c r="DD11" s="2"/>
      <c r="DE11" s="2"/>
      <c r="DF11" s="7"/>
      <c r="DG11" s="14"/>
      <c r="DH11" s="6"/>
      <c r="DI11" s="15"/>
      <c r="DJ11" s="16"/>
      <c r="DK11" s="1"/>
      <c r="DL11" s="2"/>
      <c r="DM11" s="2"/>
      <c r="DN11" s="2"/>
      <c r="DO11" s="2"/>
      <c r="DP11" s="2"/>
      <c r="DQ11" s="7"/>
      <c r="DR11" s="14"/>
      <c r="DS11" s="6"/>
      <c r="DT11" s="15"/>
      <c r="DU11" s="16"/>
      <c r="DV11" s="1"/>
      <c r="DW11" s="2"/>
      <c r="DX11" s="2"/>
      <c r="DY11" s="2"/>
      <c r="DZ11" s="2"/>
      <c r="EA11" s="2"/>
      <c r="EB11" s="7"/>
      <c r="EC11" s="14"/>
      <c r="ED11" s="6"/>
      <c r="EE11" s="15"/>
      <c r="EF11" s="16"/>
      <c r="EG11" s="1"/>
      <c r="EH11" s="2"/>
      <c r="EI11" s="2"/>
      <c r="EJ11" s="2"/>
      <c r="EK11" s="2"/>
      <c r="EL11" s="2"/>
      <c r="EM11" s="7"/>
      <c r="EN11" s="14"/>
      <c r="EO11" s="6"/>
      <c r="EP11" s="15"/>
      <c r="EQ11" s="16"/>
      <c r="ER11" s="1"/>
      <c r="ES11" s="2"/>
      <c r="ET11" s="2"/>
      <c r="EU11" s="2"/>
      <c r="EV11" s="2"/>
      <c r="EW11" s="2"/>
      <c r="EX11" s="7"/>
      <c r="EY11" s="14"/>
      <c r="EZ11" s="6"/>
      <c r="FA11" s="15"/>
      <c r="FB11" s="16"/>
      <c r="FC11" s="1"/>
      <c r="FD11" s="2"/>
      <c r="FE11" s="2"/>
      <c r="FF11" s="2"/>
      <c r="FG11" s="2"/>
      <c r="FH11" s="2"/>
      <c r="FI11" s="7"/>
      <c r="FJ11" s="14"/>
      <c r="FK11" s="6"/>
      <c r="FL11" s="15"/>
      <c r="FM11" s="16"/>
      <c r="FN11" s="1"/>
      <c r="FO11" s="2"/>
      <c r="FP11" s="2"/>
      <c r="FQ11" s="2"/>
      <c r="FR11" s="2"/>
      <c r="FS11" s="2"/>
      <c r="FT11" s="7"/>
      <c r="FU11" s="14"/>
      <c r="FV11" s="6"/>
      <c r="FW11" s="15"/>
      <c r="FX11" s="16"/>
      <c r="FY11" s="1"/>
      <c r="FZ11" s="2"/>
      <c r="GA11" s="2"/>
      <c r="GB11" s="2"/>
      <c r="GC11" s="2"/>
      <c r="GD11" s="2"/>
      <c r="GE11" s="7"/>
      <c r="GF11" s="14"/>
      <c r="GG11" s="6"/>
      <c r="GH11" s="15"/>
      <c r="GI11" s="16"/>
      <c r="GJ11" s="1"/>
      <c r="GK11" s="2"/>
      <c r="GL11" s="2"/>
      <c r="GM11" s="2"/>
      <c r="GN11" s="2"/>
      <c r="GO11" s="2"/>
      <c r="GP11" s="7"/>
      <c r="GQ11" s="14"/>
      <c r="GR11" s="6"/>
      <c r="GS11" s="15"/>
      <c r="GT11" s="16"/>
      <c r="GU11" s="1"/>
      <c r="GV11" s="2"/>
      <c r="GW11" s="2"/>
      <c r="GX11" s="2"/>
      <c r="GY11" s="2"/>
      <c r="GZ11" s="2"/>
      <c r="HA11" s="7"/>
      <c r="HB11" s="14"/>
      <c r="HC11" s="6"/>
      <c r="HD11" s="15"/>
      <c r="HE11" s="16"/>
      <c r="HF11" s="1"/>
      <c r="HG11" s="2"/>
      <c r="HH11" s="2"/>
      <c r="HI11" s="2"/>
      <c r="HJ11" s="2"/>
      <c r="HK11" s="2"/>
      <c r="HL11" s="7"/>
      <c r="HM11" s="14"/>
      <c r="HN11" s="6"/>
      <c r="HO11" s="15"/>
      <c r="HP11" s="16"/>
      <c r="HQ11" s="1"/>
      <c r="HR11" s="2"/>
      <c r="HS11" s="2"/>
      <c r="HT11" s="2"/>
      <c r="HU11" s="2"/>
      <c r="HV11" s="2"/>
      <c r="HW11" s="7"/>
      <c r="HX11" s="14"/>
      <c r="HY11" s="6"/>
      <c r="HZ11" s="15"/>
      <c r="IA11" s="16"/>
      <c r="IB11" s="1"/>
      <c r="IC11" s="2"/>
      <c r="ID11" s="2"/>
      <c r="IE11" s="2"/>
      <c r="IF11" s="2"/>
      <c r="IG11" s="2"/>
      <c r="IH11" s="7"/>
      <c r="II11" s="14"/>
      <c r="IJ11" s="6"/>
      <c r="IK11" s="49"/>
      <c r="IL11" s="50"/>
    </row>
    <row r="12" spans="1:246" x14ac:dyDescent="0.25">
      <c r="A12" s="38">
        <v>2</v>
      </c>
      <c r="B12" s="82" t="s">
        <v>116</v>
      </c>
      <c r="C12" s="28"/>
      <c r="D12" s="29"/>
      <c r="E12" s="83" t="s">
        <v>17</v>
      </c>
      <c r="F12" s="84" t="s">
        <v>95</v>
      </c>
      <c r="G12" s="27" t="str">
        <f>IF(AND(OR($G$2="Y",$H$2="Y"),I12&lt;5,J12&lt;5),IF(AND(I12=I11,J12=J11),G11+1,1),"")</f>
        <v/>
      </c>
      <c r="H12" s="24" t="e">
        <f>IF(AND($H$2="Y",J12&gt;0,OR(AND(G12=1,#REF!=10),AND(G12=2,#REF!=20),AND(G12=3,#REF!=30),AND(G12=4,G48=40),AND(G12=5,G67=50),AND(G12=6,G61=60),AND(G12=7,G70=70),AND(G12=8,#REF!=80),AND(G12=9,G78=90),AND(G12=10,#REF!=100))),VLOOKUP(J12-1,SortLookup!$A$13:$B$16,2,FALSE),"")</f>
        <v>#REF!</v>
      </c>
      <c r="I12" s="39">
        <f>IF(ISNA(VLOOKUP(E12,SortLookup!$A$1:$B$5,2,FALSE))," ",VLOOKUP(E12,SortLookup!$A$1:$B$5,2,FALSE))</f>
        <v>1</v>
      </c>
      <c r="J12" s="25" t="str">
        <f>IF(ISNA(VLOOKUP(F12,SortLookup!$A$7:$B$11,2,FALSE))," ",VLOOKUP(F12,SortLookup!$A$7:$B$11,2,FALSE))</f>
        <v xml:space="preserve"> </v>
      </c>
      <c r="K12" s="74">
        <f>L12+M12+N12</f>
        <v>248.82</v>
      </c>
      <c r="L12" s="75">
        <f>AB12+AO12+BA12+BL12+BY12+CJ12+CU12+DF12+DQ12+EB12+EM12+EX12+FI12+FT12+GE12+GP12+HA12+HL12+HW12+IH12</f>
        <v>185.32</v>
      </c>
      <c r="M12" s="45">
        <f>AD12+AQ12+BC12+BN12+CA12+CL12+CW12+DH12+DS12+ED12+EO12+EZ12+FK12+FV12+GG12+GR12+HC12+HN12+HY12+IJ12</f>
        <v>36</v>
      </c>
      <c r="N12" s="46">
        <f>O12/2</f>
        <v>27.5</v>
      </c>
      <c r="O12" s="76">
        <f>W12+AJ12+AV12+BG12+BT12+CE12+CP12+DA12+DL12+DW12+EH12+ES12+FD12+FO12+FZ12+GK12+GV12+HG12+HR12+IC12</f>
        <v>55</v>
      </c>
      <c r="P12" s="36">
        <v>6.9</v>
      </c>
      <c r="Q12" s="33">
        <v>13.83</v>
      </c>
      <c r="R12" s="33">
        <v>2.0299999999999998</v>
      </c>
      <c r="S12" s="33"/>
      <c r="T12" s="33"/>
      <c r="U12" s="33"/>
      <c r="V12" s="33"/>
      <c r="W12" s="34">
        <v>15</v>
      </c>
      <c r="X12" s="34">
        <v>0</v>
      </c>
      <c r="Y12" s="34">
        <v>0</v>
      </c>
      <c r="Z12" s="34">
        <v>0</v>
      </c>
      <c r="AA12" s="35">
        <v>0</v>
      </c>
      <c r="AB12" s="32">
        <f>P12+Q12+R12+S12+T12+U12+V12</f>
        <v>22.76</v>
      </c>
      <c r="AC12" s="31">
        <f>W12/2</f>
        <v>7.5</v>
      </c>
      <c r="AD12" s="26">
        <f>(X12*3)+(Y12*5)+(Z12*5)+(AA12*20)</f>
        <v>0</v>
      </c>
      <c r="AE12" s="60">
        <f>AB12+AC12+AD12</f>
        <v>30.26</v>
      </c>
      <c r="AF12" s="36">
        <v>41.14</v>
      </c>
      <c r="AG12" s="33"/>
      <c r="AH12" s="33"/>
      <c r="AI12" s="33"/>
      <c r="AJ12" s="34">
        <v>4</v>
      </c>
      <c r="AK12" s="34">
        <v>2</v>
      </c>
      <c r="AL12" s="34">
        <v>0</v>
      </c>
      <c r="AM12" s="34">
        <v>0</v>
      </c>
      <c r="AN12" s="35">
        <v>0</v>
      </c>
      <c r="AO12" s="32">
        <f>AF12+AG12+AH12+AI12</f>
        <v>41.14</v>
      </c>
      <c r="AP12" s="31">
        <f>AJ12/2</f>
        <v>2</v>
      </c>
      <c r="AQ12" s="26">
        <f>(AK12*3)+(AL12*5)+(AM12*5)+(AN12*20)</f>
        <v>6</v>
      </c>
      <c r="AR12" s="60">
        <f>AO12+AP12+AQ12</f>
        <v>49.14</v>
      </c>
      <c r="AS12" s="36">
        <v>52.01</v>
      </c>
      <c r="AT12" s="33"/>
      <c r="AU12" s="33"/>
      <c r="AV12" s="34">
        <v>16</v>
      </c>
      <c r="AW12" s="34">
        <v>3</v>
      </c>
      <c r="AX12" s="34">
        <v>2</v>
      </c>
      <c r="AY12" s="34">
        <v>0</v>
      </c>
      <c r="AZ12" s="35">
        <v>0</v>
      </c>
      <c r="BA12" s="32">
        <f>AS12+AT12+AU12</f>
        <v>52.01</v>
      </c>
      <c r="BB12" s="31">
        <f>AV12/2</f>
        <v>8</v>
      </c>
      <c r="BC12" s="26">
        <f>(AW12*3)+(AX12*5)+(AY12*5)+(AZ12*20)</f>
        <v>19</v>
      </c>
      <c r="BD12" s="60">
        <f>BA12+BB12+BC12</f>
        <v>79.010000000000005</v>
      </c>
      <c r="BE12" s="32"/>
      <c r="BF12" s="57"/>
      <c r="BG12" s="34"/>
      <c r="BH12" s="34"/>
      <c r="BI12" s="34"/>
      <c r="BJ12" s="34"/>
      <c r="BK12" s="35"/>
      <c r="BL12" s="53">
        <f>BE12+BF12</f>
        <v>0</v>
      </c>
      <c r="BM12" s="46">
        <f>BG12/2</f>
        <v>0</v>
      </c>
      <c r="BN12" s="45">
        <f>(BH12*3)+(BI12*5)+(BJ12*5)+(BK12*20)</f>
        <v>0</v>
      </c>
      <c r="BO12" s="44">
        <f>BL12+BM12+BN12</f>
        <v>0</v>
      </c>
      <c r="BP12" s="36">
        <v>48.52</v>
      </c>
      <c r="BQ12" s="33"/>
      <c r="BR12" s="33"/>
      <c r="BS12" s="33"/>
      <c r="BT12" s="34">
        <v>4</v>
      </c>
      <c r="BU12" s="34">
        <v>2</v>
      </c>
      <c r="BV12" s="34">
        <v>1</v>
      </c>
      <c r="BW12" s="34">
        <v>0</v>
      </c>
      <c r="BX12" s="35">
        <v>0</v>
      </c>
      <c r="BY12" s="32">
        <f>BP12+BQ12+BR12+BS12</f>
        <v>48.52</v>
      </c>
      <c r="BZ12" s="31">
        <f>BT12/2</f>
        <v>2</v>
      </c>
      <c r="CA12" s="37">
        <f>(BU12*3)+(BV12*5)+(BW12*5)+(BX12*20)</f>
        <v>11</v>
      </c>
      <c r="CB12" s="103">
        <f>BY12+BZ12+CA12</f>
        <v>61.52</v>
      </c>
      <c r="CC12" s="36">
        <v>11.36</v>
      </c>
      <c r="CD12" s="33">
        <v>9.5299999999999994</v>
      </c>
      <c r="CE12" s="34">
        <v>16</v>
      </c>
      <c r="CF12" s="34">
        <v>0</v>
      </c>
      <c r="CG12" s="34">
        <v>0</v>
      </c>
      <c r="CH12" s="34">
        <v>0</v>
      </c>
      <c r="CI12" s="35">
        <v>0</v>
      </c>
      <c r="CJ12" s="32">
        <f>CC12+CD12</f>
        <v>20.89</v>
      </c>
      <c r="CK12" s="31">
        <f>CE12/2</f>
        <v>8</v>
      </c>
      <c r="CL12" s="26">
        <f>(CF12*3)+(CG12*5)+(CH12*5)+(CI12*20)</f>
        <v>0</v>
      </c>
      <c r="CM12" s="99">
        <f>CJ12+CK12+CL12</f>
        <v>28.89</v>
      </c>
      <c r="CN12" s="1"/>
      <c r="CO12" s="1"/>
      <c r="CP12" s="2"/>
      <c r="CQ12" s="2"/>
      <c r="CR12" s="2"/>
      <c r="CS12" s="2"/>
      <c r="CT12" s="2"/>
      <c r="CU12" s="7"/>
      <c r="CV12" s="14"/>
      <c r="CW12" s="6"/>
      <c r="CX12" s="15"/>
      <c r="CY12" s="16"/>
      <c r="CZ12" s="1"/>
      <c r="DA12" s="2"/>
      <c r="DB12" s="2"/>
      <c r="DC12" s="2"/>
      <c r="DD12" s="2"/>
      <c r="DE12" s="2"/>
      <c r="DF12" s="7"/>
      <c r="DG12" s="14"/>
      <c r="DH12" s="6"/>
      <c r="DI12" s="15"/>
      <c r="DJ12" s="16"/>
      <c r="DK12" s="1"/>
      <c r="DL12" s="2"/>
      <c r="DM12" s="2"/>
      <c r="DN12" s="2"/>
      <c r="DO12" s="2"/>
      <c r="DP12" s="2"/>
      <c r="DQ12" s="7"/>
      <c r="DR12" s="14"/>
      <c r="DS12" s="6"/>
      <c r="DT12" s="15"/>
      <c r="DU12" s="16"/>
      <c r="DV12" s="1"/>
      <c r="DW12" s="2"/>
      <c r="DX12" s="2"/>
      <c r="DY12" s="2"/>
      <c r="DZ12" s="2"/>
      <c r="EA12" s="2"/>
      <c r="EB12" s="7"/>
      <c r="EC12" s="14"/>
      <c r="ED12" s="6"/>
      <c r="EE12" s="15"/>
      <c r="EF12" s="16"/>
      <c r="EG12" s="1"/>
      <c r="EH12" s="2"/>
      <c r="EI12" s="2"/>
      <c r="EJ12" s="2"/>
      <c r="EK12" s="2"/>
      <c r="EL12" s="2"/>
      <c r="EM12" s="7"/>
      <c r="EN12" s="14"/>
      <c r="EO12" s="6"/>
      <c r="EP12" s="15"/>
      <c r="EQ12" s="16"/>
      <c r="ER12" s="1"/>
      <c r="ES12" s="2"/>
      <c r="ET12" s="2"/>
      <c r="EU12" s="2"/>
      <c r="EV12" s="2"/>
      <c r="EW12" s="2"/>
      <c r="EX12" s="7"/>
      <c r="EY12" s="14"/>
      <c r="EZ12" s="6"/>
      <c r="FA12" s="15"/>
      <c r="FB12" s="16"/>
      <c r="FC12" s="1"/>
      <c r="FD12" s="2"/>
      <c r="FE12" s="2"/>
      <c r="FF12" s="2"/>
      <c r="FG12" s="2"/>
      <c r="FH12" s="2"/>
      <c r="FI12" s="7"/>
      <c r="FJ12" s="14"/>
      <c r="FK12" s="6"/>
      <c r="FL12" s="15"/>
      <c r="FM12" s="16"/>
      <c r="FN12" s="1"/>
      <c r="FO12" s="2"/>
      <c r="FP12" s="2"/>
      <c r="FQ12" s="2"/>
      <c r="FR12" s="2"/>
      <c r="FS12" s="2"/>
      <c r="FT12" s="7"/>
      <c r="FU12" s="14"/>
      <c r="FV12" s="6"/>
      <c r="FW12" s="15"/>
      <c r="FX12" s="16"/>
      <c r="FY12" s="1"/>
      <c r="FZ12" s="2"/>
      <c r="GA12" s="2"/>
      <c r="GB12" s="2"/>
      <c r="GC12" s="2"/>
      <c r="GD12" s="2"/>
      <c r="GE12" s="7"/>
      <c r="GF12" s="14"/>
      <c r="GG12" s="6"/>
      <c r="GH12" s="15"/>
      <c r="GI12" s="16"/>
      <c r="GJ12" s="1"/>
      <c r="GK12" s="2"/>
      <c r="GL12" s="2"/>
      <c r="GM12" s="2"/>
      <c r="GN12" s="2"/>
      <c r="GO12" s="2"/>
      <c r="GP12" s="7"/>
      <c r="GQ12" s="14"/>
      <c r="GR12" s="6"/>
      <c r="GS12" s="15"/>
      <c r="GT12" s="16"/>
      <c r="GU12" s="1"/>
      <c r="GV12" s="2"/>
      <c r="GW12" s="2"/>
      <c r="GX12" s="2"/>
      <c r="GY12" s="2"/>
      <c r="GZ12" s="2"/>
      <c r="HA12" s="7"/>
      <c r="HB12" s="14"/>
      <c r="HC12" s="6"/>
      <c r="HD12" s="15"/>
      <c r="HE12" s="16"/>
      <c r="HF12" s="1"/>
      <c r="HG12" s="2"/>
      <c r="HH12" s="2"/>
      <c r="HI12" s="2"/>
      <c r="HJ12" s="2"/>
      <c r="HK12" s="2"/>
      <c r="HL12" s="7"/>
      <c r="HM12" s="14"/>
      <c r="HN12" s="6"/>
      <c r="HO12" s="15"/>
      <c r="HP12" s="16"/>
      <c r="HQ12" s="1"/>
      <c r="HR12" s="2"/>
      <c r="HS12" s="2"/>
      <c r="HT12" s="2"/>
      <c r="HU12" s="2"/>
      <c r="HV12" s="2"/>
      <c r="HW12" s="7"/>
      <c r="HX12" s="14"/>
      <c r="HY12" s="6"/>
      <c r="HZ12" s="15"/>
      <c r="IA12" s="16"/>
      <c r="IB12" s="1"/>
      <c r="IC12" s="2"/>
      <c r="ID12" s="2"/>
      <c r="IE12" s="2"/>
      <c r="IF12" s="2"/>
      <c r="IG12" s="2"/>
      <c r="IH12" s="7"/>
      <c r="II12" s="14"/>
      <c r="IJ12" s="6"/>
      <c r="IK12" s="49"/>
      <c r="IL12" s="50"/>
    </row>
    <row r="13" spans="1:246" x14ac:dyDescent="0.25">
      <c r="A13" s="38">
        <v>3</v>
      </c>
      <c r="B13" s="82" t="s">
        <v>143</v>
      </c>
      <c r="C13" s="28"/>
      <c r="D13" s="83"/>
      <c r="E13" s="83" t="s">
        <v>17</v>
      </c>
      <c r="F13" s="84" t="s">
        <v>105</v>
      </c>
      <c r="G13" s="27" t="str">
        <f>IF(AND(OR($G$2="Y",$H$2="Y"),I13&lt;5,J13&lt;5),IF(AND(I13=I12,J13=J12),G12+1,1),"")</f>
        <v/>
      </c>
      <c r="H13" s="24" t="e">
        <f>IF(AND($H$2="Y",J13&gt;0,OR(AND(G13=1,#REF!=10),AND(G13=2,#REF!=20),AND(G13=3,#REF!=30),AND(G13=4,G71=40),AND(G13=5,G77=50),AND(G13=6,G84=60),AND(G13=7,G93=70),AND(G13=8,#REF!=80),AND(G13=9,G101=90),AND(G13=10,#REF!=100))),VLOOKUP(J13-1,SortLookup!$A$13:$B$16,2,FALSE),"")</f>
        <v>#REF!</v>
      </c>
      <c r="I13" s="39">
        <f>IF(ISNA(VLOOKUP(E13,SortLookup!$A$1:$B$5,2,FALSE))," ",VLOOKUP(E13,SortLookup!$A$1:$B$5,2,FALSE))</f>
        <v>1</v>
      </c>
      <c r="J13" s="25" t="str">
        <f>IF(ISNA(VLOOKUP(F13,SortLookup!$A$7:$B$11,2,FALSE))," ",VLOOKUP(F13,SortLookup!$A$7:$B$11,2,FALSE))</f>
        <v xml:space="preserve"> </v>
      </c>
      <c r="K13" s="74">
        <f>L13+M13+N13</f>
        <v>250.73</v>
      </c>
      <c r="L13" s="75">
        <f>AB13+AO13+BA13+BL13+BY13+CJ13+CU13+DF13+DQ13+EB13+EM13+EX13+FI13+FT13+GE13+GP13+HA13+HL13+HW13+IH13</f>
        <v>229.73</v>
      </c>
      <c r="M13" s="45">
        <f>AD13+AQ13+BC13+BN13+CA13+CL13+CW13+DH13+DS13+ED13+EO13+EZ13+FK13+FV13+GG13+GR13+HC13+HN13+HY13+IJ13</f>
        <v>3</v>
      </c>
      <c r="N13" s="46">
        <f>O13/2</f>
        <v>18</v>
      </c>
      <c r="O13" s="76">
        <f>W13+AJ13+AV13+BG13+BT13+CE13+CP13+DA13+DL13+DW13+EH13+ES13+FD13+FO13+FZ13+GK13+GV13+HG13+HR13+IC13</f>
        <v>36</v>
      </c>
      <c r="P13" s="36">
        <v>6.44</v>
      </c>
      <c r="Q13" s="33">
        <v>14.18</v>
      </c>
      <c r="R13" s="33">
        <v>4.4400000000000004</v>
      </c>
      <c r="S13" s="33"/>
      <c r="T13" s="33"/>
      <c r="U13" s="33"/>
      <c r="V13" s="33"/>
      <c r="W13" s="34">
        <v>6</v>
      </c>
      <c r="X13" s="34">
        <v>0</v>
      </c>
      <c r="Y13" s="34">
        <v>0</v>
      </c>
      <c r="Z13" s="34">
        <v>0</v>
      </c>
      <c r="AA13" s="35">
        <v>0</v>
      </c>
      <c r="AB13" s="32">
        <f>P13+Q13+R13+S13+T13+U13+V13</f>
        <v>25.06</v>
      </c>
      <c r="AC13" s="31">
        <f>W13/2</f>
        <v>3</v>
      </c>
      <c r="AD13" s="26">
        <f>(X13*3)+(Y13*5)+(Z13*5)+(AA13*20)</f>
        <v>0</v>
      </c>
      <c r="AE13" s="60">
        <f>AB13+AC13+AD13</f>
        <v>28.06</v>
      </c>
      <c r="AF13" s="36">
        <v>56</v>
      </c>
      <c r="AG13" s="33"/>
      <c r="AH13" s="33"/>
      <c r="AI13" s="33"/>
      <c r="AJ13" s="34">
        <v>0</v>
      </c>
      <c r="AK13" s="34">
        <v>1</v>
      </c>
      <c r="AL13" s="34">
        <v>0</v>
      </c>
      <c r="AM13" s="34">
        <v>0</v>
      </c>
      <c r="AN13" s="35">
        <v>0</v>
      </c>
      <c r="AO13" s="32">
        <f>AF13+AG13+AH13+AI13</f>
        <v>56</v>
      </c>
      <c r="AP13" s="31">
        <f>AJ13/2</f>
        <v>0</v>
      </c>
      <c r="AQ13" s="26">
        <f>(AK13*3)+(AL13*5)+(AM13*5)+(AN13*20)</f>
        <v>3</v>
      </c>
      <c r="AR13" s="60">
        <f>AO13+AP13+AQ13</f>
        <v>59</v>
      </c>
      <c r="AS13" s="36">
        <v>71.08</v>
      </c>
      <c r="AT13" s="33"/>
      <c r="AU13" s="33"/>
      <c r="AV13" s="34">
        <v>11</v>
      </c>
      <c r="AW13" s="34">
        <v>0</v>
      </c>
      <c r="AX13" s="34">
        <v>0</v>
      </c>
      <c r="AY13" s="34">
        <v>0</v>
      </c>
      <c r="AZ13" s="35">
        <v>0</v>
      </c>
      <c r="BA13" s="32">
        <f>AS13+AT13+AU13</f>
        <v>71.08</v>
      </c>
      <c r="BB13" s="31">
        <f>AV13/2</f>
        <v>5.5</v>
      </c>
      <c r="BC13" s="26">
        <f>(AW13*3)+(AX13*5)+(AY13*5)+(AZ13*20)</f>
        <v>0</v>
      </c>
      <c r="BD13" s="60">
        <f>BA13+BB13+BC13</f>
        <v>76.58</v>
      </c>
      <c r="BE13" s="32"/>
      <c r="BF13" s="57"/>
      <c r="BG13" s="34"/>
      <c r="BH13" s="34"/>
      <c r="BI13" s="34"/>
      <c r="BJ13" s="34"/>
      <c r="BK13" s="35"/>
      <c r="BL13" s="53">
        <f>BE13+BF13</f>
        <v>0</v>
      </c>
      <c r="BM13" s="46">
        <f>BG13/2</f>
        <v>0</v>
      </c>
      <c r="BN13" s="45">
        <f>(BH13*3)+(BI13*5)+(BJ13*5)+(BK13*20)</f>
        <v>0</v>
      </c>
      <c r="BO13" s="44">
        <f>BL13+BM13+BN13</f>
        <v>0</v>
      </c>
      <c r="BP13" s="36">
        <v>51.02</v>
      </c>
      <c r="BQ13" s="33"/>
      <c r="BR13" s="33"/>
      <c r="BS13" s="33"/>
      <c r="BT13" s="34">
        <v>5</v>
      </c>
      <c r="BU13" s="34">
        <v>0</v>
      </c>
      <c r="BV13" s="34">
        <v>0</v>
      </c>
      <c r="BW13" s="34">
        <v>0</v>
      </c>
      <c r="BX13" s="35">
        <v>0</v>
      </c>
      <c r="BY13" s="32">
        <f>BP13+BQ13+BR13+BS13</f>
        <v>51.02</v>
      </c>
      <c r="BZ13" s="31">
        <f>BT13/2</f>
        <v>2.5</v>
      </c>
      <c r="CA13" s="37">
        <f>(BU13*3)+(BV13*5)+(BW13*5)+(BX13*20)</f>
        <v>0</v>
      </c>
      <c r="CB13" s="103">
        <f>BY13+BZ13+CA13</f>
        <v>53.52</v>
      </c>
      <c r="CC13" s="36">
        <v>14.29</v>
      </c>
      <c r="CD13" s="33">
        <v>12.28</v>
      </c>
      <c r="CE13" s="34">
        <v>14</v>
      </c>
      <c r="CF13" s="34">
        <v>0</v>
      </c>
      <c r="CG13" s="34">
        <v>0</v>
      </c>
      <c r="CH13" s="34">
        <v>0</v>
      </c>
      <c r="CI13" s="35">
        <v>0</v>
      </c>
      <c r="CJ13" s="32">
        <f>CC13+CD13</f>
        <v>26.57</v>
      </c>
      <c r="CK13" s="31">
        <f>CE13/2</f>
        <v>7</v>
      </c>
      <c r="CL13" s="26">
        <f>(CF13*3)+(CG13*5)+(CH13*5)+(CI13*20)</f>
        <v>0</v>
      </c>
      <c r="CM13" s="99">
        <f>CJ13+CK13+CL13</f>
        <v>33.57</v>
      </c>
      <c r="CN13" s="1"/>
      <c r="CO13" s="1"/>
      <c r="CP13" s="2"/>
      <c r="CQ13" s="2"/>
      <c r="CR13" s="2"/>
      <c r="CS13" s="2"/>
      <c r="CT13" s="2"/>
      <c r="CU13" s="7"/>
      <c r="CV13" s="14"/>
      <c r="CW13" s="6"/>
      <c r="CX13" s="15"/>
      <c r="CY13" s="16"/>
      <c r="CZ13" s="1"/>
      <c r="DA13" s="2"/>
      <c r="DB13" s="2"/>
      <c r="DC13" s="2"/>
      <c r="DD13" s="2"/>
      <c r="DE13" s="2"/>
      <c r="DF13" s="7"/>
      <c r="DG13" s="14"/>
      <c r="DH13" s="6"/>
      <c r="DI13" s="15"/>
      <c r="DJ13" s="16"/>
      <c r="DK13" s="1"/>
      <c r="DL13" s="2"/>
      <c r="DM13" s="2"/>
      <c r="DN13" s="2"/>
      <c r="DO13" s="2"/>
      <c r="DP13" s="2"/>
      <c r="DQ13" s="7"/>
      <c r="DR13" s="14"/>
      <c r="DS13" s="6"/>
      <c r="DT13" s="15"/>
      <c r="DU13" s="16"/>
      <c r="DV13" s="1"/>
      <c r="DW13" s="2"/>
      <c r="DX13" s="2"/>
      <c r="DY13" s="2"/>
      <c r="DZ13" s="2"/>
      <c r="EA13" s="2"/>
      <c r="EB13" s="7"/>
      <c r="EC13" s="14"/>
      <c r="ED13" s="6"/>
      <c r="EE13" s="15"/>
      <c r="EF13" s="16"/>
      <c r="EG13" s="1"/>
      <c r="EH13" s="2"/>
      <c r="EI13" s="2"/>
      <c r="EJ13" s="2"/>
      <c r="EK13" s="2"/>
      <c r="EL13" s="2"/>
      <c r="EM13" s="7"/>
      <c r="EN13" s="14"/>
      <c r="EO13" s="6"/>
      <c r="EP13" s="15"/>
      <c r="EQ13" s="16"/>
      <c r="ER13" s="1"/>
      <c r="ES13" s="2"/>
      <c r="ET13" s="2"/>
      <c r="EU13" s="2"/>
      <c r="EV13" s="2"/>
      <c r="EW13" s="2"/>
      <c r="EX13" s="7"/>
      <c r="EY13" s="14"/>
      <c r="EZ13" s="6"/>
      <c r="FA13" s="15"/>
      <c r="FB13" s="16"/>
      <c r="FC13" s="1"/>
      <c r="FD13" s="2"/>
      <c r="FE13" s="2"/>
      <c r="FF13" s="2"/>
      <c r="FG13" s="2"/>
      <c r="FH13" s="2"/>
      <c r="FI13" s="7"/>
      <c r="FJ13" s="14"/>
      <c r="FK13" s="6"/>
      <c r="FL13" s="15"/>
      <c r="FM13" s="16"/>
      <c r="FN13" s="1"/>
      <c r="FO13" s="2"/>
      <c r="FP13" s="2"/>
      <c r="FQ13" s="2"/>
      <c r="FR13" s="2"/>
      <c r="FS13" s="2"/>
      <c r="FT13" s="7"/>
      <c r="FU13" s="14"/>
      <c r="FV13" s="6"/>
      <c r="FW13" s="15"/>
      <c r="FX13" s="16"/>
      <c r="FY13" s="1"/>
      <c r="FZ13" s="2"/>
      <c r="GA13" s="2"/>
      <c r="GB13" s="2"/>
      <c r="GC13" s="2"/>
      <c r="GD13" s="2"/>
      <c r="GE13" s="7"/>
      <c r="GF13" s="14"/>
      <c r="GG13" s="6"/>
      <c r="GH13" s="15"/>
      <c r="GI13" s="16"/>
      <c r="GJ13" s="1"/>
      <c r="GK13" s="2"/>
      <c r="GL13" s="2"/>
      <c r="GM13" s="2"/>
      <c r="GN13" s="2"/>
      <c r="GO13" s="2"/>
      <c r="GP13" s="7"/>
      <c r="GQ13" s="14"/>
      <c r="GR13" s="6"/>
      <c r="GS13" s="15"/>
      <c r="GT13" s="16"/>
      <c r="GU13" s="1"/>
      <c r="GV13" s="2"/>
      <c r="GW13" s="2"/>
      <c r="GX13" s="2"/>
      <c r="GY13" s="2"/>
      <c r="GZ13" s="2"/>
      <c r="HA13" s="7"/>
      <c r="HB13" s="14"/>
      <c r="HC13" s="6"/>
      <c r="HD13" s="15"/>
      <c r="HE13" s="16"/>
      <c r="HF13" s="1"/>
      <c r="HG13" s="2"/>
      <c r="HH13" s="2"/>
      <c r="HI13" s="2"/>
      <c r="HJ13" s="2"/>
      <c r="HK13" s="2"/>
      <c r="HL13" s="7"/>
      <c r="HM13" s="14"/>
      <c r="HN13" s="6"/>
      <c r="HO13" s="15"/>
      <c r="HP13" s="16"/>
      <c r="HQ13" s="1"/>
      <c r="HR13" s="2"/>
      <c r="HS13" s="2"/>
      <c r="HT13" s="2"/>
      <c r="HU13" s="2"/>
      <c r="HV13" s="2"/>
      <c r="HW13" s="7"/>
      <c r="HX13" s="14"/>
      <c r="HY13" s="6"/>
      <c r="HZ13" s="15"/>
      <c r="IA13" s="16"/>
      <c r="IB13" s="1"/>
      <c r="IC13" s="2"/>
      <c r="ID13" s="2"/>
      <c r="IE13" s="2"/>
      <c r="IF13" s="2"/>
      <c r="IG13" s="2"/>
      <c r="IH13" s="7"/>
      <c r="II13" s="14"/>
      <c r="IJ13" s="6"/>
      <c r="IK13" s="49"/>
      <c r="IL13" s="50"/>
    </row>
    <row r="14" spans="1:246" x14ac:dyDescent="0.25">
      <c r="A14" s="38">
        <v>4</v>
      </c>
      <c r="B14" s="28" t="s">
        <v>147</v>
      </c>
      <c r="C14" s="28"/>
      <c r="D14" s="29"/>
      <c r="E14" s="29" t="s">
        <v>17</v>
      </c>
      <c r="F14" s="59" t="s">
        <v>95</v>
      </c>
      <c r="G14" s="27" t="str">
        <f>IF(AND(OR($G$2="Y",$H$2="Y"),I14&lt;5,J14&lt;5),IF(AND(I14=I13,J14=J13),G13+1,1),"")</f>
        <v/>
      </c>
      <c r="H14" s="24" t="e">
        <f>IF(AND($H$2="Y",J14&gt;0,OR(AND(G14=1,#REF!=10),AND(G14=2,#REF!=20),AND(G14=3,#REF!=30),AND(G14=4,G76=40),AND(G14=5,G82=50),AND(G14=6,G89=60),AND(G14=7,G98=70),AND(G14=8,#REF!=80),AND(G14=9,G106=90),AND(G14=10,#REF!=100))),VLOOKUP(J14-1,SortLookup!$A$13:$B$16,2,FALSE),"")</f>
        <v>#REF!</v>
      </c>
      <c r="I14" s="39">
        <f>IF(ISNA(VLOOKUP(E14,SortLookup!$A$1:$B$5,2,FALSE))," ",VLOOKUP(E14,SortLookup!$A$1:$B$5,2,FALSE))</f>
        <v>1</v>
      </c>
      <c r="J14" s="25" t="str">
        <f>IF(ISNA(VLOOKUP(F14,SortLookup!$A$7:$B$11,2,FALSE))," ",VLOOKUP(F14,SortLookup!$A$7:$B$11,2,FALSE))</f>
        <v xml:space="preserve"> </v>
      </c>
      <c r="K14" s="74">
        <f>L14+M14+N14</f>
        <v>266.29000000000002</v>
      </c>
      <c r="L14" s="75">
        <f>AB14+AO14+BA14+BL14+BY14+CJ14+CU14+DF14+DQ14+EB14+EM14+EX14+FI14+FT14+GE14+GP14+HA14+HL14+HW14+IH14</f>
        <v>241.79</v>
      </c>
      <c r="M14" s="45">
        <f>AD14+AQ14+BC14+BN14+CA14+CL14+CW14+DH14+DS14+ED14+EO14+EZ14+FK14+FV14+GG14+GR14+HC14+HN14+HY14+IJ14</f>
        <v>14</v>
      </c>
      <c r="N14" s="46">
        <f>O14/2</f>
        <v>10.5</v>
      </c>
      <c r="O14" s="76">
        <f>W14+AJ14+AV14+BG14+BT14+CE14+CP14+DA14+DL14+DW14+EH14+ES14+FD14+FO14+FZ14+GK14+GV14+HG14+HR14+IC14</f>
        <v>21</v>
      </c>
      <c r="P14" s="36">
        <v>5.22</v>
      </c>
      <c r="Q14" s="33">
        <v>15.25</v>
      </c>
      <c r="R14" s="33">
        <v>3.22</v>
      </c>
      <c r="S14" s="33"/>
      <c r="T14" s="33"/>
      <c r="U14" s="33"/>
      <c r="V14" s="33"/>
      <c r="W14" s="34">
        <v>2</v>
      </c>
      <c r="X14" s="34">
        <v>0</v>
      </c>
      <c r="Y14" s="34">
        <v>0</v>
      </c>
      <c r="Z14" s="34">
        <v>0</v>
      </c>
      <c r="AA14" s="35">
        <v>0</v>
      </c>
      <c r="AB14" s="32">
        <f>P14+Q14+R14+S14+T14+U14+V14</f>
        <v>23.69</v>
      </c>
      <c r="AC14" s="31">
        <f>W14/2</f>
        <v>1</v>
      </c>
      <c r="AD14" s="26">
        <f>(X14*3)+(Y14*5)+(Z14*5)+(AA14*20)</f>
        <v>0</v>
      </c>
      <c r="AE14" s="60">
        <f>AB14+AC14+AD14</f>
        <v>24.69</v>
      </c>
      <c r="AF14" s="36">
        <v>80.2</v>
      </c>
      <c r="AG14" s="33"/>
      <c r="AH14" s="33"/>
      <c r="AI14" s="33"/>
      <c r="AJ14" s="34">
        <v>1</v>
      </c>
      <c r="AK14" s="34">
        <v>1</v>
      </c>
      <c r="AL14" s="34">
        <v>0</v>
      </c>
      <c r="AM14" s="34">
        <v>0</v>
      </c>
      <c r="AN14" s="35">
        <v>0</v>
      </c>
      <c r="AO14" s="32">
        <f>AF14+AG14+AH14+AI14</f>
        <v>80.2</v>
      </c>
      <c r="AP14" s="31">
        <f>AJ14/2</f>
        <v>0.5</v>
      </c>
      <c r="AQ14" s="26">
        <f>(AK14*3)+(AL14*5)+(AM14*5)+(AN14*20)</f>
        <v>3</v>
      </c>
      <c r="AR14" s="60">
        <f>AO14+AP14+AQ14</f>
        <v>83.7</v>
      </c>
      <c r="AS14" s="36">
        <v>66.94</v>
      </c>
      <c r="AT14" s="33"/>
      <c r="AU14" s="33"/>
      <c r="AV14" s="34">
        <v>5</v>
      </c>
      <c r="AW14" s="34">
        <v>1</v>
      </c>
      <c r="AX14" s="34">
        <v>0</v>
      </c>
      <c r="AY14" s="34">
        <v>0</v>
      </c>
      <c r="AZ14" s="35">
        <v>0</v>
      </c>
      <c r="BA14" s="32">
        <f>AS14+AT14+AU14</f>
        <v>66.94</v>
      </c>
      <c r="BB14" s="31">
        <f>AV14/2</f>
        <v>2.5</v>
      </c>
      <c r="BC14" s="26">
        <f>(AW14*3)+(AX14*5)+(AY14*5)+(AZ14*20)</f>
        <v>3</v>
      </c>
      <c r="BD14" s="60">
        <f>BA14+BB14+BC14</f>
        <v>72.44</v>
      </c>
      <c r="BE14" s="32"/>
      <c r="BF14" s="57"/>
      <c r="BG14" s="34"/>
      <c r="BH14" s="34"/>
      <c r="BI14" s="34"/>
      <c r="BJ14" s="34"/>
      <c r="BK14" s="35"/>
      <c r="BL14" s="53">
        <f>BE14+BF14</f>
        <v>0</v>
      </c>
      <c r="BM14" s="46">
        <f>BG14/2</f>
        <v>0</v>
      </c>
      <c r="BN14" s="45">
        <f>(BH14*3)+(BI14*5)+(BJ14*5)+(BK14*20)</f>
        <v>0</v>
      </c>
      <c r="BO14" s="44">
        <f>BL14+BM14+BN14</f>
        <v>0</v>
      </c>
      <c r="BP14" s="36">
        <v>46.2</v>
      </c>
      <c r="BQ14" s="33"/>
      <c r="BR14" s="33"/>
      <c r="BS14" s="33"/>
      <c r="BT14" s="34">
        <v>7</v>
      </c>
      <c r="BU14" s="34">
        <v>1</v>
      </c>
      <c r="BV14" s="34">
        <v>1</v>
      </c>
      <c r="BW14" s="34">
        <v>0</v>
      </c>
      <c r="BX14" s="35">
        <v>0</v>
      </c>
      <c r="BY14" s="32">
        <f>BP14+BQ14+BR14+BS14</f>
        <v>46.2</v>
      </c>
      <c r="BZ14" s="31">
        <f>BT14/2</f>
        <v>3.5</v>
      </c>
      <c r="CA14" s="37">
        <f>(BU14*3)+(BV14*5)+(BW14*5)+(BX14*20)</f>
        <v>8</v>
      </c>
      <c r="CB14" s="103">
        <f>BY14+BZ14+CA14</f>
        <v>57.7</v>
      </c>
      <c r="CC14" s="36">
        <v>12.49</v>
      </c>
      <c r="CD14" s="33">
        <v>12.27</v>
      </c>
      <c r="CE14" s="34">
        <v>6</v>
      </c>
      <c r="CF14" s="34">
        <v>0</v>
      </c>
      <c r="CG14" s="34">
        <v>0</v>
      </c>
      <c r="CH14" s="34">
        <v>0</v>
      </c>
      <c r="CI14" s="35">
        <v>0</v>
      </c>
      <c r="CJ14" s="32">
        <f>CC14+CD14</f>
        <v>24.76</v>
      </c>
      <c r="CK14" s="31">
        <f>CE14/2</f>
        <v>3</v>
      </c>
      <c r="CL14" s="26">
        <f>(CF14*3)+(CG14*5)+(CH14*5)+(CI14*20)</f>
        <v>0</v>
      </c>
      <c r="CM14" s="99">
        <f>CJ14+CK14+CL14</f>
        <v>27.76</v>
      </c>
      <c r="CU14" s="131"/>
      <c r="CX14" s="132"/>
      <c r="CY14" s="50"/>
      <c r="DF14" s="131"/>
      <c r="DI14" s="132"/>
      <c r="DJ14" s="50"/>
      <c r="DQ14" s="131"/>
      <c r="DT14" s="132"/>
      <c r="DU14" s="50"/>
      <c r="EB14" s="131"/>
      <c r="EE14" s="132"/>
      <c r="EF14" s="50"/>
      <c r="EM14" s="131"/>
      <c r="EP14" s="132"/>
      <c r="EQ14" s="50"/>
      <c r="EX14" s="131"/>
      <c r="FA14" s="132"/>
      <c r="FB14" s="50"/>
      <c r="FI14" s="131"/>
      <c r="FL14" s="132"/>
      <c r="FM14" s="50"/>
      <c r="FT14" s="131"/>
      <c r="FW14" s="132"/>
      <c r="FX14" s="50"/>
      <c r="GE14" s="131"/>
      <c r="GH14" s="132"/>
      <c r="GI14" s="50"/>
      <c r="GP14" s="131"/>
      <c r="GS14" s="132"/>
      <c r="GT14" s="50"/>
      <c r="HA14" s="131"/>
      <c r="HD14" s="132"/>
      <c r="HE14" s="50"/>
      <c r="HL14" s="131"/>
      <c r="HO14" s="132"/>
      <c r="HP14" s="50"/>
      <c r="HW14" s="131"/>
      <c r="HZ14" s="132"/>
      <c r="IA14" s="50"/>
      <c r="IH14" s="131"/>
      <c r="IL14" s="50"/>
    </row>
    <row r="15" spans="1:246" x14ac:dyDescent="0.25">
      <c r="A15" s="38">
        <v>5</v>
      </c>
      <c r="B15" s="28" t="s">
        <v>145</v>
      </c>
      <c r="C15" s="28"/>
      <c r="D15" s="29"/>
      <c r="E15" s="29" t="s">
        <v>17</v>
      </c>
      <c r="F15" s="59" t="s">
        <v>95</v>
      </c>
      <c r="G15" s="27" t="str">
        <f>IF(AND(OR($G$2="Y",$H$2="Y"),I15&lt;5,J15&lt;5),IF(AND(I15=I14,J15=J14),G14+1,1),"")</f>
        <v/>
      </c>
      <c r="H15" s="24" t="e">
        <f>IF(AND($H$2="Y",J15&gt;0,OR(AND(G15=1,#REF!=10),AND(G15=2,#REF!=20),AND(G15=3,#REF!=30),AND(G15=4,G77=40),AND(G15=5,G83=50),AND(G15=6,G90=60),AND(G15=7,G99=70),AND(G15=8,#REF!=80),AND(G15=9,G107=90),AND(G15=10,#REF!=100))),VLOOKUP(J15-1,SortLookup!$A$13:$B$16,2,FALSE),"")</f>
        <v>#REF!</v>
      </c>
      <c r="I15" s="39">
        <f>IF(ISNA(VLOOKUP(E15,SortLookup!$A$1:$B$5,2,FALSE))," ",VLOOKUP(E15,SortLookup!$A$1:$B$5,2,FALSE))</f>
        <v>1</v>
      </c>
      <c r="J15" s="25" t="str">
        <f>IF(ISNA(VLOOKUP(F15,SortLookup!$A$7:$B$11,2,FALSE))," ",VLOOKUP(F15,SortLookup!$A$7:$B$11,2,FALSE))</f>
        <v xml:space="preserve"> </v>
      </c>
      <c r="K15" s="74">
        <f>L15+M15+N15</f>
        <v>266.57</v>
      </c>
      <c r="L15" s="75">
        <f>AB15+AO15+BA15+BL15+BY15+CJ15+CU15+DF15+DQ15+EB15+EM15+EX15+FI15+FT15+GE15+GP15+HA15+HL15+HW15+IH15</f>
        <v>245.57</v>
      </c>
      <c r="M15" s="45">
        <f>AD15+AQ15+BC15+BN15+CA15+CL15+CW15+DH15+DS15+ED15+EO15+EZ15+FK15+FV15+GG15+GR15+HC15+HN15+HY15+IJ15</f>
        <v>11</v>
      </c>
      <c r="N15" s="46">
        <f>O15/2</f>
        <v>10</v>
      </c>
      <c r="O15" s="76">
        <f>W15+AJ15+AV15+BG15+BT15+CE15+CP15+DA15+DL15+DW15+EH15+ES15+FD15+FO15+FZ15+GK15+GV15+HG15+HR15+IC15</f>
        <v>20</v>
      </c>
      <c r="P15" s="36">
        <v>4.9800000000000004</v>
      </c>
      <c r="Q15" s="33">
        <v>15.75</v>
      </c>
      <c r="R15" s="33">
        <v>2.29</v>
      </c>
      <c r="S15" s="33"/>
      <c r="T15" s="33"/>
      <c r="U15" s="33"/>
      <c r="V15" s="33"/>
      <c r="W15" s="34">
        <v>0</v>
      </c>
      <c r="X15" s="34">
        <v>0</v>
      </c>
      <c r="Y15" s="34">
        <v>0</v>
      </c>
      <c r="Z15" s="34">
        <v>0</v>
      </c>
      <c r="AA15" s="35">
        <v>0</v>
      </c>
      <c r="AB15" s="32">
        <f>P15+Q15+R15+S15+T15+U15+V15</f>
        <v>23.02</v>
      </c>
      <c r="AC15" s="31">
        <f>W15/2</f>
        <v>0</v>
      </c>
      <c r="AD15" s="26">
        <f>(X15*3)+(Y15*5)+(Z15*5)+(AA15*20)</f>
        <v>0</v>
      </c>
      <c r="AE15" s="60">
        <f>AB15+AC15+AD15</f>
        <v>23.02</v>
      </c>
      <c r="AF15" s="36">
        <v>84.32</v>
      </c>
      <c r="AG15" s="33"/>
      <c r="AH15" s="33"/>
      <c r="AI15" s="33"/>
      <c r="AJ15" s="34">
        <v>0</v>
      </c>
      <c r="AK15" s="34">
        <v>2</v>
      </c>
      <c r="AL15" s="34">
        <v>0</v>
      </c>
      <c r="AM15" s="34">
        <v>1</v>
      </c>
      <c r="AN15" s="35">
        <v>0</v>
      </c>
      <c r="AO15" s="32">
        <f>AF15+AG15+AH15+AI15</f>
        <v>84.32</v>
      </c>
      <c r="AP15" s="31">
        <f>AJ15/2</f>
        <v>0</v>
      </c>
      <c r="AQ15" s="26">
        <f>(AK15*3)+(AL15*5)+(AM15*5)+(AN15*20)</f>
        <v>11</v>
      </c>
      <c r="AR15" s="60">
        <f>AO15+AP15+AQ15</f>
        <v>95.32</v>
      </c>
      <c r="AS15" s="36">
        <v>60.71</v>
      </c>
      <c r="AT15" s="33"/>
      <c r="AU15" s="33"/>
      <c r="AV15" s="34">
        <v>2</v>
      </c>
      <c r="AW15" s="34">
        <v>0</v>
      </c>
      <c r="AX15" s="34">
        <v>0</v>
      </c>
      <c r="AY15" s="34">
        <v>0</v>
      </c>
      <c r="AZ15" s="35">
        <v>0</v>
      </c>
      <c r="BA15" s="32">
        <f>AS15+AT15+AU15</f>
        <v>60.71</v>
      </c>
      <c r="BB15" s="31">
        <f>AV15/2</f>
        <v>1</v>
      </c>
      <c r="BC15" s="26">
        <f>(AW15*3)+(AX15*5)+(AY15*5)+(AZ15*20)</f>
        <v>0</v>
      </c>
      <c r="BD15" s="60">
        <f>BA15+BB15+BC15</f>
        <v>61.71</v>
      </c>
      <c r="BE15" s="32"/>
      <c r="BF15" s="57"/>
      <c r="BG15" s="34"/>
      <c r="BH15" s="34"/>
      <c r="BI15" s="34"/>
      <c r="BJ15" s="34"/>
      <c r="BK15" s="35"/>
      <c r="BL15" s="53">
        <f>BE15+BF15</f>
        <v>0</v>
      </c>
      <c r="BM15" s="46">
        <f>BG15/2</f>
        <v>0</v>
      </c>
      <c r="BN15" s="45">
        <f>(BH15*3)+(BI15*5)+(BJ15*5)+(BK15*20)</f>
        <v>0</v>
      </c>
      <c r="BO15" s="44">
        <f>BL15+BM15+BN15</f>
        <v>0</v>
      </c>
      <c r="BP15" s="36">
        <v>48.95</v>
      </c>
      <c r="BQ15" s="33"/>
      <c r="BR15" s="33"/>
      <c r="BS15" s="33"/>
      <c r="BT15" s="34">
        <v>10</v>
      </c>
      <c r="BU15" s="34">
        <v>0</v>
      </c>
      <c r="BV15" s="34">
        <v>0</v>
      </c>
      <c r="BW15" s="34">
        <v>0</v>
      </c>
      <c r="BX15" s="35">
        <v>0</v>
      </c>
      <c r="BY15" s="32">
        <f>BP15+BQ15+BR15+BS15</f>
        <v>48.95</v>
      </c>
      <c r="BZ15" s="31">
        <f>BT15/2</f>
        <v>5</v>
      </c>
      <c r="CA15" s="37">
        <f>(BU15*3)+(BV15*5)+(BW15*5)+(BX15*20)</f>
        <v>0</v>
      </c>
      <c r="CB15" s="103">
        <f>BY15+BZ15+CA15</f>
        <v>53.95</v>
      </c>
      <c r="CC15" s="36">
        <v>14.7</v>
      </c>
      <c r="CD15" s="33">
        <v>13.87</v>
      </c>
      <c r="CE15" s="34">
        <v>8</v>
      </c>
      <c r="CF15" s="34">
        <v>0</v>
      </c>
      <c r="CG15" s="34">
        <v>0</v>
      </c>
      <c r="CH15" s="34">
        <v>0</v>
      </c>
      <c r="CI15" s="35">
        <v>0</v>
      </c>
      <c r="CJ15" s="32">
        <f>CC15+CD15</f>
        <v>28.57</v>
      </c>
      <c r="CK15" s="31">
        <f>CE15/2</f>
        <v>4</v>
      </c>
      <c r="CL15" s="26">
        <f>(CF15*3)+(CG15*5)+(CH15*5)+(CI15*20)</f>
        <v>0</v>
      </c>
      <c r="CM15" s="99">
        <f>CJ15+CK15+CL15</f>
        <v>32.57</v>
      </c>
      <c r="CU15" s="131"/>
      <c r="CX15" s="132"/>
      <c r="CY15" s="50"/>
      <c r="DF15" s="131"/>
      <c r="DI15" s="132"/>
      <c r="DJ15" s="50"/>
      <c r="DQ15" s="131"/>
      <c r="DT15" s="132"/>
      <c r="DU15" s="50"/>
      <c r="EB15" s="131"/>
      <c r="EE15" s="132"/>
      <c r="EF15" s="50"/>
      <c r="EM15" s="131"/>
      <c r="EP15" s="132"/>
      <c r="EQ15" s="50"/>
      <c r="EX15" s="131"/>
      <c r="FA15" s="132"/>
      <c r="FB15" s="50"/>
      <c r="FI15" s="131"/>
      <c r="FL15" s="132"/>
      <c r="FM15" s="50"/>
      <c r="FT15" s="131"/>
      <c r="FW15" s="132"/>
      <c r="FX15" s="50"/>
      <c r="GE15" s="131"/>
      <c r="GH15" s="132"/>
      <c r="GI15" s="50"/>
      <c r="GP15" s="131"/>
      <c r="GS15" s="132"/>
      <c r="GT15" s="50"/>
      <c r="HA15" s="131"/>
      <c r="HD15" s="132"/>
      <c r="HE15" s="50"/>
      <c r="HL15" s="131"/>
      <c r="HO15" s="132"/>
      <c r="HP15" s="50"/>
      <c r="HW15" s="131"/>
      <c r="HZ15" s="132"/>
      <c r="IA15" s="50"/>
      <c r="IH15" s="131"/>
      <c r="IL15" s="50"/>
    </row>
    <row r="16" spans="1:246" x14ac:dyDescent="0.25">
      <c r="A16" s="38">
        <v>6</v>
      </c>
      <c r="B16" s="28" t="s">
        <v>134</v>
      </c>
      <c r="C16" s="28"/>
      <c r="D16" s="29"/>
      <c r="E16" s="29" t="s">
        <v>17</v>
      </c>
      <c r="F16" s="59" t="s">
        <v>24</v>
      </c>
      <c r="G16" s="27" t="str">
        <f>IF(AND(OR($G$2="Y",$H$2="Y"),I16&lt;5,J16&lt;5),IF(AND(I16=#REF!,J16=#REF!),#REF!+1,1),"")</f>
        <v/>
      </c>
      <c r="H16" s="24" t="e">
        <f>IF(AND($H$2="Y",J16&gt;0,OR(AND(G16=1,#REF!=10),AND(G16=2,#REF!=20),AND(G16=3,#REF!=30),AND(G16=4,G77=40),AND(G16=5,G83=50),AND(G16=6,G90=60),AND(G16=7,G99=70),AND(G16=8,#REF!=80),AND(G16=9,G107=90),AND(G16=10,#REF!=100))),VLOOKUP(J16-1,SortLookup!$A$13:$B$16,2,FALSE),"")</f>
        <v>#REF!</v>
      </c>
      <c r="I16" s="39">
        <f>IF(ISNA(VLOOKUP(E16,SortLookup!$A$1:$B$5,2,FALSE))," ",VLOOKUP(E16,SortLookup!$A$1:$B$5,2,FALSE))</f>
        <v>1</v>
      </c>
      <c r="J16" s="25">
        <f>IF(ISNA(VLOOKUP(F16,SortLookup!$A$7:$B$11,2,FALSE))," ",VLOOKUP(F16,SortLookup!$A$7:$B$11,2,FALSE))</f>
        <v>4</v>
      </c>
      <c r="K16" s="74">
        <f>L16+M16+N16</f>
        <v>278.3</v>
      </c>
      <c r="L16" s="75">
        <f>AB16+AO16+BA16+BL16+BY16+CJ16+CU16+DF16+DQ16+EB16+EM16+EX16+FI16+FT16+GE16+GP16+HA16+HL16+HW16+IH16</f>
        <v>245.8</v>
      </c>
      <c r="M16" s="45">
        <f>AD16+AQ16+BC16+BN16+CA16+CL16+CW16+DH16+DS16+ED16+EO16+EZ16+FK16+FV16+GG16+GR16+HC16+HN16+HY16+IJ16</f>
        <v>8</v>
      </c>
      <c r="N16" s="46">
        <f>O16/2</f>
        <v>24.5</v>
      </c>
      <c r="O16" s="76">
        <f>W16+AJ16+AV16+BG16+BT16+CE16+CP16+DA16+DL16+DW16+EH16+ES16+FD16+FO16+FZ16+GK16+GV16+HG16+HR16+IC16</f>
        <v>49</v>
      </c>
      <c r="P16" s="36">
        <v>5.55</v>
      </c>
      <c r="Q16" s="33">
        <v>12.52</v>
      </c>
      <c r="R16" s="33">
        <v>1.38</v>
      </c>
      <c r="S16" s="33"/>
      <c r="T16" s="33"/>
      <c r="U16" s="33"/>
      <c r="V16" s="33"/>
      <c r="W16" s="34">
        <v>16</v>
      </c>
      <c r="X16" s="34">
        <v>0</v>
      </c>
      <c r="Y16" s="34">
        <v>0</v>
      </c>
      <c r="Z16" s="34">
        <v>0</v>
      </c>
      <c r="AA16" s="35">
        <v>0</v>
      </c>
      <c r="AB16" s="32">
        <f>P16+Q16+R16+S16+T16+U16+V16</f>
        <v>19.45</v>
      </c>
      <c r="AC16" s="31">
        <f>W16/2</f>
        <v>8</v>
      </c>
      <c r="AD16" s="26">
        <f>(X16*3)+(Y16*5)+(Z16*5)+(AA16*20)</f>
        <v>0</v>
      </c>
      <c r="AE16" s="60">
        <f>AB16+AC16+AD16</f>
        <v>27.45</v>
      </c>
      <c r="AF16" s="36">
        <v>77.11</v>
      </c>
      <c r="AG16" s="33"/>
      <c r="AH16" s="33"/>
      <c r="AI16" s="33"/>
      <c r="AJ16" s="34">
        <v>4</v>
      </c>
      <c r="AK16" s="34">
        <v>1</v>
      </c>
      <c r="AL16" s="34">
        <v>0</v>
      </c>
      <c r="AM16" s="34">
        <v>0</v>
      </c>
      <c r="AN16" s="35">
        <v>0</v>
      </c>
      <c r="AO16" s="32">
        <f>AF16+AG16+AH16+AI16</f>
        <v>77.11</v>
      </c>
      <c r="AP16" s="31">
        <f>AJ16/2</f>
        <v>2</v>
      </c>
      <c r="AQ16" s="26">
        <f>(AK16*3)+(AL16*5)+(AM16*5)+(AN16*20)</f>
        <v>3</v>
      </c>
      <c r="AR16" s="60">
        <f>AO16+AP16+AQ16</f>
        <v>82.11</v>
      </c>
      <c r="AS16" s="36">
        <v>58.23</v>
      </c>
      <c r="AT16" s="33"/>
      <c r="AU16" s="33"/>
      <c r="AV16" s="34">
        <v>15</v>
      </c>
      <c r="AW16" s="34">
        <v>0</v>
      </c>
      <c r="AX16" s="34">
        <v>1</v>
      </c>
      <c r="AY16" s="34">
        <v>0</v>
      </c>
      <c r="AZ16" s="35">
        <v>0</v>
      </c>
      <c r="BA16" s="32">
        <f>AS16+AT16+AU16</f>
        <v>58.23</v>
      </c>
      <c r="BB16" s="31">
        <f>AV16/2</f>
        <v>7.5</v>
      </c>
      <c r="BC16" s="26">
        <f>(AW16*3)+(AX16*5)+(AY16*5)+(AZ16*20)</f>
        <v>5</v>
      </c>
      <c r="BD16" s="60">
        <f>BA16+BB16+BC16</f>
        <v>70.73</v>
      </c>
      <c r="BE16" s="32"/>
      <c r="BF16" s="57"/>
      <c r="BG16" s="34"/>
      <c r="BH16" s="34"/>
      <c r="BI16" s="34"/>
      <c r="BJ16" s="34"/>
      <c r="BK16" s="35"/>
      <c r="BL16" s="53">
        <f>BE16+BF16</f>
        <v>0</v>
      </c>
      <c r="BM16" s="46">
        <f>BG16/2</f>
        <v>0</v>
      </c>
      <c r="BN16" s="45">
        <f>(BH16*3)+(BI16*5)+(BJ16*5)+(BK16*20)</f>
        <v>0</v>
      </c>
      <c r="BO16" s="44">
        <f>BL16+BM16+BN16</f>
        <v>0</v>
      </c>
      <c r="BP16" s="36">
        <v>66.599999999999994</v>
      </c>
      <c r="BQ16" s="33"/>
      <c r="BR16" s="33"/>
      <c r="BS16" s="33"/>
      <c r="BT16" s="34">
        <v>2</v>
      </c>
      <c r="BU16" s="34">
        <v>0</v>
      </c>
      <c r="BV16" s="34">
        <v>0</v>
      </c>
      <c r="BW16" s="34">
        <v>0</v>
      </c>
      <c r="BX16" s="35">
        <v>0</v>
      </c>
      <c r="BY16" s="32">
        <f>BP16+BQ16+BR16+BS16</f>
        <v>66.599999999999994</v>
      </c>
      <c r="BZ16" s="31">
        <f>BT16/2</f>
        <v>1</v>
      </c>
      <c r="CA16" s="37">
        <f>(BU16*3)+(BV16*5)+(BW16*5)+(BX16*20)</f>
        <v>0</v>
      </c>
      <c r="CB16" s="103">
        <f>BY16+BZ16+CA16</f>
        <v>67.599999999999994</v>
      </c>
      <c r="CC16" s="36">
        <v>12.63</v>
      </c>
      <c r="CD16" s="33">
        <v>11.78</v>
      </c>
      <c r="CE16" s="34">
        <v>12</v>
      </c>
      <c r="CF16" s="34">
        <v>0</v>
      </c>
      <c r="CG16" s="34">
        <v>0</v>
      </c>
      <c r="CH16" s="34">
        <v>0</v>
      </c>
      <c r="CI16" s="35">
        <v>0</v>
      </c>
      <c r="CJ16" s="32">
        <f>CC16+CD16</f>
        <v>24.41</v>
      </c>
      <c r="CK16" s="31">
        <f>CE16/2</f>
        <v>6</v>
      </c>
      <c r="CL16" s="26">
        <f>(CF16*3)+(CG16*5)+(CH16*5)+(CI16*20)</f>
        <v>0</v>
      </c>
      <c r="CM16" s="99">
        <f>CJ16+CK16+CL16</f>
        <v>30.41</v>
      </c>
      <c r="CN16" s="1"/>
      <c r="CO16" s="1"/>
      <c r="CP16" s="2"/>
      <c r="CQ16" s="2"/>
      <c r="CR16" s="2"/>
      <c r="CS16" s="2"/>
      <c r="CT16" s="2"/>
      <c r="CU16" s="7"/>
      <c r="CV16" s="14"/>
      <c r="CW16" s="6"/>
      <c r="CX16" s="15"/>
      <c r="CY16" s="16"/>
      <c r="CZ16" s="1"/>
      <c r="DA16" s="2"/>
      <c r="DB16" s="2"/>
      <c r="DC16" s="2"/>
      <c r="DD16" s="2"/>
      <c r="DE16" s="2"/>
      <c r="DF16" s="7"/>
      <c r="DG16" s="14"/>
      <c r="DH16" s="6"/>
      <c r="DI16" s="15"/>
      <c r="DJ16" s="16"/>
      <c r="DK16" s="1"/>
      <c r="DL16" s="2"/>
      <c r="DM16" s="2"/>
      <c r="DN16" s="2"/>
      <c r="DO16" s="2"/>
      <c r="DP16" s="2"/>
      <c r="DQ16" s="7"/>
      <c r="DR16" s="14"/>
      <c r="DS16" s="6"/>
      <c r="DT16" s="15"/>
      <c r="DU16" s="16"/>
      <c r="DV16" s="1"/>
      <c r="DW16" s="2"/>
      <c r="DX16" s="2"/>
      <c r="DY16" s="2"/>
      <c r="DZ16" s="2"/>
      <c r="EA16" s="2"/>
      <c r="EB16" s="7"/>
      <c r="EC16" s="14"/>
      <c r="ED16" s="6"/>
      <c r="EE16" s="15"/>
      <c r="EF16" s="16"/>
      <c r="EG16" s="1"/>
      <c r="EH16" s="2"/>
      <c r="EI16" s="2"/>
      <c r="EJ16" s="2"/>
      <c r="EK16" s="2"/>
      <c r="EL16" s="2"/>
      <c r="EM16" s="7"/>
      <c r="EN16" s="14"/>
      <c r="EO16" s="6"/>
      <c r="EP16" s="15"/>
      <c r="EQ16" s="16"/>
      <c r="ER16" s="1"/>
      <c r="ES16" s="2"/>
      <c r="ET16" s="2"/>
      <c r="EU16" s="2"/>
      <c r="EV16" s="2"/>
      <c r="EW16" s="2"/>
      <c r="EX16" s="7"/>
      <c r="EY16" s="14"/>
      <c r="EZ16" s="6"/>
      <c r="FA16" s="15"/>
      <c r="FB16" s="16"/>
      <c r="FC16" s="1"/>
      <c r="FD16" s="2"/>
      <c r="FE16" s="2"/>
      <c r="FF16" s="2"/>
      <c r="FG16" s="2"/>
      <c r="FH16" s="2"/>
      <c r="FI16" s="7"/>
      <c r="FJ16" s="14"/>
      <c r="FK16" s="6"/>
      <c r="FL16" s="15"/>
      <c r="FM16" s="16"/>
      <c r="FN16" s="1"/>
      <c r="FO16" s="2"/>
      <c r="FP16" s="2"/>
      <c r="FQ16" s="2"/>
      <c r="FR16" s="2"/>
      <c r="FS16" s="2"/>
      <c r="FT16" s="7"/>
      <c r="FU16" s="14"/>
      <c r="FV16" s="6"/>
      <c r="FW16" s="15"/>
      <c r="FX16" s="16"/>
      <c r="FY16" s="1"/>
      <c r="FZ16" s="2"/>
      <c r="GA16" s="2"/>
      <c r="GB16" s="2"/>
      <c r="GC16" s="2"/>
      <c r="GD16" s="2"/>
      <c r="GE16" s="7"/>
      <c r="GF16" s="14"/>
      <c r="GG16" s="6"/>
      <c r="GH16" s="15"/>
      <c r="GI16" s="16"/>
      <c r="GJ16" s="1"/>
      <c r="GK16" s="2"/>
      <c r="GL16" s="2"/>
      <c r="GM16" s="2"/>
      <c r="GN16" s="2"/>
      <c r="GO16" s="2"/>
      <c r="GP16" s="7"/>
      <c r="GQ16" s="14"/>
      <c r="GR16" s="6"/>
      <c r="GS16" s="15"/>
      <c r="GT16" s="16"/>
      <c r="GU16" s="1"/>
      <c r="GV16" s="2"/>
      <c r="GW16" s="2"/>
      <c r="GX16" s="2"/>
      <c r="GY16" s="2"/>
      <c r="GZ16" s="2"/>
      <c r="HA16" s="7"/>
      <c r="HB16" s="14"/>
      <c r="HC16" s="6"/>
      <c r="HD16" s="15"/>
      <c r="HE16" s="16"/>
      <c r="HF16" s="1"/>
      <c r="HG16" s="2"/>
      <c r="HH16" s="2"/>
      <c r="HI16" s="2"/>
      <c r="HJ16" s="2"/>
      <c r="HK16" s="2"/>
      <c r="HL16" s="7"/>
      <c r="HM16" s="14"/>
      <c r="HN16" s="6"/>
      <c r="HO16" s="15"/>
      <c r="HP16" s="16"/>
      <c r="HQ16" s="1"/>
      <c r="HR16" s="2"/>
      <c r="HS16" s="2"/>
      <c r="HT16" s="2"/>
      <c r="HU16" s="2"/>
      <c r="HV16" s="2"/>
      <c r="HW16" s="7"/>
      <c r="HX16" s="14"/>
      <c r="HY16" s="6"/>
      <c r="HZ16" s="15"/>
      <c r="IA16" s="16"/>
      <c r="IB16" s="1"/>
      <c r="IC16" s="2"/>
      <c r="ID16" s="2"/>
      <c r="IE16" s="2"/>
      <c r="IF16" s="2"/>
      <c r="IG16" s="2"/>
      <c r="IH16" s="7"/>
      <c r="II16" s="14"/>
      <c r="IJ16" s="6"/>
      <c r="IK16" s="49"/>
      <c r="IL16" s="50"/>
    </row>
    <row r="17" spans="1:246" x14ac:dyDescent="0.25">
      <c r="A17" s="38">
        <v>7</v>
      </c>
      <c r="B17" s="28" t="s">
        <v>138</v>
      </c>
      <c r="C17" s="28"/>
      <c r="D17" s="29" t="s">
        <v>94</v>
      </c>
      <c r="E17" s="29" t="s">
        <v>17</v>
      </c>
      <c r="F17" s="59" t="s">
        <v>24</v>
      </c>
      <c r="G17" s="27" t="str">
        <f>IF(AND(OR($G$2="Y",$H$2="Y"),I17&lt;5,J17&lt;5),IF(AND(I17=I16,J17=J16),G16+1,1),"")</f>
        <v/>
      </c>
      <c r="H17" s="24" t="e">
        <f>IF(AND($H$2="Y",J17&gt;0,OR(AND(G17=1,#REF!=10),AND(G17=2,#REF!=20),AND(G17=3,#REF!=30),AND(G17=4,G65=40),AND(G17=5,G71=50),AND(G17=6,G78=60),AND(G17=7,G87=70),AND(G17=8,#REF!=80),AND(G17=9,G95=90),AND(G17=10,#REF!=100))),VLOOKUP(J17-1,SortLookup!$A$13:$B$16,2,FALSE),"")</f>
        <v>#REF!</v>
      </c>
      <c r="I17" s="39">
        <f>IF(ISNA(VLOOKUP(E17,SortLookup!$A$1:$B$5,2,FALSE))," ",VLOOKUP(E17,SortLookup!$A$1:$B$5,2,FALSE))</f>
        <v>1</v>
      </c>
      <c r="J17" s="25">
        <f>IF(ISNA(VLOOKUP(F17,SortLookup!$A$7:$B$11,2,FALSE))," ",VLOOKUP(F17,SortLookup!$A$7:$B$11,2,FALSE))</f>
        <v>4</v>
      </c>
      <c r="K17" s="74">
        <f>L17+M17+N17</f>
        <v>279.07</v>
      </c>
      <c r="L17" s="75">
        <f>AB17+AO17+BA17+BL17+BY17+CJ17+CU17+DF17+DQ17+EB17+EM17+EX17+FI17+FT17+GE17+GP17+HA17+HL17+HW17+IH17</f>
        <v>237.57</v>
      </c>
      <c r="M17" s="45">
        <f>AD17+AQ17+BC17+BN17+CA17+CL17+CW17+DH17+DS17+ED17+EO17+EZ17+FK17+FV17+GG17+GR17+HC17+HN17+HY17+IJ17</f>
        <v>14</v>
      </c>
      <c r="N17" s="46">
        <f>O17/2</f>
        <v>27.5</v>
      </c>
      <c r="O17" s="76">
        <f>W17+AJ17+AV17+BG17+BT17+CE17+CP17+DA17+DL17+DW17+EH17+ES17+FD17+FO17+FZ17+GK17+GV17+HG17+HR17+IC17</f>
        <v>55</v>
      </c>
      <c r="P17" s="36">
        <v>5.7</v>
      </c>
      <c r="Q17" s="33">
        <v>12.87</v>
      </c>
      <c r="R17" s="33">
        <v>1.91</v>
      </c>
      <c r="S17" s="33"/>
      <c r="T17" s="33"/>
      <c r="U17" s="33"/>
      <c r="V17" s="33"/>
      <c r="W17" s="34">
        <v>11</v>
      </c>
      <c r="X17" s="34">
        <v>0</v>
      </c>
      <c r="Y17" s="34">
        <v>0</v>
      </c>
      <c r="Z17" s="34">
        <v>0</v>
      </c>
      <c r="AA17" s="35">
        <v>0</v>
      </c>
      <c r="AB17" s="32">
        <f>P17+Q17+R17+S17+T17+U17+V17</f>
        <v>20.48</v>
      </c>
      <c r="AC17" s="31">
        <f>W17/2</f>
        <v>5.5</v>
      </c>
      <c r="AD17" s="26">
        <f>(X17*3)+(Y17*5)+(Z17*5)+(AA17*20)</f>
        <v>0</v>
      </c>
      <c r="AE17" s="60">
        <f>AB17+AC17+AD17</f>
        <v>25.98</v>
      </c>
      <c r="AF17" s="36">
        <v>42.18</v>
      </c>
      <c r="AG17" s="33"/>
      <c r="AH17" s="33"/>
      <c r="AI17" s="33"/>
      <c r="AJ17" s="34">
        <v>2</v>
      </c>
      <c r="AK17" s="34">
        <v>2</v>
      </c>
      <c r="AL17" s="34">
        <v>0</v>
      </c>
      <c r="AM17" s="34">
        <v>0</v>
      </c>
      <c r="AN17" s="35">
        <v>0</v>
      </c>
      <c r="AO17" s="32">
        <f>AF17+AG17+AH17+AI17</f>
        <v>42.18</v>
      </c>
      <c r="AP17" s="31">
        <f>AJ17/2</f>
        <v>1</v>
      </c>
      <c r="AQ17" s="26">
        <f>(AK17*3)+(AL17*5)+(AM17*5)+(AN17*20)</f>
        <v>6</v>
      </c>
      <c r="AR17" s="60">
        <f>AO17+AP17+AQ17</f>
        <v>49.18</v>
      </c>
      <c r="AS17" s="36">
        <v>82.92</v>
      </c>
      <c r="AT17" s="33"/>
      <c r="AU17" s="33"/>
      <c r="AV17" s="34">
        <v>16</v>
      </c>
      <c r="AW17" s="34">
        <v>1</v>
      </c>
      <c r="AX17" s="34">
        <v>1</v>
      </c>
      <c r="AY17" s="34">
        <v>0</v>
      </c>
      <c r="AZ17" s="35">
        <v>0</v>
      </c>
      <c r="BA17" s="32">
        <f>AS17+AT17+AU17</f>
        <v>82.92</v>
      </c>
      <c r="BB17" s="31">
        <f>AV17/2</f>
        <v>8</v>
      </c>
      <c r="BC17" s="26">
        <f>(AW17*3)+(AX17*5)+(AY17*5)+(AZ17*20)</f>
        <v>8</v>
      </c>
      <c r="BD17" s="60">
        <f>BA17+BB17+BC17</f>
        <v>98.92</v>
      </c>
      <c r="BE17" s="32"/>
      <c r="BF17" s="57"/>
      <c r="BG17" s="34"/>
      <c r="BH17" s="34"/>
      <c r="BI17" s="34"/>
      <c r="BJ17" s="34"/>
      <c r="BK17" s="35"/>
      <c r="BL17" s="53">
        <f>BE17+BF17</f>
        <v>0</v>
      </c>
      <c r="BM17" s="46">
        <f>BG17/2</f>
        <v>0</v>
      </c>
      <c r="BN17" s="45">
        <f>(BH17*3)+(BI17*5)+(BJ17*5)+(BK17*20)</f>
        <v>0</v>
      </c>
      <c r="BO17" s="44">
        <f>BL17+BM17+BN17</f>
        <v>0</v>
      </c>
      <c r="BP17" s="36">
        <v>67.44</v>
      </c>
      <c r="BQ17" s="33"/>
      <c r="BR17" s="33"/>
      <c r="BS17" s="33"/>
      <c r="BT17" s="34">
        <v>7</v>
      </c>
      <c r="BU17" s="34">
        <v>0</v>
      </c>
      <c r="BV17" s="34">
        <v>0</v>
      </c>
      <c r="BW17" s="34">
        <v>0</v>
      </c>
      <c r="BX17" s="35">
        <v>0</v>
      </c>
      <c r="BY17" s="32">
        <f>BP17+BQ17+BR17+BS17</f>
        <v>67.44</v>
      </c>
      <c r="BZ17" s="31">
        <f>BT17/2</f>
        <v>3.5</v>
      </c>
      <c r="CA17" s="37">
        <f>(BU17*3)+(BV17*5)+(BW17*5)+(BX17*20)</f>
        <v>0</v>
      </c>
      <c r="CB17" s="103">
        <f>BY17+BZ17+CA17</f>
        <v>70.94</v>
      </c>
      <c r="CC17" s="36">
        <v>12.54</v>
      </c>
      <c r="CD17" s="33">
        <v>12.01</v>
      </c>
      <c r="CE17" s="34">
        <v>19</v>
      </c>
      <c r="CF17" s="34">
        <v>0</v>
      </c>
      <c r="CG17" s="34">
        <v>0</v>
      </c>
      <c r="CH17" s="34">
        <v>0</v>
      </c>
      <c r="CI17" s="35">
        <v>0</v>
      </c>
      <c r="CJ17" s="32">
        <f>CC17+CD17</f>
        <v>24.55</v>
      </c>
      <c r="CK17" s="31">
        <f>CE17/2</f>
        <v>9.5</v>
      </c>
      <c r="CL17" s="26">
        <f>(CF17*3)+(CG17*5)+(CH17*5)+(CI17*20)</f>
        <v>0</v>
      </c>
      <c r="CM17" s="99">
        <f>CJ17+CK17+CL17</f>
        <v>34.049999999999997</v>
      </c>
      <c r="CN17" s="1"/>
      <c r="CO17" s="1"/>
      <c r="CP17" s="2"/>
      <c r="CQ17" s="2"/>
      <c r="CR17" s="2"/>
      <c r="CS17" s="2"/>
      <c r="CT17" s="2"/>
      <c r="CU17" s="7"/>
      <c r="CV17" s="14"/>
      <c r="CW17" s="6"/>
      <c r="CX17" s="15"/>
      <c r="CY17" s="16"/>
      <c r="CZ17" s="1"/>
      <c r="DA17" s="2"/>
      <c r="DB17" s="2"/>
      <c r="DC17" s="2"/>
      <c r="DD17" s="2"/>
      <c r="DE17" s="2"/>
      <c r="DF17" s="7"/>
      <c r="DG17" s="14"/>
      <c r="DH17" s="6"/>
      <c r="DI17" s="15"/>
      <c r="DJ17" s="16"/>
      <c r="DK17" s="1"/>
      <c r="DL17" s="2"/>
      <c r="DM17" s="2"/>
      <c r="DN17" s="2"/>
      <c r="DO17" s="2"/>
      <c r="DP17" s="2"/>
      <c r="DQ17" s="7"/>
      <c r="DR17" s="14"/>
      <c r="DS17" s="6"/>
      <c r="DT17" s="15"/>
      <c r="DU17" s="16"/>
      <c r="DV17" s="1"/>
      <c r="DW17" s="2"/>
      <c r="DX17" s="2"/>
      <c r="DY17" s="2"/>
      <c r="DZ17" s="2"/>
      <c r="EA17" s="2"/>
      <c r="EB17" s="7"/>
      <c r="EC17" s="14"/>
      <c r="ED17" s="6"/>
      <c r="EE17" s="15"/>
      <c r="EF17" s="16"/>
      <c r="EG17" s="1"/>
      <c r="EH17" s="2"/>
      <c r="EI17" s="2"/>
      <c r="EJ17" s="2"/>
      <c r="EK17" s="2"/>
      <c r="EL17" s="2"/>
      <c r="EM17" s="7"/>
      <c r="EN17" s="14"/>
      <c r="EO17" s="6"/>
      <c r="EP17" s="15"/>
      <c r="EQ17" s="16"/>
      <c r="ER17" s="1"/>
      <c r="ES17" s="2"/>
      <c r="ET17" s="2"/>
      <c r="EU17" s="2"/>
      <c r="EV17" s="2"/>
      <c r="EW17" s="2"/>
      <c r="EX17" s="7"/>
      <c r="EY17" s="14"/>
      <c r="EZ17" s="6"/>
      <c r="FA17" s="15"/>
      <c r="FB17" s="16"/>
      <c r="FC17" s="1"/>
      <c r="FD17" s="2"/>
      <c r="FE17" s="2"/>
      <c r="FF17" s="2"/>
      <c r="FG17" s="2"/>
      <c r="FH17" s="2"/>
      <c r="FI17" s="7"/>
      <c r="FJ17" s="14"/>
      <c r="FK17" s="6"/>
      <c r="FL17" s="15"/>
      <c r="FM17" s="16"/>
      <c r="FN17" s="1"/>
      <c r="FO17" s="2"/>
      <c r="FP17" s="2"/>
      <c r="FQ17" s="2"/>
      <c r="FR17" s="2"/>
      <c r="FS17" s="2"/>
      <c r="FT17" s="7"/>
      <c r="FU17" s="14"/>
      <c r="FV17" s="6"/>
      <c r="FW17" s="15"/>
      <c r="FX17" s="16"/>
      <c r="FY17" s="1"/>
      <c r="FZ17" s="2"/>
      <c r="GA17" s="2"/>
      <c r="GB17" s="2"/>
      <c r="GC17" s="2"/>
      <c r="GD17" s="2"/>
      <c r="GE17" s="7"/>
      <c r="GF17" s="14"/>
      <c r="GG17" s="6"/>
      <c r="GH17" s="15"/>
      <c r="GI17" s="16"/>
      <c r="GJ17" s="1"/>
      <c r="GK17" s="2"/>
      <c r="GL17" s="2"/>
      <c r="GM17" s="2"/>
      <c r="GN17" s="2"/>
      <c r="GO17" s="2"/>
      <c r="GP17" s="7"/>
      <c r="GQ17" s="14"/>
      <c r="GR17" s="6"/>
      <c r="GS17" s="15"/>
      <c r="GT17" s="16"/>
      <c r="GU17" s="1"/>
      <c r="GV17" s="2"/>
      <c r="GW17" s="2"/>
      <c r="GX17" s="2"/>
      <c r="GY17" s="2"/>
      <c r="GZ17" s="2"/>
      <c r="HA17" s="7"/>
      <c r="HB17" s="14"/>
      <c r="HC17" s="6"/>
      <c r="HD17" s="15"/>
      <c r="HE17" s="16"/>
      <c r="HF17" s="1"/>
      <c r="HG17" s="2"/>
      <c r="HH17" s="2"/>
      <c r="HI17" s="2"/>
      <c r="HJ17" s="2"/>
      <c r="HK17" s="2"/>
      <c r="HL17" s="7"/>
      <c r="HM17" s="14"/>
      <c r="HN17" s="6"/>
      <c r="HO17" s="15"/>
      <c r="HP17" s="16"/>
      <c r="HQ17" s="1"/>
      <c r="HR17" s="2"/>
      <c r="HS17" s="2"/>
      <c r="HT17" s="2"/>
      <c r="HU17" s="2"/>
      <c r="HV17" s="2"/>
      <c r="HW17" s="7"/>
      <c r="HX17" s="14"/>
      <c r="HY17" s="6"/>
      <c r="HZ17" s="15"/>
      <c r="IA17" s="16"/>
      <c r="IB17" s="1"/>
      <c r="IC17" s="2"/>
      <c r="ID17" s="2"/>
      <c r="IE17" s="2"/>
      <c r="IF17" s="2"/>
      <c r="IG17" s="2"/>
      <c r="IH17" s="7"/>
      <c r="II17" s="14"/>
      <c r="IJ17" s="6"/>
      <c r="IK17" s="49"/>
      <c r="IL17" s="50"/>
    </row>
    <row r="18" spans="1:246" x14ac:dyDescent="0.25">
      <c r="A18" s="38">
        <v>8</v>
      </c>
      <c r="B18" s="28" t="s">
        <v>96</v>
      </c>
      <c r="C18" s="28"/>
      <c r="D18" s="29"/>
      <c r="E18" s="29" t="s">
        <v>17</v>
      </c>
      <c r="F18" s="59" t="s">
        <v>23</v>
      </c>
      <c r="G18" s="27" t="str">
        <f>IF(AND(OR($G$2="Y",$H$2="Y"),I18&lt;5,J18&lt;5),IF(AND(I18=I17,J18=J17),G17+1,1),"")</f>
        <v/>
      </c>
      <c r="H18" s="24" t="e">
        <f>IF(AND($H$2="Y",J18&gt;0,OR(AND(G18=1,#REF!=10),AND(G18=2,#REF!=20),AND(G18=3,#REF!=30),AND(G18=4,G80=40),AND(G18=5,G86=50),AND(G18=6,G93=60),AND(G18=7,G102=70),AND(G18=8,#REF!=80),AND(G18=9,G110=90),AND(G18=10,#REF!=100))),VLOOKUP(J18-1,SortLookup!$A$13:$B$16,2,FALSE),"")</f>
        <v>#REF!</v>
      </c>
      <c r="I18" s="39">
        <f>IF(ISNA(VLOOKUP(E18,SortLookup!$A$1:$B$5,2,FALSE))," ",VLOOKUP(E18,SortLookup!$A$1:$B$5,2,FALSE))</f>
        <v>1</v>
      </c>
      <c r="J18" s="25">
        <f>IF(ISNA(VLOOKUP(F18,SortLookup!$A$7:$B$11,2,FALSE))," ",VLOOKUP(F18,SortLookup!$A$7:$B$11,2,FALSE))</f>
        <v>3</v>
      </c>
      <c r="K18" s="74">
        <f>L18+M18+N18</f>
        <v>300.33999999999997</v>
      </c>
      <c r="L18" s="75">
        <f>AB18+AO18+BA18+BL18+BY18+CJ18+CU18+DF18+DQ18+EB18+EM18+EX18+FI18+FT18+GE18+GP18+HA18+HL18+HW18+IH18</f>
        <v>280.83999999999997</v>
      </c>
      <c r="M18" s="45">
        <f>AD18+AQ18+BC18+BN18+CA18+CL18+CW18+DH18+DS18+ED18+EO18+EZ18+FK18+FV18+GG18+GR18+HC18+HN18+HY18+IJ18</f>
        <v>3</v>
      </c>
      <c r="N18" s="46">
        <f>O18/2</f>
        <v>16.5</v>
      </c>
      <c r="O18" s="76">
        <f>W18+AJ18+AV18+BG18+BT18+CE18+CP18+DA18+DL18+DW18+EH18+ES18+FD18+FO18+FZ18+GK18+GV18+HG18+HR18+IC18</f>
        <v>33</v>
      </c>
      <c r="P18" s="36">
        <v>6.09</v>
      </c>
      <c r="Q18" s="33">
        <v>16.68</v>
      </c>
      <c r="R18" s="33">
        <v>2.65</v>
      </c>
      <c r="S18" s="33"/>
      <c r="T18" s="33"/>
      <c r="U18" s="33"/>
      <c r="V18" s="33"/>
      <c r="W18" s="34">
        <v>8</v>
      </c>
      <c r="X18" s="34">
        <v>0</v>
      </c>
      <c r="Y18" s="34">
        <v>0</v>
      </c>
      <c r="Z18" s="34">
        <v>0</v>
      </c>
      <c r="AA18" s="35">
        <v>0</v>
      </c>
      <c r="AB18" s="32">
        <f>P18+Q18+R18+S18+T18+U18+V18</f>
        <v>25.42</v>
      </c>
      <c r="AC18" s="31">
        <f>W18/2</f>
        <v>4</v>
      </c>
      <c r="AD18" s="26">
        <f>(X18*3)+(Y18*5)+(Z18*5)+(AA18*20)</f>
        <v>0</v>
      </c>
      <c r="AE18" s="60">
        <f>AB18+AC18+AD18</f>
        <v>29.42</v>
      </c>
      <c r="AF18" s="36">
        <v>65.52</v>
      </c>
      <c r="AG18" s="33"/>
      <c r="AH18" s="33"/>
      <c r="AI18" s="33"/>
      <c r="AJ18" s="34">
        <v>3</v>
      </c>
      <c r="AK18" s="34">
        <v>1</v>
      </c>
      <c r="AL18" s="34">
        <v>0</v>
      </c>
      <c r="AM18" s="34">
        <v>0</v>
      </c>
      <c r="AN18" s="35">
        <v>0</v>
      </c>
      <c r="AO18" s="32">
        <f>AF18+AG18+AH18+AI18</f>
        <v>65.52</v>
      </c>
      <c r="AP18" s="31">
        <f>AJ18/2</f>
        <v>1.5</v>
      </c>
      <c r="AQ18" s="26">
        <f>(AK18*3)+(AL18*5)+(AM18*5)+(AN18*20)</f>
        <v>3</v>
      </c>
      <c r="AR18" s="60">
        <f>AO18+AP18+AQ18</f>
        <v>70.02</v>
      </c>
      <c r="AS18" s="36">
        <v>79.87</v>
      </c>
      <c r="AT18" s="33"/>
      <c r="AU18" s="33"/>
      <c r="AV18" s="34">
        <v>5</v>
      </c>
      <c r="AW18" s="34">
        <v>0</v>
      </c>
      <c r="AX18" s="34">
        <v>0</v>
      </c>
      <c r="AY18" s="34">
        <v>0</v>
      </c>
      <c r="AZ18" s="35">
        <v>0</v>
      </c>
      <c r="BA18" s="32">
        <f>AS18+AT18+AU18</f>
        <v>79.87</v>
      </c>
      <c r="BB18" s="31">
        <f>AV18/2</f>
        <v>2.5</v>
      </c>
      <c r="BC18" s="26">
        <f>(AW18*3)+(AX18*5)+(AY18*5)+(AZ18*20)</f>
        <v>0</v>
      </c>
      <c r="BD18" s="60">
        <f>BA18+BB18+BC18</f>
        <v>82.37</v>
      </c>
      <c r="BE18" s="32"/>
      <c r="BF18" s="57"/>
      <c r="BG18" s="34"/>
      <c r="BH18" s="34"/>
      <c r="BI18" s="34"/>
      <c r="BJ18" s="34"/>
      <c r="BK18" s="35"/>
      <c r="BL18" s="53">
        <f>BE18+BF18</f>
        <v>0</v>
      </c>
      <c r="BM18" s="46">
        <f>BG18/2</f>
        <v>0</v>
      </c>
      <c r="BN18" s="45">
        <f>(BH18*3)+(BI18*5)+(BJ18*5)+(BK18*20)</f>
        <v>0</v>
      </c>
      <c r="BO18" s="44">
        <f>BL18+BM18+BN18</f>
        <v>0</v>
      </c>
      <c r="BP18" s="36">
        <v>77.14</v>
      </c>
      <c r="BQ18" s="33"/>
      <c r="BR18" s="33"/>
      <c r="BS18" s="33"/>
      <c r="BT18" s="34">
        <v>7</v>
      </c>
      <c r="BU18" s="34">
        <v>0</v>
      </c>
      <c r="BV18" s="34">
        <v>0</v>
      </c>
      <c r="BW18" s="34">
        <v>0</v>
      </c>
      <c r="BX18" s="35">
        <v>0</v>
      </c>
      <c r="BY18" s="32">
        <f>BP18+BQ18+BR18+BS18</f>
        <v>77.14</v>
      </c>
      <c r="BZ18" s="31">
        <f>BT18/2</f>
        <v>3.5</v>
      </c>
      <c r="CA18" s="37">
        <f>(BU18*3)+(BV18*5)+(BW18*5)+(BX18*20)</f>
        <v>0</v>
      </c>
      <c r="CB18" s="103">
        <f>BY18+BZ18+CA18</f>
        <v>80.64</v>
      </c>
      <c r="CC18" s="36">
        <v>18.93</v>
      </c>
      <c r="CD18" s="33">
        <v>13.96</v>
      </c>
      <c r="CE18" s="34">
        <v>10</v>
      </c>
      <c r="CF18" s="34">
        <v>0</v>
      </c>
      <c r="CG18" s="34">
        <v>0</v>
      </c>
      <c r="CH18" s="34">
        <v>0</v>
      </c>
      <c r="CI18" s="35">
        <v>0</v>
      </c>
      <c r="CJ18" s="32">
        <f>CC18+CD18</f>
        <v>32.89</v>
      </c>
      <c r="CK18" s="31">
        <f>CE18/2</f>
        <v>5</v>
      </c>
      <c r="CL18" s="26">
        <f>(CF18*3)+(CG18*5)+(CH18*5)+(CI18*20)</f>
        <v>0</v>
      </c>
      <c r="CM18" s="99">
        <f>CJ18+CK18+CL18</f>
        <v>37.89</v>
      </c>
      <c r="CU18" s="131"/>
      <c r="CX18" s="132"/>
      <c r="CY18" s="50"/>
      <c r="DF18" s="131"/>
      <c r="DI18" s="132"/>
      <c r="DJ18" s="50"/>
      <c r="DQ18" s="131"/>
      <c r="DT18" s="132"/>
      <c r="DU18" s="50"/>
      <c r="EB18" s="131"/>
      <c r="EE18" s="132"/>
      <c r="EF18" s="50"/>
      <c r="EM18" s="131"/>
      <c r="EP18" s="132"/>
      <c r="EQ18" s="50"/>
      <c r="EX18" s="131"/>
      <c r="FA18" s="132"/>
      <c r="FB18" s="50"/>
      <c r="FI18" s="131"/>
      <c r="FL18" s="132"/>
      <c r="FM18" s="50"/>
      <c r="FT18" s="131"/>
      <c r="FW18" s="132"/>
      <c r="FX18" s="50"/>
      <c r="GE18" s="131"/>
      <c r="GH18" s="132"/>
      <c r="GI18" s="50"/>
      <c r="GP18" s="131"/>
      <c r="GS18" s="132"/>
      <c r="GT18" s="50"/>
      <c r="HA18" s="131"/>
      <c r="HD18" s="132"/>
      <c r="HE18" s="50"/>
      <c r="HL18" s="131"/>
      <c r="HO18" s="132"/>
      <c r="HP18" s="50"/>
      <c r="HW18" s="131"/>
      <c r="HZ18" s="132"/>
      <c r="IA18" s="50"/>
      <c r="IH18" s="131"/>
      <c r="IL18" s="50"/>
    </row>
    <row r="19" spans="1:246" x14ac:dyDescent="0.25">
      <c r="A19" s="38">
        <v>9</v>
      </c>
      <c r="B19" s="40" t="s">
        <v>148</v>
      </c>
      <c r="C19" s="28"/>
      <c r="D19" s="29"/>
      <c r="E19" s="29" t="s">
        <v>17</v>
      </c>
      <c r="F19" s="59" t="s">
        <v>95</v>
      </c>
      <c r="G19" s="27" t="str">
        <f>IF(AND(OR($G$2="Y",$H$2="Y"),I19&lt;5,J19&lt;5),IF(AND(I19=I18,J19=J18),G18+1,1),"")</f>
        <v/>
      </c>
      <c r="H19" s="24" t="e">
        <f>IF(AND($H$2="Y",J19&gt;0,OR(AND(G19=1,#REF!=10),AND(G19=2,#REF!=20),AND(G19=3,#REF!=30),AND(G19=4,G81=40),AND(G19=5,G87=50),AND(G19=6,G94=60),AND(G19=7,G103=70),AND(G19=8,#REF!=80),AND(G19=9,G111=90),AND(G19=10,#REF!=100))),VLOOKUP(J19-1,SortLookup!$A$13:$B$16,2,FALSE),"")</f>
        <v>#REF!</v>
      </c>
      <c r="I19" s="39">
        <f>IF(ISNA(VLOOKUP(E19,SortLookup!$A$1:$B$5,2,FALSE))," ",VLOOKUP(E19,SortLookup!$A$1:$B$5,2,FALSE))</f>
        <v>1</v>
      </c>
      <c r="J19" s="25" t="str">
        <f>IF(ISNA(VLOOKUP(F19,SortLookup!$A$7:$B$11,2,FALSE))," ",VLOOKUP(F19,SortLookup!$A$7:$B$11,2,FALSE))</f>
        <v xml:space="preserve"> </v>
      </c>
      <c r="K19" s="74">
        <f>L19+M19+N19</f>
        <v>315.39999999999998</v>
      </c>
      <c r="L19" s="75">
        <f>AB19+AO19+BA19+BL19+BY19+CJ19+CU19+DF19+DQ19+EB19+EM19+EX19+FI19+FT19+GE19+GP19+HA19+HL19+HW19+IH19</f>
        <v>294.39999999999998</v>
      </c>
      <c r="M19" s="45">
        <f>AD19+AQ19+BC19+BN19+CA19+CL19+CW19+DH19+DS19+ED19+EO19+EZ19+FK19+FV19+GG19+GR19+HC19+HN19+HY19+IJ19</f>
        <v>13</v>
      </c>
      <c r="N19" s="46">
        <f>O19/2</f>
        <v>8</v>
      </c>
      <c r="O19" s="76">
        <f>W19+AJ19+AV19+BG19+BT19+CE19+CP19+DA19+DL19+DW19+EH19+ES19+FD19+FO19+FZ19+GK19+GV19+HG19+HR19+IC19</f>
        <v>16</v>
      </c>
      <c r="P19" s="36">
        <v>6.28</v>
      </c>
      <c r="Q19" s="33">
        <v>12.66</v>
      </c>
      <c r="R19" s="33">
        <v>2.15</v>
      </c>
      <c r="S19" s="33"/>
      <c r="T19" s="33"/>
      <c r="U19" s="33"/>
      <c r="V19" s="33"/>
      <c r="W19" s="34">
        <v>9</v>
      </c>
      <c r="X19" s="34">
        <v>0</v>
      </c>
      <c r="Y19" s="34">
        <v>0</v>
      </c>
      <c r="Z19" s="34">
        <v>0</v>
      </c>
      <c r="AA19" s="35">
        <v>0</v>
      </c>
      <c r="AB19" s="32">
        <f>P19+Q19+R19+S19+T19+U19+V19</f>
        <v>21.09</v>
      </c>
      <c r="AC19" s="31">
        <f>W19/2</f>
        <v>4.5</v>
      </c>
      <c r="AD19" s="26">
        <f>(X19*3)+(Y19*5)+(Z19*5)+(AA19*20)</f>
        <v>0</v>
      </c>
      <c r="AE19" s="60">
        <f>AB19+AC19+AD19</f>
        <v>25.59</v>
      </c>
      <c r="AF19" s="36">
        <v>102.61</v>
      </c>
      <c r="AG19" s="33"/>
      <c r="AH19" s="33"/>
      <c r="AI19" s="33"/>
      <c r="AJ19" s="34">
        <v>1</v>
      </c>
      <c r="AK19" s="34">
        <v>1</v>
      </c>
      <c r="AL19" s="34">
        <v>0</v>
      </c>
      <c r="AM19" s="34">
        <v>2</v>
      </c>
      <c r="AN19" s="35">
        <v>0</v>
      </c>
      <c r="AO19" s="32">
        <f>AF19+AG19+AH19+AI19</f>
        <v>102.61</v>
      </c>
      <c r="AP19" s="31">
        <f>AJ19/2</f>
        <v>0.5</v>
      </c>
      <c r="AQ19" s="26">
        <f>(AK19*3)+(AL19*5)+(AM19*5)+(AN19*20)</f>
        <v>13</v>
      </c>
      <c r="AR19" s="60">
        <f>AO19+AP19+AQ19</f>
        <v>116.11</v>
      </c>
      <c r="AS19" s="36">
        <v>80.77</v>
      </c>
      <c r="AT19" s="33"/>
      <c r="AU19" s="33"/>
      <c r="AV19" s="34">
        <v>2</v>
      </c>
      <c r="AW19" s="34">
        <v>0</v>
      </c>
      <c r="AX19" s="34">
        <v>0</v>
      </c>
      <c r="AY19" s="34">
        <v>0</v>
      </c>
      <c r="AZ19" s="35">
        <v>0</v>
      </c>
      <c r="BA19" s="32">
        <f>AS19+AT19+AU19</f>
        <v>80.77</v>
      </c>
      <c r="BB19" s="31">
        <f>AV19/2</f>
        <v>1</v>
      </c>
      <c r="BC19" s="26">
        <f>(AW19*3)+(AX19*5)+(AY19*5)+(AZ19*20)</f>
        <v>0</v>
      </c>
      <c r="BD19" s="60">
        <f>BA19+BB19+BC19</f>
        <v>81.77</v>
      </c>
      <c r="BE19" s="32"/>
      <c r="BF19" s="57"/>
      <c r="BG19" s="34"/>
      <c r="BH19" s="34"/>
      <c r="BI19" s="34"/>
      <c r="BJ19" s="34"/>
      <c r="BK19" s="35"/>
      <c r="BL19" s="53">
        <f>BE19+BF19</f>
        <v>0</v>
      </c>
      <c r="BM19" s="46">
        <f>BG19/2</f>
        <v>0</v>
      </c>
      <c r="BN19" s="45">
        <f>(BH19*3)+(BI19*5)+(BJ19*5)+(BK19*20)</f>
        <v>0</v>
      </c>
      <c r="BO19" s="44">
        <f>BL19+BM19+BN19</f>
        <v>0</v>
      </c>
      <c r="BP19" s="36">
        <v>66.03</v>
      </c>
      <c r="BQ19" s="33"/>
      <c r="BR19" s="33"/>
      <c r="BS19" s="33"/>
      <c r="BT19" s="34">
        <v>1</v>
      </c>
      <c r="BU19" s="34">
        <v>0</v>
      </c>
      <c r="BV19" s="34">
        <v>0</v>
      </c>
      <c r="BW19" s="34">
        <v>0</v>
      </c>
      <c r="BX19" s="35">
        <v>0</v>
      </c>
      <c r="BY19" s="32">
        <f>BP19+BQ19+BR19+BS19</f>
        <v>66.03</v>
      </c>
      <c r="BZ19" s="31">
        <f>BT19/2</f>
        <v>0.5</v>
      </c>
      <c r="CA19" s="37">
        <f>(BU19*3)+(BV19*5)+(BW19*5)+(BX19*20)</f>
        <v>0</v>
      </c>
      <c r="CB19" s="103">
        <f>BY19+BZ19+CA19</f>
        <v>66.53</v>
      </c>
      <c r="CC19" s="36">
        <v>12.1</v>
      </c>
      <c r="CD19" s="33">
        <v>11.8</v>
      </c>
      <c r="CE19" s="34">
        <v>3</v>
      </c>
      <c r="CF19" s="34">
        <v>0</v>
      </c>
      <c r="CG19" s="34">
        <v>0</v>
      </c>
      <c r="CH19" s="34">
        <v>0</v>
      </c>
      <c r="CI19" s="35">
        <v>0</v>
      </c>
      <c r="CJ19" s="32">
        <f>CC19+CD19</f>
        <v>23.9</v>
      </c>
      <c r="CK19" s="31">
        <f>CE19/2</f>
        <v>1.5</v>
      </c>
      <c r="CL19" s="26">
        <f>(CF19*3)+(CG19*5)+(CH19*5)+(CI19*20)</f>
        <v>0</v>
      </c>
      <c r="CM19" s="99">
        <f>CJ19+CK19+CL19</f>
        <v>25.4</v>
      </c>
      <c r="CU19" s="131"/>
      <c r="CX19" s="132"/>
      <c r="CY19" s="50"/>
      <c r="DF19" s="131"/>
      <c r="DI19" s="132"/>
      <c r="DJ19" s="50"/>
      <c r="DQ19" s="131"/>
      <c r="DT19" s="132"/>
      <c r="DU19" s="50"/>
      <c r="EB19" s="131"/>
      <c r="EE19" s="132"/>
      <c r="EF19" s="50"/>
      <c r="EM19" s="131"/>
      <c r="EP19" s="132"/>
      <c r="EQ19" s="50"/>
      <c r="EX19" s="131"/>
      <c r="FA19" s="132"/>
      <c r="FB19" s="50"/>
      <c r="FI19" s="131"/>
      <c r="FL19" s="132"/>
      <c r="FM19" s="50"/>
      <c r="FT19" s="131"/>
      <c r="FW19" s="132"/>
      <c r="FX19" s="50"/>
      <c r="GE19" s="131"/>
      <c r="GH19" s="132"/>
      <c r="GI19" s="50"/>
      <c r="GP19" s="131"/>
      <c r="GS19" s="132"/>
      <c r="GT19" s="50"/>
      <c r="HA19" s="131"/>
      <c r="HD19" s="132"/>
      <c r="HE19" s="50"/>
      <c r="HL19" s="131"/>
      <c r="HO19" s="132"/>
      <c r="HP19" s="50"/>
      <c r="HW19" s="131"/>
      <c r="HZ19" s="132"/>
      <c r="IA19" s="50"/>
      <c r="IH19" s="131"/>
      <c r="IL19" s="50"/>
    </row>
    <row r="20" spans="1:246" x14ac:dyDescent="0.25">
      <c r="A20" s="38">
        <v>10</v>
      </c>
      <c r="B20" s="82" t="s">
        <v>120</v>
      </c>
      <c r="C20" s="28"/>
      <c r="D20" s="29"/>
      <c r="E20" s="83" t="s">
        <v>17</v>
      </c>
      <c r="F20" s="84" t="s">
        <v>95</v>
      </c>
      <c r="G20" s="27" t="str">
        <f>IF(AND(OR($G$2="Y",$H$2="Y"),I20&lt;5,J20&lt;5),IF(AND(I20=I19,J20=J19),G19+1,1),"")</f>
        <v/>
      </c>
      <c r="H20" s="24" t="e">
        <f>IF(AND($H$2="Y",J20&gt;0,OR(AND(G20=1,#REF!=10),AND(G20=2,#REF!=20),AND(G20=3,#REF!=30),AND(G20=4,G64=40),AND(G20=5,#REF!=50),AND(G20=6,G77=60),AND(G20=7,G86=70),AND(G20=8,#REF!=80),AND(G20=9,G94=90),AND(G20=10,#REF!=100))),VLOOKUP(J20-1,SortLookup!$A$13:$B$16,2,FALSE),"")</f>
        <v>#REF!</v>
      </c>
      <c r="I20" s="39">
        <f>IF(ISNA(VLOOKUP(E20,SortLookup!$A$1:$B$5,2,FALSE))," ",VLOOKUP(E20,SortLookup!$A$1:$B$5,2,FALSE))</f>
        <v>1</v>
      </c>
      <c r="J20" s="25" t="str">
        <f>IF(ISNA(VLOOKUP(F20,SortLookup!$A$7:$B$11,2,FALSE))," ",VLOOKUP(F20,SortLookup!$A$7:$B$11,2,FALSE))</f>
        <v xml:space="preserve"> </v>
      </c>
      <c r="K20" s="77">
        <f>L20+M20+N20</f>
        <v>322.39999999999998</v>
      </c>
      <c r="L20" s="78">
        <f>AB20+AO20+BA20+BL20+BY20+CJ20+CU20+DF20+DQ20+EB20+EM20+EX20+FI20+FT20+GE20+GP20+HA20+HL20+HW20+IH20</f>
        <v>289.39999999999998</v>
      </c>
      <c r="M20" s="26">
        <f>AD20+AQ20+BC20+BN20+CA20+CL20+CW20+DH20+DS20+ED20+EO20+EZ20+FK20+FV20+GG20+GR20+HC20+HN20+HY20+IJ20</f>
        <v>8</v>
      </c>
      <c r="N20" s="31">
        <f>O20/2</f>
        <v>25</v>
      </c>
      <c r="O20" s="79">
        <f>W20+AJ20+AV20+BG20+BT20+CE20+CP20+DA20+DL20+DW20+EH20+ES20+FD20+FO20+FZ20+GK20+GV20+HG20+HR20+IC20</f>
        <v>50</v>
      </c>
      <c r="P20" s="36">
        <v>9.5399999999999991</v>
      </c>
      <c r="Q20" s="33">
        <v>16.71</v>
      </c>
      <c r="R20" s="33">
        <v>2.25</v>
      </c>
      <c r="S20" s="33"/>
      <c r="T20" s="33"/>
      <c r="U20" s="33"/>
      <c r="V20" s="33"/>
      <c r="W20" s="34">
        <v>9</v>
      </c>
      <c r="X20" s="34">
        <v>0</v>
      </c>
      <c r="Y20" s="34">
        <v>0</v>
      </c>
      <c r="Z20" s="34">
        <v>0</v>
      </c>
      <c r="AA20" s="35">
        <v>0</v>
      </c>
      <c r="AB20" s="32">
        <f>P20+Q20+R20+S20+T20+U20+V20</f>
        <v>28.5</v>
      </c>
      <c r="AC20" s="31">
        <f>W20/2</f>
        <v>4.5</v>
      </c>
      <c r="AD20" s="26">
        <f>(X20*3)+(Y20*5)+(Z20*5)+(AA20*20)</f>
        <v>0</v>
      </c>
      <c r="AE20" s="60">
        <f>AB20+AC20+AD20</f>
        <v>33</v>
      </c>
      <c r="AF20" s="36">
        <v>60.46</v>
      </c>
      <c r="AG20" s="33"/>
      <c r="AH20" s="33"/>
      <c r="AI20" s="33"/>
      <c r="AJ20" s="34">
        <v>1</v>
      </c>
      <c r="AK20" s="34">
        <v>0</v>
      </c>
      <c r="AL20" s="34">
        <v>0</v>
      </c>
      <c r="AM20" s="34">
        <v>0</v>
      </c>
      <c r="AN20" s="35">
        <v>0</v>
      </c>
      <c r="AO20" s="32">
        <f>AF20+AG20+AH20+AI20</f>
        <v>60.46</v>
      </c>
      <c r="AP20" s="31">
        <f>AJ20/2</f>
        <v>0.5</v>
      </c>
      <c r="AQ20" s="26">
        <f>(AK20*3)+(AL20*5)+(AM20*5)+(AN20*20)</f>
        <v>0</v>
      </c>
      <c r="AR20" s="60">
        <f>AO20+AP20+AQ20</f>
        <v>60.96</v>
      </c>
      <c r="AS20" s="36">
        <v>89.97</v>
      </c>
      <c r="AT20" s="33"/>
      <c r="AU20" s="33"/>
      <c r="AV20" s="34">
        <v>8</v>
      </c>
      <c r="AW20" s="34">
        <v>0</v>
      </c>
      <c r="AX20" s="34">
        <v>0</v>
      </c>
      <c r="AY20" s="34">
        <v>0</v>
      </c>
      <c r="AZ20" s="35">
        <v>0</v>
      </c>
      <c r="BA20" s="32">
        <f>AS20+AT20+AU20</f>
        <v>89.97</v>
      </c>
      <c r="BB20" s="31">
        <f>AV20/2</f>
        <v>4</v>
      </c>
      <c r="BC20" s="26">
        <f>(AW20*3)+(AX20*5)+(AY20*5)+(AZ20*20)</f>
        <v>0</v>
      </c>
      <c r="BD20" s="60">
        <f>BA20+BB20+BC20</f>
        <v>93.97</v>
      </c>
      <c r="BE20" s="32"/>
      <c r="BF20" s="57"/>
      <c r="BG20" s="34"/>
      <c r="BH20" s="34"/>
      <c r="BI20" s="34"/>
      <c r="BJ20" s="34"/>
      <c r="BK20" s="35"/>
      <c r="BL20" s="53">
        <f>BE20+BF20</f>
        <v>0</v>
      </c>
      <c r="BM20" s="46">
        <f>BG20/2</f>
        <v>0</v>
      </c>
      <c r="BN20" s="45">
        <f>(BH20*3)+(BI20*5)+(BJ20*5)+(BK20*20)</f>
        <v>0</v>
      </c>
      <c r="BO20" s="44">
        <f>BL20+BM20+BN20</f>
        <v>0</v>
      </c>
      <c r="BP20" s="36">
        <v>85.36</v>
      </c>
      <c r="BQ20" s="33"/>
      <c r="BR20" s="33"/>
      <c r="BS20" s="33"/>
      <c r="BT20" s="34">
        <v>11</v>
      </c>
      <c r="BU20" s="34">
        <v>0</v>
      </c>
      <c r="BV20" s="34">
        <v>1</v>
      </c>
      <c r="BW20" s="34">
        <v>0</v>
      </c>
      <c r="BX20" s="35">
        <v>0</v>
      </c>
      <c r="BY20" s="32">
        <f>BP20+BQ20+BR20+BS20</f>
        <v>85.36</v>
      </c>
      <c r="BZ20" s="31">
        <f>BT20/2</f>
        <v>5.5</v>
      </c>
      <c r="CA20" s="37">
        <f>(BU20*3)+(BV20*5)+(BW20*5)+(BX20*20)</f>
        <v>5</v>
      </c>
      <c r="CB20" s="103">
        <f>BY20+BZ20+CA20</f>
        <v>95.86</v>
      </c>
      <c r="CC20" s="36">
        <v>13.04</v>
      </c>
      <c r="CD20" s="33">
        <v>12.07</v>
      </c>
      <c r="CE20" s="34">
        <v>21</v>
      </c>
      <c r="CF20" s="34">
        <v>1</v>
      </c>
      <c r="CG20" s="34">
        <v>0</v>
      </c>
      <c r="CH20" s="34">
        <v>0</v>
      </c>
      <c r="CI20" s="35">
        <v>0</v>
      </c>
      <c r="CJ20" s="32">
        <f>CC20+CD20</f>
        <v>25.11</v>
      </c>
      <c r="CK20" s="31">
        <f>CE20/2</f>
        <v>10.5</v>
      </c>
      <c r="CL20" s="26">
        <f>(CF20*3)+(CG20*5)+(CH20*5)+(CI20*20)</f>
        <v>3</v>
      </c>
      <c r="CM20" s="99">
        <f>CJ20+CK20+CL20</f>
        <v>38.61</v>
      </c>
      <c r="CN20" s="1"/>
      <c r="CO20" s="1"/>
      <c r="CP20" s="2"/>
      <c r="CQ20" s="2"/>
      <c r="CR20" s="2"/>
      <c r="CS20" s="2"/>
      <c r="CT20" s="2"/>
      <c r="CU20" s="7"/>
      <c r="CV20" s="14"/>
      <c r="CW20" s="6"/>
      <c r="CX20" s="15"/>
      <c r="CY20" s="16"/>
      <c r="CZ20" s="1"/>
      <c r="DA20" s="2"/>
      <c r="DB20" s="2"/>
      <c r="DC20" s="2"/>
      <c r="DD20" s="2"/>
      <c r="DE20" s="2"/>
      <c r="DF20" s="7"/>
      <c r="DG20" s="14"/>
      <c r="DH20" s="6"/>
      <c r="DI20" s="15"/>
      <c r="DJ20" s="16"/>
      <c r="DK20" s="1"/>
      <c r="DL20" s="2"/>
      <c r="DM20" s="2"/>
      <c r="DN20" s="2"/>
      <c r="DO20" s="2"/>
      <c r="DP20" s="2"/>
      <c r="DQ20" s="7"/>
      <c r="DR20" s="14"/>
      <c r="DS20" s="6"/>
      <c r="DT20" s="15"/>
      <c r="DU20" s="16"/>
      <c r="DV20" s="1"/>
      <c r="DW20" s="2"/>
      <c r="DX20" s="2"/>
      <c r="DY20" s="2"/>
      <c r="DZ20" s="2"/>
      <c r="EA20" s="2"/>
      <c r="EB20" s="7"/>
      <c r="EC20" s="14"/>
      <c r="ED20" s="6"/>
      <c r="EE20" s="15"/>
      <c r="EF20" s="16"/>
      <c r="EG20" s="1"/>
      <c r="EH20" s="2"/>
      <c r="EI20" s="2"/>
      <c r="EJ20" s="2"/>
      <c r="EK20" s="2"/>
      <c r="EL20" s="2"/>
      <c r="EM20" s="7"/>
      <c r="EN20" s="14"/>
      <c r="EO20" s="6"/>
      <c r="EP20" s="15"/>
      <c r="EQ20" s="16"/>
      <c r="ER20" s="1"/>
      <c r="ES20" s="2"/>
      <c r="ET20" s="2"/>
      <c r="EU20" s="2"/>
      <c r="EV20" s="2"/>
      <c r="EW20" s="2"/>
      <c r="EX20" s="7"/>
      <c r="EY20" s="14"/>
      <c r="EZ20" s="6"/>
      <c r="FA20" s="15"/>
      <c r="FB20" s="16"/>
      <c r="FC20" s="1"/>
      <c r="FD20" s="2"/>
      <c r="FE20" s="2"/>
      <c r="FF20" s="2"/>
      <c r="FG20" s="2"/>
      <c r="FH20" s="2"/>
      <c r="FI20" s="7"/>
      <c r="FJ20" s="14"/>
      <c r="FK20" s="6"/>
      <c r="FL20" s="15"/>
      <c r="FM20" s="16"/>
      <c r="FN20" s="1"/>
      <c r="FO20" s="2"/>
      <c r="FP20" s="2"/>
      <c r="FQ20" s="2"/>
      <c r="FR20" s="2"/>
      <c r="FS20" s="2"/>
      <c r="FT20" s="7"/>
      <c r="FU20" s="14"/>
      <c r="FV20" s="6"/>
      <c r="FW20" s="15"/>
      <c r="FX20" s="16"/>
      <c r="FY20" s="1"/>
      <c r="FZ20" s="2"/>
      <c r="GA20" s="2"/>
      <c r="GB20" s="2"/>
      <c r="GC20" s="2"/>
      <c r="GD20" s="2"/>
      <c r="GE20" s="7"/>
      <c r="GF20" s="14"/>
      <c r="GG20" s="6"/>
      <c r="GH20" s="15"/>
      <c r="GI20" s="16"/>
      <c r="GJ20" s="1"/>
      <c r="GK20" s="2"/>
      <c r="GL20" s="2"/>
      <c r="GM20" s="2"/>
      <c r="GN20" s="2"/>
      <c r="GO20" s="2"/>
      <c r="GP20" s="7"/>
      <c r="GQ20" s="14"/>
      <c r="GR20" s="6"/>
      <c r="GS20" s="15"/>
      <c r="GT20" s="16"/>
      <c r="GU20" s="1"/>
      <c r="GV20" s="2"/>
      <c r="GW20" s="2"/>
      <c r="GX20" s="2"/>
      <c r="GY20" s="2"/>
      <c r="GZ20" s="2"/>
      <c r="HA20" s="7"/>
      <c r="HB20" s="14"/>
      <c r="HC20" s="6"/>
      <c r="HD20" s="15"/>
      <c r="HE20" s="16"/>
      <c r="HF20" s="1"/>
      <c r="HG20" s="2"/>
      <c r="HH20" s="2"/>
      <c r="HI20" s="2"/>
      <c r="HJ20" s="2"/>
      <c r="HK20" s="2"/>
      <c r="HL20" s="7"/>
      <c r="HM20" s="14"/>
      <c r="HN20" s="6"/>
      <c r="HO20" s="15"/>
      <c r="HP20" s="16"/>
      <c r="HQ20" s="1"/>
      <c r="HR20" s="2"/>
      <c r="HS20" s="2"/>
      <c r="HT20" s="2"/>
      <c r="HU20" s="2"/>
      <c r="HV20" s="2"/>
      <c r="HW20" s="7"/>
      <c r="HX20" s="14"/>
      <c r="HY20" s="6"/>
      <c r="HZ20" s="15"/>
      <c r="IA20" s="16"/>
      <c r="IB20" s="1"/>
      <c r="IC20" s="2"/>
      <c r="ID20" s="2"/>
      <c r="IE20" s="2"/>
      <c r="IF20" s="2"/>
      <c r="IG20" s="2"/>
      <c r="IH20" s="7"/>
      <c r="II20" s="14"/>
      <c r="IJ20" s="6"/>
      <c r="IK20" s="49"/>
      <c r="IL20" s="50"/>
    </row>
    <row r="21" spans="1:246" x14ac:dyDescent="0.25">
      <c r="A21" s="38">
        <v>11</v>
      </c>
      <c r="B21" s="28" t="s">
        <v>140</v>
      </c>
      <c r="C21" s="28"/>
      <c r="D21" s="29"/>
      <c r="E21" s="29" t="s">
        <v>17</v>
      </c>
      <c r="F21" s="59" t="s">
        <v>95</v>
      </c>
      <c r="G21" s="27" t="str">
        <f>IF(AND(OR($G$2="Y",$H$2="Y"),I21&lt;5,J21&lt;5),IF(AND(I21=#REF!,J21=#REF!),#REF!+1,1),"")</f>
        <v/>
      </c>
      <c r="H21" s="24" t="e">
        <f>IF(AND($H$2="Y",J21&gt;0,OR(AND(G21=1,#REF!=10),AND(G21=2,#REF!=20),AND(G21=3,#REF!=30),AND(G21=4,G82=40),AND(G21=5,G88=50),AND(G21=6,G95=60),AND(G21=7,G104=70),AND(G21=8,#REF!=80),AND(G21=9,G112=90),AND(G21=10,#REF!=100))),VLOOKUP(J21-1,SortLookup!$A$13:$B$16,2,FALSE),"")</f>
        <v>#REF!</v>
      </c>
      <c r="I21" s="39">
        <f>IF(ISNA(VLOOKUP(E21,SortLookup!$A$1:$B$5,2,FALSE))," ",VLOOKUP(E21,SortLookup!$A$1:$B$5,2,FALSE))</f>
        <v>1</v>
      </c>
      <c r="J21" s="25" t="str">
        <f>IF(ISNA(VLOOKUP(F21,SortLookup!$A$7:$B$11,2,FALSE))," ",VLOOKUP(F21,SortLookup!$A$7:$B$11,2,FALSE))</f>
        <v xml:space="preserve"> </v>
      </c>
      <c r="K21" s="74">
        <f>L21+M21+N21</f>
        <v>455.59</v>
      </c>
      <c r="L21" s="75">
        <f>AB21+AO21+BA21+BL21+BY21+CJ21+CU21+DF21+DQ21+EB21+EM21+EX21+FI21+FT21+GE21+GP21+HA21+HL21+HW21+IH21</f>
        <v>384.09</v>
      </c>
      <c r="M21" s="45">
        <f>AD21+AQ21+BC21+BN21+CA21+CL21+CW21+DH21+DS21+ED21+EO21+EZ21+FK21+FV21+GG21+GR21+HC21+HN21+HY21+IJ21</f>
        <v>36</v>
      </c>
      <c r="N21" s="46">
        <f>O21/2</f>
        <v>35.5</v>
      </c>
      <c r="O21" s="76">
        <f>W21+AJ21+AV21+BG21+BT21+CE21+CP21+DA21+DL21+DW21+EH21+ES21+FD21+FO21+FZ21+GK21+GV21+HG21+HR21+IC21</f>
        <v>71</v>
      </c>
      <c r="P21" s="36">
        <v>7.38</v>
      </c>
      <c r="Q21" s="33">
        <v>21.59</v>
      </c>
      <c r="R21" s="33">
        <v>2.5299999999999998</v>
      </c>
      <c r="S21" s="33"/>
      <c r="T21" s="33"/>
      <c r="U21" s="33"/>
      <c r="V21" s="33"/>
      <c r="W21" s="34">
        <v>17</v>
      </c>
      <c r="X21" s="34">
        <v>3</v>
      </c>
      <c r="Y21" s="34">
        <v>0</v>
      </c>
      <c r="Z21" s="34">
        <v>0</v>
      </c>
      <c r="AA21" s="35">
        <v>0</v>
      </c>
      <c r="AB21" s="32">
        <f>P21+Q21+R21+S21+T21+U21+V21</f>
        <v>31.5</v>
      </c>
      <c r="AC21" s="31">
        <f>W21/2</f>
        <v>8.5</v>
      </c>
      <c r="AD21" s="26">
        <f>(X21*3)+(Y21*5)+(Z21*5)+(AA21*20)</f>
        <v>9</v>
      </c>
      <c r="AE21" s="60">
        <f>AB21+AC21+AD21</f>
        <v>49</v>
      </c>
      <c r="AF21" s="36">
        <v>95.83</v>
      </c>
      <c r="AG21" s="33"/>
      <c r="AH21" s="33"/>
      <c r="AI21" s="33"/>
      <c r="AJ21" s="34">
        <v>4</v>
      </c>
      <c r="AK21" s="34">
        <v>2</v>
      </c>
      <c r="AL21" s="34">
        <v>1</v>
      </c>
      <c r="AM21" s="34">
        <v>0</v>
      </c>
      <c r="AN21" s="35">
        <v>0</v>
      </c>
      <c r="AO21" s="32">
        <f>AF21+AG21+AH21+AI21</f>
        <v>95.83</v>
      </c>
      <c r="AP21" s="31">
        <f>AJ21/2</f>
        <v>2</v>
      </c>
      <c r="AQ21" s="26">
        <f>(AK21*3)+(AL21*5)+(AM21*5)+(AN21*20)</f>
        <v>11</v>
      </c>
      <c r="AR21" s="60">
        <f>AO21+AP21+AQ21</f>
        <v>108.83</v>
      </c>
      <c r="AS21" s="36">
        <v>110.06</v>
      </c>
      <c r="AT21" s="33"/>
      <c r="AU21" s="33"/>
      <c r="AV21" s="34">
        <v>18</v>
      </c>
      <c r="AW21" s="34">
        <v>1</v>
      </c>
      <c r="AX21" s="34">
        <v>1</v>
      </c>
      <c r="AY21" s="34">
        <v>0</v>
      </c>
      <c r="AZ21" s="35">
        <v>0</v>
      </c>
      <c r="BA21" s="32">
        <f>AS21+AT21+AU21</f>
        <v>110.06</v>
      </c>
      <c r="BB21" s="31">
        <f>AV21/2</f>
        <v>9</v>
      </c>
      <c r="BC21" s="26">
        <f>(AW21*3)+(AX21*5)+(AY21*5)+(AZ21*20)</f>
        <v>8</v>
      </c>
      <c r="BD21" s="60">
        <f>BA21+BB21+BC21</f>
        <v>127.06</v>
      </c>
      <c r="BE21" s="32"/>
      <c r="BF21" s="57"/>
      <c r="BG21" s="34"/>
      <c r="BH21" s="34"/>
      <c r="BI21" s="34"/>
      <c r="BJ21" s="34"/>
      <c r="BK21" s="35"/>
      <c r="BL21" s="53">
        <f>BE21+BF21</f>
        <v>0</v>
      </c>
      <c r="BM21" s="46">
        <f>BG21/2</f>
        <v>0</v>
      </c>
      <c r="BN21" s="45">
        <f>(BH21*3)+(BI21*5)+(BJ21*5)+(BK21*20)</f>
        <v>0</v>
      </c>
      <c r="BO21" s="44">
        <f>BL21+BM21+BN21</f>
        <v>0</v>
      </c>
      <c r="BP21" s="36">
        <v>106.36</v>
      </c>
      <c r="BQ21" s="33"/>
      <c r="BR21" s="33"/>
      <c r="BS21" s="33"/>
      <c r="BT21" s="34">
        <v>8</v>
      </c>
      <c r="BU21" s="34">
        <v>0</v>
      </c>
      <c r="BV21" s="34">
        <v>0</v>
      </c>
      <c r="BW21" s="34">
        <v>0</v>
      </c>
      <c r="BX21" s="35">
        <v>0</v>
      </c>
      <c r="BY21" s="32">
        <f>BP21+BQ21+BR21+BS21</f>
        <v>106.36</v>
      </c>
      <c r="BZ21" s="31">
        <f>BT21/2</f>
        <v>4</v>
      </c>
      <c r="CA21" s="37">
        <f>(BU21*3)+(BV21*5)+(BW21*5)+(BX21*20)</f>
        <v>0</v>
      </c>
      <c r="CB21" s="103">
        <f>BY21+BZ21+CA21</f>
        <v>110.36</v>
      </c>
      <c r="CC21" s="36">
        <v>16</v>
      </c>
      <c r="CD21" s="33">
        <v>24.34</v>
      </c>
      <c r="CE21" s="34">
        <v>24</v>
      </c>
      <c r="CF21" s="34">
        <v>1</v>
      </c>
      <c r="CG21" s="34">
        <v>0</v>
      </c>
      <c r="CH21" s="34">
        <v>1</v>
      </c>
      <c r="CI21" s="35">
        <v>0</v>
      </c>
      <c r="CJ21" s="32">
        <f>CC21+CD21</f>
        <v>40.340000000000003</v>
      </c>
      <c r="CK21" s="31">
        <f>CE21/2</f>
        <v>12</v>
      </c>
      <c r="CL21" s="26">
        <f>(CF21*3)+(CG21*5)+(CH21*5)+(CI21*20)</f>
        <v>8</v>
      </c>
      <c r="CM21" s="99">
        <f>CJ21+CK21+CL21</f>
        <v>60.34</v>
      </c>
      <c r="CN21" s="1"/>
      <c r="CO21" s="1"/>
      <c r="CP21" s="2"/>
      <c r="CQ21" s="2"/>
      <c r="CR21" s="2"/>
      <c r="CS21" s="2"/>
      <c r="CT21" s="2"/>
      <c r="CU21" s="7"/>
      <c r="CV21" s="14"/>
      <c r="CW21" s="6"/>
      <c r="CX21" s="15"/>
      <c r="CY21" s="16"/>
      <c r="CZ21" s="1"/>
      <c r="DA21" s="2"/>
      <c r="DB21" s="2"/>
      <c r="DC21" s="2"/>
      <c r="DD21" s="2"/>
      <c r="DE21" s="2"/>
      <c r="DF21" s="7"/>
      <c r="DG21" s="14"/>
      <c r="DH21" s="6"/>
      <c r="DI21" s="15"/>
      <c r="DJ21" s="16"/>
      <c r="DK21" s="1"/>
      <c r="DL21" s="2"/>
      <c r="DM21" s="2"/>
      <c r="DN21" s="2"/>
      <c r="DO21" s="2"/>
      <c r="DP21" s="2"/>
      <c r="DQ21" s="7"/>
      <c r="DR21" s="14"/>
      <c r="DS21" s="6"/>
      <c r="DT21" s="15"/>
      <c r="DU21" s="16"/>
      <c r="DV21" s="1"/>
      <c r="DW21" s="2"/>
      <c r="DX21" s="2"/>
      <c r="DY21" s="2"/>
      <c r="DZ21" s="2"/>
      <c r="EA21" s="2"/>
      <c r="EB21" s="7"/>
      <c r="EC21" s="14"/>
      <c r="ED21" s="6"/>
      <c r="EE21" s="15"/>
      <c r="EF21" s="16"/>
      <c r="EG21" s="1"/>
      <c r="EH21" s="2"/>
      <c r="EI21" s="2"/>
      <c r="EJ21" s="2"/>
      <c r="EK21" s="2"/>
      <c r="EL21" s="2"/>
      <c r="EM21" s="7"/>
      <c r="EN21" s="14"/>
      <c r="EO21" s="6"/>
      <c r="EP21" s="15"/>
      <c r="EQ21" s="16"/>
      <c r="ER21" s="1"/>
      <c r="ES21" s="2"/>
      <c r="ET21" s="2"/>
      <c r="EU21" s="2"/>
      <c r="EV21" s="2"/>
      <c r="EW21" s="2"/>
      <c r="EX21" s="7"/>
      <c r="EY21" s="14"/>
      <c r="EZ21" s="6"/>
      <c r="FA21" s="15"/>
      <c r="FB21" s="16"/>
      <c r="FC21" s="1"/>
      <c r="FD21" s="2"/>
      <c r="FE21" s="2"/>
      <c r="FF21" s="2"/>
      <c r="FG21" s="2"/>
      <c r="FH21" s="2"/>
      <c r="FI21" s="7"/>
      <c r="FJ21" s="14"/>
      <c r="FK21" s="6"/>
      <c r="FL21" s="15"/>
      <c r="FM21" s="16"/>
      <c r="FN21" s="1"/>
      <c r="FO21" s="2"/>
      <c r="FP21" s="2"/>
      <c r="FQ21" s="2"/>
      <c r="FR21" s="2"/>
      <c r="FS21" s="2"/>
      <c r="FT21" s="7"/>
      <c r="FU21" s="14"/>
      <c r="FV21" s="6"/>
      <c r="FW21" s="15"/>
      <c r="FX21" s="16"/>
      <c r="FY21" s="1"/>
      <c r="FZ21" s="2"/>
      <c r="GA21" s="2"/>
      <c r="GB21" s="2"/>
      <c r="GC21" s="2"/>
      <c r="GD21" s="2"/>
      <c r="GE21" s="7"/>
      <c r="GF21" s="14"/>
      <c r="GG21" s="6"/>
      <c r="GH21" s="15"/>
      <c r="GI21" s="16"/>
      <c r="GJ21" s="1"/>
      <c r="GK21" s="2"/>
      <c r="GL21" s="2"/>
      <c r="GM21" s="2"/>
      <c r="GN21" s="2"/>
      <c r="GO21" s="2"/>
      <c r="GP21" s="7"/>
      <c r="GQ21" s="14"/>
      <c r="GR21" s="6"/>
      <c r="GS21" s="15"/>
      <c r="GT21" s="16"/>
      <c r="GU21" s="1"/>
      <c r="GV21" s="2"/>
      <c r="GW21" s="2"/>
      <c r="GX21" s="2"/>
      <c r="GY21" s="2"/>
      <c r="GZ21" s="2"/>
      <c r="HA21" s="7"/>
      <c r="HB21" s="14"/>
      <c r="HC21" s="6"/>
      <c r="HD21" s="15"/>
      <c r="HE21" s="16"/>
      <c r="HF21" s="1"/>
      <c r="HG21" s="2"/>
      <c r="HH21" s="2"/>
      <c r="HI21" s="2"/>
      <c r="HJ21" s="2"/>
      <c r="HK21" s="2"/>
      <c r="HL21" s="7"/>
      <c r="HM21" s="14"/>
      <c r="HN21" s="6"/>
      <c r="HO21" s="15"/>
      <c r="HP21" s="16"/>
      <c r="HQ21" s="1"/>
      <c r="HR21" s="2"/>
      <c r="HS21" s="2"/>
      <c r="HT21" s="2"/>
      <c r="HU21" s="2"/>
      <c r="HV21" s="2"/>
      <c r="HW21" s="7"/>
      <c r="HX21" s="14"/>
      <c r="HY21" s="6"/>
      <c r="HZ21" s="15"/>
      <c r="IA21" s="16"/>
      <c r="IB21" s="1"/>
      <c r="IC21" s="2"/>
      <c r="ID21" s="2"/>
      <c r="IE21" s="2"/>
      <c r="IF21" s="2"/>
      <c r="IG21" s="2"/>
      <c r="IH21" s="7"/>
      <c r="II21" s="14"/>
      <c r="IJ21" s="6"/>
      <c r="IK21" s="49"/>
      <c r="IL21" s="50"/>
    </row>
    <row r="22" spans="1:246" x14ac:dyDescent="0.25">
      <c r="A22" s="38">
        <v>12</v>
      </c>
      <c r="B22" s="28" t="s">
        <v>118</v>
      </c>
      <c r="C22" s="28"/>
      <c r="D22" s="29"/>
      <c r="E22" s="29" t="s">
        <v>17</v>
      </c>
      <c r="F22" s="59" t="s">
        <v>95</v>
      </c>
      <c r="G22" s="27" t="str">
        <f>IF(AND(OR($G$2="Y",$H$2="Y"),I22&lt;5,J22&lt;5),IF(AND(I22=I21,J22=J21),G21+1,1),"")</f>
        <v/>
      </c>
      <c r="H22" s="24" t="e">
        <f>IF(AND($H$2="Y",J22&gt;0,OR(AND(G22=1,#REF!=10),AND(G22=2,#REF!=20),AND(G22=3,#REF!=30),AND(G22=4,G92=40),AND(G22=5,G98=50),AND(G22=6,G105=60),AND(G22=7,G114=70),AND(G22=8,#REF!=80),AND(G22=9,G122=90),AND(G22=10,#REF!=100))),VLOOKUP(J22-1,SortLookup!$A$13:$B$16,2,FALSE),"")</f>
        <v>#REF!</v>
      </c>
      <c r="I22" s="39">
        <f>IF(ISNA(VLOOKUP(E22,SortLookup!$A$1:$B$5,2,FALSE))," ",VLOOKUP(E22,SortLookup!$A$1:$B$5,2,FALSE))</f>
        <v>1</v>
      </c>
      <c r="J22" s="25" t="str">
        <f>IF(ISNA(VLOOKUP(F22,SortLookup!$A$7:$B$11,2,FALSE))," ",VLOOKUP(F22,SortLookup!$A$7:$B$11,2,FALSE))</f>
        <v xml:space="preserve"> </v>
      </c>
      <c r="K22" s="74" t="s">
        <v>102</v>
      </c>
      <c r="L22" s="75"/>
      <c r="M22" s="45"/>
      <c r="N22" s="46"/>
      <c r="O22" s="76"/>
      <c r="P22" s="36"/>
      <c r="Q22" s="33"/>
      <c r="R22" s="33"/>
      <c r="S22" s="33"/>
      <c r="T22" s="33"/>
      <c r="U22" s="33"/>
      <c r="V22" s="33"/>
      <c r="W22" s="34"/>
      <c r="X22" s="34"/>
      <c r="Y22" s="34">
        <v>0</v>
      </c>
      <c r="Z22" s="34"/>
      <c r="AA22" s="35"/>
      <c r="AB22" s="32"/>
      <c r="AC22" s="31"/>
      <c r="AD22" s="26"/>
      <c r="AE22" s="60"/>
      <c r="AF22" s="36"/>
      <c r="AG22" s="33"/>
      <c r="AH22" s="33"/>
      <c r="AI22" s="33"/>
      <c r="AJ22" s="34"/>
      <c r="AK22" s="34"/>
      <c r="AL22" s="34"/>
      <c r="AM22" s="34"/>
      <c r="AN22" s="35"/>
      <c r="AO22" s="32"/>
      <c r="AP22" s="31"/>
      <c r="AQ22" s="26"/>
      <c r="AR22" s="60"/>
      <c r="AS22" s="36"/>
      <c r="AT22" s="33"/>
      <c r="AU22" s="33"/>
      <c r="AV22" s="34"/>
      <c r="AW22" s="34"/>
      <c r="AX22" s="89"/>
      <c r="AY22" s="34"/>
      <c r="AZ22" s="35"/>
      <c r="BA22" s="32"/>
      <c r="BB22" s="31"/>
      <c r="BC22" s="26"/>
      <c r="BD22" s="60" t="s">
        <v>102</v>
      </c>
      <c r="BE22" s="32"/>
      <c r="BF22" s="57"/>
      <c r="BG22" s="34"/>
      <c r="BH22" s="34"/>
      <c r="BI22" s="34"/>
      <c r="BJ22" s="34"/>
      <c r="BK22" s="35"/>
      <c r="BL22" s="53">
        <f>BE22+BF22</f>
        <v>0</v>
      </c>
      <c r="BM22" s="46">
        <f>BG22/2</f>
        <v>0</v>
      </c>
      <c r="BN22" s="45">
        <f>(BH22*3)+(BI22*5)+(BJ22*5)+(BK22*20)</f>
        <v>0</v>
      </c>
      <c r="BO22" s="44">
        <f>BL22+BM22+BN22</f>
        <v>0</v>
      </c>
      <c r="BP22" s="36"/>
      <c r="BQ22" s="33"/>
      <c r="BR22" s="33"/>
      <c r="BS22" s="33"/>
      <c r="BT22" s="34"/>
      <c r="BU22" s="34"/>
      <c r="BV22" s="34"/>
      <c r="BW22" s="34"/>
      <c r="BX22" s="35"/>
      <c r="BY22" s="32"/>
      <c r="BZ22" s="31"/>
      <c r="CA22" s="37"/>
      <c r="CB22" s="103"/>
      <c r="CC22" s="134"/>
      <c r="CD22" s="57"/>
      <c r="CE22" s="57"/>
      <c r="CF22" s="57"/>
      <c r="CG22" s="34"/>
      <c r="CH22" s="57"/>
      <c r="CI22" s="136"/>
      <c r="CJ22" s="32"/>
      <c r="CK22" s="31"/>
      <c r="CL22" s="26"/>
      <c r="CM22" s="99"/>
      <c r="CU22" s="131"/>
      <c r="CX22" s="132"/>
      <c r="CY22" s="50"/>
      <c r="DF22" s="131"/>
      <c r="DI22" s="132"/>
      <c r="DJ22" s="50"/>
      <c r="DQ22" s="131"/>
      <c r="DT22" s="132"/>
      <c r="DU22" s="50"/>
      <c r="EB22" s="131"/>
      <c r="EE22" s="132"/>
      <c r="EF22" s="50"/>
      <c r="EM22" s="131"/>
      <c r="EP22" s="132"/>
      <c r="EQ22" s="50"/>
      <c r="EX22" s="131"/>
      <c r="FA22" s="132"/>
      <c r="FB22" s="50"/>
      <c r="FI22" s="131"/>
      <c r="FL22" s="132"/>
      <c r="FM22" s="50"/>
      <c r="FT22" s="131"/>
      <c r="FW22" s="132"/>
      <c r="FX22" s="50"/>
      <c r="GE22" s="131"/>
      <c r="GH22" s="132"/>
      <c r="GI22" s="50"/>
      <c r="GP22" s="131"/>
      <c r="GS22" s="132"/>
      <c r="GT22" s="50"/>
      <c r="HA22" s="131"/>
      <c r="HD22" s="132"/>
      <c r="HE22" s="50"/>
      <c r="HL22" s="131"/>
      <c r="HO22" s="132"/>
      <c r="HP22" s="50"/>
      <c r="HW22" s="131"/>
      <c r="HZ22" s="132"/>
      <c r="IA22" s="50"/>
      <c r="IH22" s="131"/>
      <c r="IL22" s="50"/>
    </row>
    <row r="23" spans="1:246" ht="3" customHeight="1" x14ac:dyDescent="0.25">
      <c r="A23" s="129"/>
      <c r="B23" s="104"/>
      <c r="C23" s="104"/>
      <c r="D23" s="105"/>
      <c r="E23" s="105"/>
      <c r="F23" s="137"/>
      <c r="G23" s="108"/>
      <c r="H23" s="109"/>
      <c r="I23" s="110"/>
      <c r="J23" s="111"/>
      <c r="K23" s="130"/>
      <c r="L23" s="112"/>
      <c r="M23" s="113"/>
      <c r="N23" s="114"/>
      <c r="O23" s="115"/>
      <c r="P23" s="116"/>
      <c r="Q23" s="117"/>
      <c r="R23" s="117"/>
      <c r="S23" s="117"/>
      <c r="T23" s="117"/>
      <c r="U23" s="117"/>
      <c r="V23" s="117"/>
      <c r="W23" s="118"/>
      <c r="X23" s="118"/>
      <c r="Y23" s="118"/>
      <c r="Z23" s="118"/>
      <c r="AA23" s="119"/>
      <c r="AB23" s="120"/>
      <c r="AC23" s="121"/>
      <c r="AD23" s="122"/>
      <c r="AE23" s="123"/>
      <c r="AF23" s="116"/>
      <c r="AG23" s="117"/>
      <c r="AH23" s="117"/>
      <c r="AI23" s="117"/>
      <c r="AJ23" s="118"/>
      <c r="AK23" s="118"/>
      <c r="AL23" s="118"/>
      <c r="AM23" s="118"/>
      <c r="AN23" s="119"/>
      <c r="AO23" s="120"/>
      <c r="AP23" s="121"/>
      <c r="AQ23" s="122"/>
      <c r="AR23" s="123"/>
      <c r="AS23" s="116"/>
      <c r="AT23" s="117"/>
      <c r="AU23" s="117"/>
      <c r="AV23" s="118"/>
      <c r="AW23" s="118"/>
      <c r="AX23" s="118"/>
      <c r="AY23" s="118"/>
      <c r="AZ23" s="119"/>
      <c r="BA23" s="120"/>
      <c r="BB23" s="121"/>
      <c r="BC23" s="122"/>
      <c r="BD23" s="123"/>
      <c r="BE23" s="120"/>
      <c r="BF23" s="124"/>
      <c r="BG23" s="118"/>
      <c r="BH23" s="118"/>
      <c r="BI23" s="118"/>
      <c r="BJ23" s="118"/>
      <c r="BK23" s="119"/>
      <c r="BL23" s="125"/>
      <c r="BM23" s="114"/>
      <c r="BN23" s="113"/>
      <c r="BO23" s="126"/>
      <c r="BP23" s="116"/>
      <c r="BQ23" s="117"/>
      <c r="BR23" s="117"/>
      <c r="BS23" s="117"/>
      <c r="BT23" s="118"/>
      <c r="BU23" s="118"/>
      <c r="BV23" s="118"/>
      <c r="BW23" s="118"/>
      <c r="BX23" s="119"/>
      <c r="BY23" s="120"/>
      <c r="BZ23" s="121"/>
      <c r="CA23" s="127"/>
      <c r="CB23" s="128"/>
      <c r="CC23" s="153"/>
      <c r="CD23" s="124"/>
      <c r="CE23" s="124"/>
      <c r="CF23" s="124"/>
      <c r="CG23" s="118"/>
      <c r="CH23" s="124"/>
      <c r="CI23" s="154"/>
      <c r="CJ23" s="120"/>
      <c r="CK23" s="121"/>
      <c r="CL23" s="122"/>
      <c r="CM23" s="152"/>
      <c r="CU23" s="131"/>
      <c r="CX23" s="132"/>
      <c r="CY23" s="50"/>
      <c r="DF23" s="131"/>
      <c r="DI23" s="132"/>
      <c r="DJ23" s="50"/>
      <c r="DQ23" s="131"/>
      <c r="DT23" s="132"/>
      <c r="DU23" s="50"/>
      <c r="EB23" s="131"/>
      <c r="EE23" s="132"/>
      <c r="EF23" s="50"/>
      <c r="EM23" s="131"/>
      <c r="EP23" s="132"/>
      <c r="EQ23" s="50"/>
      <c r="EX23" s="131"/>
      <c r="FA23" s="132"/>
      <c r="FB23" s="50"/>
      <c r="FI23" s="131"/>
      <c r="FL23" s="132"/>
      <c r="FM23" s="50"/>
      <c r="FT23" s="131"/>
      <c r="FW23" s="132"/>
      <c r="FX23" s="50"/>
      <c r="GE23" s="131"/>
      <c r="GH23" s="132"/>
      <c r="GI23" s="50"/>
      <c r="GP23" s="131"/>
      <c r="GS23" s="132"/>
      <c r="GT23" s="50"/>
      <c r="HA23" s="131"/>
      <c r="HD23" s="132"/>
      <c r="HE23" s="50"/>
      <c r="HL23" s="131"/>
      <c r="HO23" s="132"/>
      <c r="HP23" s="50"/>
      <c r="HW23" s="131"/>
      <c r="HZ23" s="132"/>
      <c r="IA23" s="50"/>
      <c r="IH23" s="131"/>
      <c r="IL23" s="50"/>
    </row>
    <row r="24" spans="1:246" x14ac:dyDescent="0.25">
      <c r="A24" s="38">
        <v>1</v>
      </c>
      <c r="B24" s="28" t="s">
        <v>132</v>
      </c>
      <c r="C24" s="28"/>
      <c r="D24" s="29"/>
      <c r="E24" s="29" t="s">
        <v>105</v>
      </c>
      <c r="F24" s="59" t="s">
        <v>95</v>
      </c>
      <c r="G24" s="27" t="str">
        <f>IF(AND(OR($G$2="Y",$H$2="Y"),I24&lt;5,J24&lt;5),IF(AND(I24=I22,J24=J22),G22+1,1),"")</f>
        <v/>
      </c>
      <c r="H24" s="24" t="e">
        <f>IF(AND($H$2="Y",J24&gt;0,OR(AND(G24=1,#REF!=10),AND(G24=2,#REF!=20),AND(G24=3,#REF!=30),AND(G24=4,G96=40),AND(G24=5,G102=50),AND(G24=6,G109=60),AND(G24=7,G118=70),AND(G24=8,#REF!=80),AND(G24=9,G126=90),AND(G24=10,#REF!=100))),VLOOKUP(J24-1,SortLookup!$A$13:$B$16,2,FALSE),"")</f>
        <v>#REF!</v>
      </c>
      <c r="I24" s="39" t="str">
        <f>IF(ISNA(VLOOKUP(E24,SortLookup!$A$1:$B$5,2,FALSE))," ",VLOOKUP(E24,SortLookup!$A$1:$B$5,2,FALSE))</f>
        <v xml:space="preserve"> </v>
      </c>
      <c r="J24" s="25" t="str">
        <f>IF(ISNA(VLOOKUP(F24,SortLookup!$A$7:$B$11,2,FALSE))," ",VLOOKUP(F24,SortLookup!$A$7:$B$11,2,FALSE))</f>
        <v xml:space="preserve"> </v>
      </c>
      <c r="K24" s="74">
        <f>L24+M24+N24</f>
        <v>300.27</v>
      </c>
      <c r="L24" s="75">
        <f>AB24+AO24+BA24+BL24+BY24+CJ24+CU24+DF24+DQ24+EB24+EM24+EX24+FI24+FT24+GE24+GP24+HA24+HL24+HW24+IH24</f>
        <v>240.27</v>
      </c>
      <c r="M24" s="45">
        <f>AD24+AQ24+BC24+BN24+CA24+CL24+CW24+DH24+DS24+ED24+EO24+EZ24+FK24+FV24+GG24+GR24+HC24+HN24+HY24+IJ24</f>
        <v>35</v>
      </c>
      <c r="N24" s="46">
        <f>O24/2</f>
        <v>25</v>
      </c>
      <c r="O24" s="76">
        <f>W24+AJ24+AV24+BG24+BT24+CE24+CP24+DA24+DL24+DW24+EH24+ES24+FD24+FO24+FZ24+GK24+GV24+HG24+HR24+IC24</f>
        <v>50</v>
      </c>
      <c r="P24" s="36">
        <v>6.72</v>
      </c>
      <c r="Q24" s="33">
        <v>15.16</v>
      </c>
      <c r="R24" s="33">
        <v>1.81</v>
      </c>
      <c r="S24" s="33"/>
      <c r="T24" s="33"/>
      <c r="U24" s="33"/>
      <c r="V24" s="33"/>
      <c r="W24" s="34">
        <v>7</v>
      </c>
      <c r="X24" s="34">
        <v>0</v>
      </c>
      <c r="Y24" s="34">
        <v>0</v>
      </c>
      <c r="Z24" s="34">
        <v>0</v>
      </c>
      <c r="AA24" s="35">
        <v>0</v>
      </c>
      <c r="AB24" s="32">
        <f>P24+Q24+R24+S24+T24+U24+V24</f>
        <v>23.69</v>
      </c>
      <c r="AC24" s="31">
        <f>W24/2</f>
        <v>3.5</v>
      </c>
      <c r="AD24" s="26">
        <f>(X24*3)+(Y24*5)+(Z24*5)+(AA24*20)</f>
        <v>0</v>
      </c>
      <c r="AE24" s="60">
        <f>AB24+AC24+AD24</f>
        <v>27.19</v>
      </c>
      <c r="AF24" s="36">
        <v>73.02</v>
      </c>
      <c r="AG24" s="33"/>
      <c r="AH24" s="33"/>
      <c r="AI24" s="33"/>
      <c r="AJ24" s="34">
        <v>7</v>
      </c>
      <c r="AK24" s="34">
        <v>3</v>
      </c>
      <c r="AL24" s="34">
        <v>0</v>
      </c>
      <c r="AM24" s="34">
        <v>3</v>
      </c>
      <c r="AN24" s="35">
        <v>0</v>
      </c>
      <c r="AO24" s="32">
        <f>AF24+AG24+AH24+AI24</f>
        <v>73.02</v>
      </c>
      <c r="AP24" s="31">
        <f>AJ24/2</f>
        <v>3.5</v>
      </c>
      <c r="AQ24" s="26">
        <f>(AK24*3)+(AL24*5)+(AM24*5)+(AN24*20)</f>
        <v>24</v>
      </c>
      <c r="AR24" s="60">
        <f>AO24+AP24+AQ24</f>
        <v>100.52</v>
      </c>
      <c r="AS24" s="36">
        <v>64.17</v>
      </c>
      <c r="AT24" s="33"/>
      <c r="AU24" s="33"/>
      <c r="AV24" s="34">
        <v>13</v>
      </c>
      <c r="AW24" s="34">
        <v>2</v>
      </c>
      <c r="AX24" s="34">
        <v>0</v>
      </c>
      <c r="AY24" s="34">
        <v>0</v>
      </c>
      <c r="AZ24" s="35">
        <v>0</v>
      </c>
      <c r="BA24" s="32">
        <f>AS24+AT24+AU24</f>
        <v>64.17</v>
      </c>
      <c r="BB24" s="31">
        <f>AV24/2</f>
        <v>6.5</v>
      </c>
      <c r="BC24" s="26">
        <f>(AW24*3)+(AX24*5)+(AY24*5)+(AZ24*20)</f>
        <v>6</v>
      </c>
      <c r="BD24" s="60">
        <f>BA24+BB24+BC24</f>
        <v>76.67</v>
      </c>
      <c r="BE24" s="32"/>
      <c r="BF24" s="57"/>
      <c r="BG24" s="34"/>
      <c r="BH24" s="34"/>
      <c r="BI24" s="34"/>
      <c r="BJ24" s="34"/>
      <c r="BK24" s="35"/>
      <c r="BL24" s="53">
        <f>BE24+BF24</f>
        <v>0</v>
      </c>
      <c r="BM24" s="46">
        <f>BG24/2</f>
        <v>0</v>
      </c>
      <c r="BN24" s="45">
        <f>(BH24*3)+(BI24*5)+(BJ24*5)+(BK24*20)</f>
        <v>0</v>
      </c>
      <c r="BO24" s="44">
        <f>BL24+BM24+BN24</f>
        <v>0</v>
      </c>
      <c r="BP24" s="36">
        <v>56.98</v>
      </c>
      <c r="BQ24" s="33"/>
      <c r="BR24" s="33"/>
      <c r="BS24" s="33"/>
      <c r="BT24" s="34">
        <v>6</v>
      </c>
      <c r="BU24" s="34">
        <v>0</v>
      </c>
      <c r="BV24" s="34">
        <v>0</v>
      </c>
      <c r="BW24" s="34">
        <v>1</v>
      </c>
      <c r="BX24" s="35">
        <v>0</v>
      </c>
      <c r="BY24" s="32">
        <f>BP24+BQ24+BR24+BS24</f>
        <v>56.98</v>
      </c>
      <c r="BZ24" s="31">
        <f>BT24/2</f>
        <v>3</v>
      </c>
      <c r="CA24" s="37">
        <f>(BU24*3)+(BV24*5)+(BW24*5)+(BX24*20)</f>
        <v>5</v>
      </c>
      <c r="CB24" s="103">
        <f>BY24+BZ24+CA24</f>
        <v>64.98</v>
      </c>
      <c r="CC24" s="36">
        <v>11.07</v>
      </c>
      <c r="CD24" s="33">
        <v>11.34</v>
      </c>
      <c r="CE24" s="34">
        <v>17</v>
      </c>
      <c r="CF24" s="34">
        <v>0</v>
      </c>
      <c r="CG24" s="34">
        <v>0</v>
      </c>
      <c r="CH24" s="34">
        <v>0</v>
      </c>
      <c r="CI24" s="35">
        <v>0</v>
      </c>
      <c r="CJ24" s="32">
        <f>CC24+CD24</f>
        <v>22.41</v>
      </c>
      <c r="CK24" s="31">
        <f>CE24/2</f>
        <v>8.5</v>
      </c>
      <c r="CL24" s="26">
        <f>(CF24*3)+(CG24*5)+(CH24*5)+(CI24*20)</f>
        <v>0</v>
      </c>
      <c r="CM24" s="99">
        <f>CJ24+CK24+CL24</f>
        <v>30.91</v>
      </c>
      <c r="CN24" s="1"/>
      <c r="CO24" s="1"/>
      <c r="CP24" s="2"/>
      <c r="CQ24" s="2"/>
      <c r="CR24" s="2"/>
      <c r="CS24" s="2"/>
      <c r="CT24" s="2"/>
      <c r="CU24" s="7">
        <f>CN24+CO24</f>
        <v>0</v>
      </c>
      <c r="CV24" s="14">
        <f>CP24/2</f>
        <v>0</v>
      </c>
      <c r="CW24" s="6">
        <f>(CQ24*3)+(CR24*5)+(CS24*5)+(CT24*20)</f>
        <v>0</v>
      </c>
      <c r="CX24" s="15">
        <f>CU24+CV24+CW24</f>
        <v>0</v>
      </c>
      <c r="CY24" s="16"/>
      <c r="CZ24" s="1"/>
      <c r="DA24" s="2"/>
      <c r="DB24" s="2"/>
      <c r="DC24" s="2"/>
      <c r="DD24" s="2"/>
      <c r="DE24" s="2"/>
      <c r="DF24" s="7">
        <f>CY24+CZ24</f>
        <v>0</v>
      </c>
      <c r="DG24" s="14">
        <f>DA24/2</f>
        <v>0</v>
      </c>
      <c r="DH24" s="6">
        <f>(DB24*3)+(DC24*5)+(DD24*5)+(DE24*20)</f>
        <v>0</v>
      </c>
      <c r="DI24" s="15">
        <f>DF24+DG24+DH24</f>
        <v>0</v>
      </c>
      <c r="DJ24" s="16"/>
      <c r="DK24" s="1"/>
      <c r="DL24" s="2"/>
      <c r="DM24" s="2"/>
      <c r="DN24" s="2"/>
      <c r="DO24" s="2"/>
      <c r="DP24" s="2"/>
      <c r="DQ24" s="7">
        <f>DJ24+DK24</f>
        <v>0</v>
      </c>
      <c r="DR24" s="14">
        <f>DL24/2</f>
        <v>0</v>
      </c>
      <c r="DS24" s="6">
        <f>(DM24*3)+(DN24*5)+(DO24*5)+(DP24*20)</f>
        <v>0</v>
      </c>
      <c r="DT24" s="15">
        <f>DQ24+DR24+DS24</f>
        <v>0</v>
      </c>
      <c r="DU24" s="16"/>
      <c r="DV24" s="1"/>
      <c r="DW24" s="2"/>
      <c r="DX24" s="2"/>
      <c r="DY24" s="2"/>
      <c r="DZ24" s="2"/>
      <c r="EA24" s="2"/>
      <c r="EB24" s="7">
        <f>DU24+DV24</f>
        <v>0</v>
      </c>
      <c r="EC24" s="14">
        <f>DW24/2</f>
        <v>0</v>
      </c>
      <c r="ED24" s="6">
        <f>(DX24*3)+(DY24*5)+(DZ24*5)+(EA24*20)</f>
        <v>0</v>
      </c>
      <c r="EE24" s="15">
        <f>EB24+EC24+ED24</f>
        <v>0</v>
      </c>
      <c r="EF24" s="16"/>
      <c r="EG24" s="1"/>
      <c r="EH24" s="2"/>
      <c r="EI24" s="2"/>
      <c r="EJ24" s="2"/>
      <c r="EK24" s="2"/>
      <c r="EL24" s="2"/>
      <c r="EM24" s="7">
        <f>EF24+EG24</f>
        <v>0</v>
      </c>
      <c r="EN24" s="14">
        <f>EH24/2</f>
        <v>0</v>
      </c>
      <c r="EO24" s="6">
        <f>(EI24*3)+(EJ24*5)+(EK24*5)+(EL24*20)</f>
        <v>0</v>
      </c>
      <c r="EP24" s="15">
        <f>EM24+EN24+EO24</f>
        <v>0</v>
      </c>
      <c r="EQ24" s="16"/>
      <c r="ER24" s="1"/>
      <c r="ES24" s="2"/>
      <c r="ET24" s="2"/>
      <c r="EU24" s="2"/>
      <c r="EV24" s="2"/>
      <c r="EW24" s="2"/>
      <c r="EX24" s="7">
        <f>EQ24+ER24</f>
        <v>0</v>
      </c>
      <c r="EY24" s="14">
        <f>ES24/2</f>
        <v>0</v>
      </c>
      <c r="EZ24" s="6">
        <f>(ET24*3)+(EU24*5)+(EV24*5)+(EW24*20)</f>
        <v>0</v>
      </c>
      <c r="FA24" s="15">
        <f>EX24+EY24+EZ24</f>
        <v>0</v>
      </c>
      <c r="FB24" s="16"/>
      <c r="FC24" s="1"/>
      <c r="FD24" s="2"/>
      <c r="FE24" s="2"/>
      <c r="FF24" s="2"/>
      <c r="FG24" s="2"/>
      <c r="FH24" s="2"/>
      <c r="FI24" s="7">
        <f>FB24+FC24</f>
        <v>0</v>
      </c>
      <c r="FJ24" s="14">
        <f>FD24/2</f>
        <v>0</v>
      </c>
      <c r="FK24" s="6">
        <f>(FE24*3)+(FF24*5)+(FG24*5)+(FH24*20)</f>
        <v>0</v>
      </c>
      <c r="FL24" s="15">
        <f>FI24+FJ24+FK24</f>
        <v>0</v>
      </c>
      <c r="FM24" s="16"/>
      <c r="FN24" s="1"/>
      <c r="FO24" s="2"/>
      <c r="FP24" s="2"/>
      <c r="FQ24" s="2"/>
      <c r="FR24" s="2"/>
      <c r="FS24" s="2"/>
      <c r="FT24" s="7">
        <f>FM24+FN24</f>
        <v>0</v>
      </c>
      <c r="FU24" s="14">
        <f>FO24/2</f>
        <v>0</v>
      </c>
      <c r="FV24" s="6">
        <f>(FP24*3)+(FQ24*5)+(FR24*5)+(FS24*20)</f>
        <v>0</v>
      </c>
      <c r="FW24" s="15">
        <f>FT24+FU24+FV24</f>
        <v>0</v>
      </c>
      <c r="FX24" s="16"/>
      <c r="FY24" s="1"/>
      <c r="FZ24" s="2"/>
      <c r="GA24" s="2"/>
      <c r="GB24" s="2"/>
      <c r="GC24" s="2"/>
      <c r="GD24" s="2"/>
      <c r="GE24" s="7">
        <f>FX24+FY24</f>
        <v>0</v>
      </c>
      <c r="GF24" s="14">
        <f>FZ24/2</f>
        <v>0</v>
      </c>
      <c r="GG24" s="6">
        <f>(GA24*3)+(GB24*5)+(GC24*5)+(GD24*20)</f>
        <v>0</v>
      </c>
      <c r="GH24" s="15">
        <f>GE24+GF24+GG24</f>
        <v>0</v>
      </c>
      <c r="GI24" s="16"/>
      <c r="GJ24" s="1"/>
      <c r="GK24" s="2"/>
      <c r="GL24" s="2"/>
      <c r="GM24" s="2"/>
      <c r="GN24" s="2"/>
      <c r="GO24" s="2"/>
      <c r="GP24" s="7">
        <f>GI24+GJ24</f>
        <v>0</v>
      </c>
      <c r="GQ24" s="14">
        <f>GK24/2</f>
        <v>0</v>
      </c>
      <c r="GR24" s="6">
        <f>(GL24*3)+(GM24*5)+(GN24*5)+(GO24*20)</f>
        <v>0</v>
      </c>
      <c r="GS24" s="15">
        <f>GP24+GQ24+GR24</f>
        <v>0</v>
      </c>
      <c r="GT24" s="16"/>
      <c r="GU24" s="1"/>
      <c r="GV24" s="2"/>
      <c r="GW24" s="2"/>
      <c r="GX24" s="2"/>
      <c r="GY24" s="2"/>
      <c r="GZ24" s="2"/>
      <c r="HA24" s="7">
        <f>GT24+GU24</f>
        <v>0</v>
      </c>
      <c r="HB24" s="14">
        <f>GV24/2</f>
        <v>0</v>
      </c>
      <c r="HC24" s="6">
        <f>(GW24*3)+(GX24*5)+(GY24*5)+(GZ24*20)</f>
        <v>0</v>
      </c>
      <c r="HD24" s="15">
        <f>HA24+HB24+HC24</f>
        <v>0</v>
      </c>
      <c r="HE24" s="16"/>
      <c r="HF24" s="1"/>
      <c r="HG24" s="2"/>
      <c r="HH24" s="2"/>
      <c r="HI24" s="2"/>
      <c r="HJ24" s="2"/>
      <c r="HK24" s="2"/>
      <c r="HL24" s="7">
        <f>HE24+HF24</f>
        <v>0</v>
      </c>
      <c r="HM24" s="14">
        <f>HG24/2</f>
        <v>0</v>
      </c>
      <c r="HN24" s="6">
        <f>(HH24*3)+(HI24*5)+(HJ24*5)+(HK24*20)</f>
        <v>0</v>
      </c>
      <c r="HO24" s="15">
        <f>HL24+HM24+HN24</f>
        <v>0</v>
      </c>
      <c r="HP24" s="16"/>
      <c r="HQ24" s="1"/>
      <c r="HR24" s="2"/>
      <c r="HS24" s="2"/>
      <c r="HT24" s="2"/>
      <c r="HU24" s="2"/>
      <c r="HV24" s="2"/>
      <c r="HW24" s="7">
        <f>HP24+HQ24</f>
        <v>0</v>
      </c>
      <c r="HX24" s="14">
        <f>HR24/2</f>
        <v>0</v>
      </c>
      <c r="HY24" s="6">
        <f>(HS24*3)+(HT24*5)+(HU24*5)+(HV24*20)</f>
        <v>0</v>
      </c>
      <c r="HZ24" s="15">
        <f>HW24+HX24+HY24</f>
        <v>0</v>
      </c>
      <c r="IA24" s="16"/>
      <c r="IB24" s="1"/>
      <c r="IC24" s="2"/>
      <c r="ID24" s="2"/>
      <c r="IE24" s="2"/>
      <c r="IF24" s="2"/>
      <c r="IG24" s="2"/>
      <c r="IH24" s="7">
        <f>IA24+IB24</f>
        <v>0</v>
      </c>
      <c r="II24" s="14">
        <f>IC24/2</f>
        <v>0</v>
      </c>
      <c r="IJ24" s="6">
        <f>(ID24*3)+(IE24*5)+(IF24*5)+(IG24*20)</f>
        <v>0</v>
      </c>
      <c r="IK24" s="49">
        <f>IH24+II24+IJ24</f>
        <v>0</v>
      </c>
      <c r="IL24" s="50"/>
    </row>
    <row r="25" spans="1:246" x14ac:dyDescent="0.25">
      <c r="A25" s="38">
        <v>2</v>
      </c>
      <c r="B25" s="82" t="s">
        <v>123</v>
      </c>
      <c r="C25" s="28"/>
      <c r="D25" s="29"/>
      <c r="E25" s="83" t="s">
        <v>105</v>
      </c>
      <c r="F25" s="84" t="s">
        <v>105</v>
      </c>
      <c r="G25" s="27" t="str">
        <f>IF(AND(OR($G$2="Y",$H$2="Y"),I25&lt;5,J25&lt;5),IF(AND(I25=I24,J25=J24),G24+1,1),"")</f>
        <v/>
      </c>
      <c r="H25" s="24" t="e">
        <f>IF(AND($H$2="Y",J25&gt;0,OR(AND(G25=1,#REF!=10),AND(G25=2,#REF!=20),AND(G25=3,#REF!=30),AND(G25=4,G74=40),AND(G25=5,G80=50),AND(G25=6,G88=60),AND(G25=7,G96=70),AND(G25=8,#REF!=80),AND(G25=9,G104=90),AND(G25=10,#REF!=100))),VLOOKUP(J25-1,SortLookup!$A$13:$B$16,2,FALSE),"")</f>
        <v>#REF!</v>
      </c>
      <c r="I25" s="39" t="str">
        <f>IF(ISNA(VLOOKUP(E25,SortLookup!$A$1:$B$5,2,FALSE))," ",VLOOKUP(E25,SortLookup!$A$1:$B$5,2,FALSE))</f>
        <v xml:space="preserve"> </v>
      </c>
      <c r="J25" s="25" t="str">
        <f>IF(ISNA(VLOOKUP(F25,SortLookup!$A$7:$B$11,2,FALSE))," ",VLOOKUP(F25,SortLookup!$A$7:$B$11,2,FALSE))</f>
        <v xml:space="preserve"> </v>
      </c>
      <c r="K25" s="74">
        <f>L25+M25+N25</f>
        <v>330.33</v>
      </c>
      <c r="L25" s="75">
        <f>AB25+AO25+BA25+BL25+BY25+CJ25+CU25+DF25+DQ25+EB25+EM25+EX25+FI25+FT25+GE25+GP25+HA25+HL25+HW25+IH25</f>
        <v>276.83</v>
      </c>
      <c r="M25" s="45">
        <f>AD25+AQ25+BC25+BN25+CA25+CL25+CW25+DH25+DS25+ED25+EO25+EZ25+FK25+FV25+GG25+GR25+HC25+HN25+HY25+IJ25</f>
        <v>24</v>
      </c>
      <c r="N25" s="46">
        <f>O25/2</f>
        <v>29.5</v>
      </c>
      <c r="O25" s="76">
        <f>W25+AJ25+AV25+BG25+BT25+CE25+CP25+DA25+DL25+DW25+EH25+ES25+FD25+FO25+FZ25+GK25+GV25+HG25+HR25+IC25</f>
        <v>59</v>
      </c>
      <c r="P25" s="36">
        <v>6.51</v>
      </c>
      <c r="Q25" s="33">
        <v>12.07</v>
      </c>
      <c r="R25" s="33">
        <v>1.74</v>
      </c>
      <c r="S25" s="33"/>
      <c r="T25" s="33"/>
      <c r="U25" s="33"/>
      <c r="V25" s="33"/>
      <c r="W25" s="34">
        <v>16</v>
      </c>
      <c r="X25" s="34">
        <v>1</v>
      </c>
      <c r="Y25" s="34">
        <v>0</v>
      </c>
      <c r="Z25" s="34">
        <v>0</v>
      </c>
      <c r="AA25" s="35">
        <v>0</v>
      </c>
      <c r="AB25" s="32">
        <f>P25+Q25+R25+S25+T25+U25+V25</f>
        <v>20.32</v>
      </c>
      <c r="AC25" s="31">
        <f>W25/2</f>
        <v>8</v>
      </c>
      <c r="AD25" s="26">
        <f>(X25*3)+(Y25*5)+(Z25*5)+(AA25*20)</f>
        <v>3</v>
      </c>
      <c r="AE25" s="60">
        <f>AB25+AC25+AD25</f>
        <v>31.32</v>
      </c>
      <c r="AF25" s="36">
        <v>130.99</v>
      </c>
      <c r="AG25" s="33"/>
      <c r="AH25" s="33"/>
      <c r="AI25" s="33"/>
      <c r="AJ25" s="34">
        <v>1</v>
      </c>
      <c r="AK25" s="34">
        <v>1</v>
      </c>
      <c r="AL25" s="34">
        <v>0</v>
      </c>
      <c r="AM25" s="34">
        <v>3</v>
      </c>
      <c r="AN25" s="35">
        <v>0</v>
      </c>
      <c r="AO25" s="32">
        <f>AF25+AG25+AH25+AI25</f>
        <v>130.99</v>
      </c>
      <c r="AP25" s="31">
        <f>AJ25/2</f>
        <v>0.5</v>
      </c>
      <c r="AQ25" s="26">
        <f>(AK25*3)+(AL25*5)+(AM25*5)+(AN25*20)</f>
        <v>18</v>
      </c>
      <c r="AR25" s="60">
        <f>AO25+AP25+AQ25</f>
        <v>149.49</v>
      </c>
      <c r="AS25" s="36">
        <v>64.62</v>
      </c>
      <c r="AT25" s="33"/>
      <c r="AU25" s="33"/>
      <c r="AV25" s="34">
        <v>6</v>
      </c>
      <c r="AW25" s="34">
        <v>0</v>
      </c>
      <c r="AX25" s="34">
        <v>0</v>
      </c>
      <c r="AY25" s="34">
        <v>0</v>
      </c>
      <c r="AZ25" s="35">
        <v>0</v>
      </c>
      <c r="BA25" s="32">
        <f>AS25+AT25+AU25</f>
        <v>64.62</v>
      </c>
      <c r="BB25" s="31">
        <f>AV25/2</f>
        <v>3</v>
      </c>
      <c r="BC25" s="26">
        <f>(AW25*3)+(AX25*5)+(AY25*5)+(AZ25*20)</f>
        <v>0</v>
      </c>
      <c r="BD25" s="60">
        <f>BA25+BB25+BC25</f>
        <v>67.62</v>
      </c>
      <c r="BE25" s="32"/>
      <c r="BF25" s="57"/>
      <c r="BG25" s="34"/>
      <c r="BH25" s="34"/>
      <c r="BI25" s="34"/>
      <c r="BJ25" s="34"/>
      <c r="BK25" s="35"/>
      <c r="BL25" s="53">
        <f>BE25+BF25</f>
        <v>0</v>
      </c>
      <c r="BM25" s="46">
        <f>BG25/2</f>
        <v>0</v>
      </c>
      <c r="BN25" s="45">
        <f>(BH25*3)+(BI25*5)+(BJ25*5)+(BK25*20)</f>
        <v>0</v>
      </c>
      <c r="BO25" s="44">
        <f>BL25+BM25+BN25</f>
        <v>0</v>
      </c>
      <c r="BP25" s="36">
        <v>40.71</v>
      </c>
      <c r="BQ25" s="33"/>
      <c r="BR25" s="33"/>
      <c r="BS25" s="33"/>
      <c r="BT25" s="34">
        <v>5</v>
      </c>
      <c r="BU25" s="34">
        <v>1</v>
      </c>
      <c r="BV25" s="34">
        <v>0</v>
      </c>
      <c r="BW25" s="34">
        <v>0</v>
      </c>
      <c r="BX25" s="35">
        <v>0</v>
      </c>
      <c r="BY25" s="32">
        <f>BP25+BQ25+BR25+BS25</f>
        <v>40.71</v>
      </c>
      <c r="BZ25" s="31">
        <f>BT25/2</f>
        <v>2.5</v>
      </c>
      <c r="CA25" s="37">
        <f>(BU25*3)+(BV25*5)+(BW25*5)+(BX25*20)</f>
        <v>3</v>
      </c>
      <c r="CB25" s="103">
        <f>BY25+BZ25+CA25</f>
        <v>46.21</v>
      </c>
      <c r="CC25" s="36">
        <v>10.32</v>
      </c>
      <c r="CD25" s="33">
        <v>9.8699999999999992</v>
      </c>
      <c r="CE25" s="34">
        <v>31</v>
      </c>
      <c r="CF25" s="34">
        <v>0</v>
      </c>
      <c r="CG25" s="34">
        <v>0</v>
      </c>
      <c r="CH25" s="34">
        <v>0</v>
      </c>
      <c r="CI25" s="35">
        <v>0</v>
      </c>
      <c r="CJ25" s="32">
        <f>CC25+CD25</f>
        <v>20.190000000000001</v>
      </c>
      <c r="CK25" s="31">
        <f>CE25/2</f>
        <v>15.5</v>
      </c>
      <c r="CL25" s="26">
        <f>(CF25*3)+(CG25*5)+(CH25*5)+(CI25*20)</f>
        <v>0</v>
      </c>
      <c r="CM25" s="99">
        <f>CJ25+CK25+CL25</f>
        <v>35.69</v>
      </c>
      <c r="CN25" s="1"/>
      <c r="CO25" s="1"/>
      <c r="CP25" s="2"/>
      <c r="CQ25" s="2"/>
      <c r="CR25" s="2"/>
      <c r="CS25" s="2"/>
      <c r="CT25" s="2"/>
      <c r="CU25" s="7"/>
      <c r="CV25" s="14"/>
      <c r="CW25" s="6"/>
      <c r="CX25" s="15"/>
      <c r="CY25" s="16"/>
      <c r="CZ25" s="1"/>
      <c r="DA25" s="2"/>
      <c r="DB25" s="2"/>
      <c r="DC25" s="2"/>
      <c r="DD25" s="2"/>
      <c r="DE25" s="2"/>
      <c r="DF25" s="7"/>
      <c r="DG25" s="14"/>
      <c r="DH25" s="6"/>
      <c r="DI25" s="15"/>
      <c r="DJ25" s="16"/>
      <c r="DK25" s="1"/>
      <c r="DL25" s="2"/>
      <c r="DM25" s="2"/>
      <c r="DN25" s="2"/>
      <c r="DO25" s="2"/>
      <c r="DP25" s="2"/>
      <c r="DQ25" s="7"/>
      <c r="DR25" s="14"/>
      <c r="DS25" s="6"/>
      <c r="DT25" s="15"/>
      <c r="DU25" s="16"/>
      <c r="DV25" s="1"/>
      <c r="DW25" s="2"/>
      <c r="DX25" s="2"/>
      <c r="DY25" s="2"/>
      <c r="DZ25" s="2"/>
      <c r="EA25" s="2"/>
      <c r="EB25" s="7"/>
      <c r="EC25" s="14"/>
      <c r="ED25" s="6"/>
      <c r="EE25" s="15"/>
      <c r="EF25" s="16"/>
      <c r="EG25" s="1"/>
      <c r="EH25" s="2"/>
      <c r="EI25" s="2"/>
      <c r="EJ25" s="2"/>
      <c r="EK25" s="2"/>
      <c r="EL25" s="2"/>
      <c r="EM25" s="7"/>
      <c r="EN25" s="14"/>
      <c r="EO25" s="6"/>
      <c r="EP25" s="15"/>
      <c r="EQ25" s="16"/>
      <c r="ER25" s="1"/>
      <c r="ES25" s="2"/>
      <c r="ET25" s="2"/>
      <c r="EU25" s="2"/>
      <c r="EV25" s="2"/>
      <c r="EW25" s="2"/>
      <c r="EX25" s="7"/>
      <c r="EY25" s="14"/>
      <c r="EZ25" s="6"/>
      <c r="FA25" s="15"/>
      <c r="FB25" s="16"/>
      <c r="FC25" s="1"/>
      <c r="FD25" s="2"/>
      <c r="FE25" s="2"/>
      <c r="FF25" s="2"/>
      <c r="FG25" s="2"/>
      <c r="FH25" s="2"/>
      <c r="FI25" s="7"/>
      <c r="FJ25" s="14"/>
      <c r="FK25" s="6"/>
      <c r="FL25" s="15"/>
      <c r="FM25" s="16"/>
      <c r="FN25" s="1"/>
      <c r="FO25" s="2"/>
      <c r="FP25" s="2"/>
      <c r="FQ25" s="2"/>
      <c r="FR25" s="2"/>
      <c r="FS25" s="2"/>
      <c r="FT25" s="7"/>
      <c r="FU25" s="14"/>
      <c r="FV25" s="6"/>
      <c r="FW25" s="15"/>
      <c r="FX25" s="16"/>
      <c r="FY25" s="1"/>
      <c r="FZ25" s="2"/>
      <c r="GA25" s="2"/>
      <c r="GB25" s="2"/>
      <c r="GC25" s="2"/>
      <c r="GD25" s="2"/>
      <c r="GE25" s="7"/>
      <c r="GF25" s="14"/>
      <c r="GG25" s="6"/>
      <c r="GH25" s="15"/>
      <c r="GI25" s="16"/>
      <c r="GJ25" s="1"/>
      <c r="GK25" s="2"/>
      <c r="GL25" s="2"/>
      <c r="GM25" s="2"/>
      <c r="GN25" s="2"/>
      <c r="GO25" s="2"/>
      <c r="GP25" s="7"/>
      <c r="GQ25" s="14"/>
      <c r="GR25" s="6"/>
      <c r="GS25" s="15"/>
      <c r="GT25" s="16"/>
      <c r="GU25" s="1"/>
      <c r="GV25" s="2"/>
      <c r="GW25" s="2"/>
      <c r="GX25" s="2"/>
      <c r="GY25" s="2"/>
      <c r="GZ25" s="2"/>
      <c r="HA25" s="7"/>
      <c r="HB25" s="14"/>
      <c r="HC25" s="6"/>
      <c r="HD25" s="15"/>
      <c r="HE25" s="16"/>
      <c r="HF25" s="1"/>
      <c r="HG25" s="2"/>
      <c r="HH25" s="2"/>
      <c r="HI25" s="2"/>
      <c r="HJ25" s="2"/>
      <c r="HK25" s="2"/>
      <c r="HL25" s="7"/>
      <c r="HM25" s="14"/>
      <c r="HN25" s="6"/>
      <c r="HO25" s="15"/>
      <c r="HP25" s="16"/>
      <c r="HQ25" s="1"/>
      <c r="HR25" s="2"/>
      <c r="HS25" s="2"/>
      <c r="HT25" s="2"/>
      <c r="HU25" s="2"/>
      <c r="HV25" s="2"/>
      <c r="HW25" s="7"/>
      <c r="HX25" s="14"/>
      <c r="HY25" s="6"/>
      <c r="HZ25" s="15"/>
      <c r="IA25" s="16"/>
      <c r="IB25" s="1"/>
      <c r="IC25" s="2"/>
      <c r="ID25" s="2"/>
      <c r="IE25" s="2"/>
      <c r="IF25" s="2"/>
      <c r="IG25" s="2"/>
      <c r="IH25" s="7"/>
      <c r="II25" s="14"/>
      <c r="IJ25" s="6"/>
      <c r="IK25" s="49"/>
      <c r="IL25" s="50"/>
    </row>
    <row r="26" spans="1:246" ht="3" customHeight="1" x14ac:dyDescent="0.25">
      <c r="A26" s="129"/>
      <c r="B26" s="133"/>
      <c r="C26" s="104"/>
      <c r="D26" s="105"/>
      <c r="E26" s="106"/>
      <c r="F26" s="107"/>
      <c r="G26" s="108"/>
      <c r="H26" s="109"/>
      <c r="I26" s="110"/>
      <c r="J26" s="111"/>
      <c r="K26" s="130"/>
      <c r="L26" s="112"/>
      <c r="M26" s="113"/>
      <c r="N26" s="114"/>
      <c r="O26" s="115"/>
      <c r="P26" s="116"/>
      <c r="Q26" s="117"/>
      <c r="R26" s="117"/>
      <c r="S26" s="117"/>
      <c r="T26" s="117"/>
      <c r="U26" s="117"/>
      <c r="V26" s="117"/>
      <c r="W26" s="118"/>
      <c r="X26" s="118"/>
      <c r="Y26" s="118"/>
      <c r="Z26" s="118"/>
      <c r="AA26" s="119"/>
      <c r="AB26" s="120"/>
      <c r="AC26" s="121"/>
      <c r="AD26" s="122"/>
      <c r="AE26" s="123"/>
      <c r="AF26" s="116"/>
      <c r="AG26" s="117"/>
      <c r="AH26" s="117"/>
      <c r="AI26" s="117"/>
      <c r="AJ26" s="118"/>
      <c r="AK26" s="118"/>
      <c r="AL26" s="118"/>
      <c r="AM26" s="118"/>
      <c r="AN26" s="119"/>
      <c r="AO26" s="120"/>
      <c r="AP26" s="121"/>
      <c r="AQ26" s="122"/>
      <c r="AR26" s="123"/>
      <c r="AS26" s="116"/>
      <c r="AT26" s="117"/>
      <c r="AU26" s="117"/>
      <c r="AV26" s="118"/>
      <c r="AW26" s="118"/>
      <c r="AX26" s="118"/>
      <c r="AY26" s="118"/>
      <c r="AZ26" s="119"/>
      <c r="BA26" s="120"/>
      <c r="BB26" s="121"/>
      <c r="BC26" s="122"/>
      <c r="BD26" s="123"/>
      <c r="BE26" s="120"/>
      <c r="BF26" s="124"/>
      <c r="BG26" s="118"/>
      <c r="BH26" s="118"/>
      <c r="BI26" s="118"/>
      <c r="BJ26" s="118"/>
      <c r="BK26" s="119"/>
      <c r="BL26" s="125"/>
      <c r="BM26" s="114"/>
      <c r="BN26" s="113"/>
      <c r="BO26" s="126"/>
      <c r="BP26" s="116"/>
      <c r="BQ26" s="117"/>
      <c r="BR26" s="117"/>
      <c r="BS26" s="117"/>
      <c r="BT26" s="118"/>
      <c r="BU26" s="118"/>
      <c r="BV26" s="118"/>
      <c r="BW26" s="118"/>
      <c r="BX26" s="119"/>
      <c r="BY26" s="120"/>
      <c r="BZ26" s="121"/>
      <c r="CA26" s="127"/>
      <c r="CB26" s="128"/>
      <c r="CC26" s="116"/>
      <c r="CD26" s="117"/>
      <c r="CE26" s="118"/>
      <c r="CF26" s="118"/>
      <c r="CG26" s="118"/>
      <c r="CH26" s="118"/>
      <c r="CI26" s="119"/>
      <c r="CJ26" s="120"/>
      <c r="CK26" s="121"/>
      <c r="CL26" s="122"/>
      <c r="CM26" s="152"/>
      <c r="CN26" s="1"/>
      <c r="CO26" s="1"/>
      <c r="CP26" s="2"/>
      <c r="CQ26" s="2"/>
      <c r="CR26" s="2"/>
      <c r="CS26" s="2"/>
      <c r="CT26" s="2"/>
      <c r="CU26" s="7"/>
      <c r="CV26" s="14"/>
      <c r="CW26" s="6"/>
      <c r="CX26" s="15"/>
      <c r="CY26" s="16"/>
      <c r="CZ26" s="1"/>
      <c r="DA26" s="2"/>
      <c r="DB26" s="2"/>
      <c r="DC26" s="2"/>
      <c r="DD26" s="2"/>
      <c r="DE26" s="2"/>
      <c r="DF26" s="7"/>
      <c r="DG26" s="14"/>
      <c r="DH26" s="6"/>
      <c r="DI26" s="15"/>
      <c r="DJ26" s="16"/>
      <c r="DK26" s="1"/>
      <c r="DL26" s="2"/>
      <c r="DM26" s="2"/>
      <c r="DN26" s="2"/>
      <c r="DO26" s="2"/>
      <c r="DP26" s="2"/>
      <c r="DQ26" s="7"/>
      <c r="DR26" s="14"/>
      <c r="DS26" s="6"/>
      <c r="DT26" s="15"/>
      <c r="DU26" s="16"/>
      <c r="DV26" s="1"/>
      <c r="DW26" s="2"/>
      <c r="DX26" s="2"/>
      <c r="DY26" s="2"/>
      <c r="DZ26" s="2"/>
      <c r="EA26" s="2"/>
      <c r="EB26" s="7"/>
      <c r="EC26" s="14"/>
      <c r="ED26" s="6"/>
      <c r="EE26" s="15"/>
      <c r="EF26" s="16"/>
      <c r="EG26" s="1"/>
      <c r="EH26" s="2"/>
      <c r="EI26" s="2"/>
      <c r="EJ26" s="2"/>
      <c r="EK26" s="2"/>
      <c r="EL26" s="2"/>
      <c r="EM26" s="7"/>
      <c r="EN26" s="14"/>
      <c r="EO26" s="6"/>
      <c r="EP26" s="15"/>
      <c r="EQ26" s="16"/>
      <c r="ER26" s="1"/>
      <c r="ES26" s="2"/>
      <c r="ET26" s="2"/>
      <c r="EU26" s="2"/>
      <c r="EV26" s="2"/>
      <c r="EW26" s="2"/>
      <c r="EX26" s="7"/>
      <c r="EY26" s="14"/>
      <c r="EZ26" s="6"/>
      <c r="FA26" s="15"/>
      <c r="FB26" s="16"/>
      <c r="FC26" s="1"/>
      <c r="FD26" s="2"/>
      <c r="FE26" s="2"/>
      <c r="FF26" s="2"/>
      <c r="FG26" s="2"/>
      <c r="FH26" s="2"/>
      <c r="FI26" s="7"/>
      <c r="FJ26" s="14"/>
      <c r="FK26" s="6"/>
      <c r="FL26" s="15"/>
      <c r="FM26" s="16"/>
      <c r="FN26" s="1"/>
      <c r="FO26" s="2"/>
      <c r="FP26" s="2"/>
      <c r="FQ26" s="2"/>
      <c r="FR26" s="2"/>
      <c r="FS26" s="2"/>
      <c r="FT26" s="7"/>
      <c r="FU26" s="14"/>
      <c r="FV26" s="6"/>
      <c r="FW26" s="15"/>
      <c r="FX26" s="16"/>
      <c r="FY26" s="1"/>
      <c r="FZ26" s="2"/>
      <c r="GA26" s="2"/>
      <c r="GB26" s="2"/>
      <c r="GC26" s="2"/>
      <c r="GD26" s="2"/>
      <c r="GE26" s="7"/>
      <c r="GF26" s="14"/>
      <c r="GG26" s="6"/>
      <c r="GH26" s="15"/>
      <c r="GI26" s="16"/>
      <c r="GJ26" s="1"/>
      <c r="GK26" s="2"/>
      <c r="GL26" s="2"/>
      <c r="GM26" s="2"/>
      <c r="GN26" s="2"/>
      <c r="GO26" s="2"/>
      <c r="GP26" s="7"/>
      <c r="GQ26" s="14"/>
      <c r="GR26" s="6"/>
      <c r="GS26" s="15"/>
      <c r="GT26" s="16"/>
      <c r="GU26" s="1"/>
      <c r="GV26" s="2"/>
      <c r="GW26" s="2"/>
      <c r="GX26" s="2"/>
      <c r="GY26" s="2"/>
      <c r="GZ26" s="2"/>
      <c r="HA26" s="7"/>
      <c r="HB26" s="14"/>
      <c r="HC26" s="6"/>
      <c r="HD26" s="15"/>
      <c r="HE26" s="16"/>
      <c r="HF26" s="1"/>
      <c r="HG26" s="2"/>
      <c r="HH26" s="2"/>
      <c r="HI26" s="2"/>
      <c r="HJ26" s="2"/>
      <c r="HK26" s="2"/>
      <c r="HL26" s="7"/>
      <c r="HM26" s="14"/>
      <c r="HN26" s="6"/>
      <c r="HO26" s="15"/>
      <c r="HP26" s="16"/>
      <c r="HQ26" s="1"/>
      <c r="HR26" s="2"/>
      <c r="HS26" s="2"/>
      <c r="HT26" s="2"/>
      <c r="HU26" s="2"/>
      <c r="HV26" s="2"/>
      <c r="HW26" s="7"/>
      <c r="HX26" s="14"/>
      <c r="HY26" s="6"/>
      <c r="HZ26" s="15"/>
      <c r="IA26" s="16"/>
      <c r="IB26" s="1"/>
      <c r="IC26" s="2"/>
      <c r="ID26" s="2"/>
      <c r="IE26" s="2"/>
      <c r="IF26" s="2"/>
      <c r="IG26" s="2"/>
      <c r="IH26" s="7"/>
      <c r="II26" s="14"/>
      <c r="IJ26" s="6"/>
      <c r="IK26" s="49"/>
      <c r="IL26" s="50"/>
    </row>
    <row r="27" spans="1:246" x14ac:dyDescent="0.25">
      <c r="A27" s="38">
        <v>1</v>
      </c>
      <c r="B27" s="28" t="s">
        <v>121</v>
      </c>
      <c r="C27" s="28"/>
      <c r="D27" s="29"/>
      <c r="E27" s="29" t="s">
        <v>16</v>
      </c>
      <c r="F27" s="59" t="s">
        <v>20</v>
      </c>
      <c r="G27" s="27" t="str">
        <f>IF(AND(OR($G$2="Y",$H$2="Y"),I27&lt;5,J27&lt;5),IF(AND(I27=#REF!,J27=#REF!),#REF!+1,1),"")</f>
        <v/>
      </c>
      <c r="H27" s="24" t="e">
        <f>IF(AND($H$2="Y",J27&gt;0,OR(AND(G27=1,#REF!=10),AND(G27=2,#REF!=20),AND(G27=3,#REF!=30),AND(G27=4,G90=40),AND(G27=5,G96=50),AND(G27=6,G103=60),AND(G27=7,G112=70),AND(G27=8,#REF!=80),AND(G27=9,G120=90),AND(G27=10,#REF!=100))),VLOOKUP(J27-1,SortLookup!$A$13:$B$16,2,FALSE),"")</f>
        <v>#REF!</v>
      </c>
      <c r="I27" s="39">
        <f>IF(ISNA(VLOOKUP(E27,SortLookup!$A$1:$B$5,2,FALSE))," ",VLOOKUP(E27,SortLookup!$A$1:$B$5,2,FALSE))</f>
        <v>0</v>
      </c>
      <c r="J27" s="25">
        <f>IF(ISNA(VLOOKUP(F27,SortLookup!$A$7:$B$11,2,FALSE))," ",VLOOKUP(F27,SortLookup!$A$7:$B$11,2,FALSE))</f>
        <v>0</v>
      </c>
      <c r="K27" s="77">
        <f>L27+M27+N27</f>
        <v>117.68</v>
      </c>
      <c r="L27" s="78">
        <f>AB27+AO27+BA27+BL27+BY27+CJ27+CU27+DF27+DQ27+EB27+EM27+EX27+FI27+FT27+GE27+GP27+HA27+HL27+HW27+IH27</f>
        <v>93.68</v>
      </c>
      <c r="M27" s="26">
        <f>AD27+AQ27+BC27+BN27+CA27+CL27+CW27+DH27+DS27+ED27+EO27+EZ27+FK27+FV27+GG27+GR27+HC27+HN27+HY27+IJ27</f>
        <v>11</v>
      </c>
      <c r="N27" s="31">
        <f>O27/2</f>
        <v>13</v>
      </c>
      <c r="O27" s="79">
        <f>W27+AJ27+AV27+BG27+BT27+CE27+CP27+DA27+DL27+DW27+EH27+ES27+FD27+FO27+FZ27+GK27+GV27+HG27+HR27+IC27</f>
        <v>26</v>
      </c>
      <c r="P27" s="36">
        <v>3.3</v>
      </c>
      <c r="Q27" s="33">
        <v>7.4</v>
      </c>
      <c r="R27" s="33">
        <v>1.18</v>
      </c>
      <c r="S27" s="33"/>
      <c r="T27" s="33"/>
      <c r="U27" s="33"/>
      <c r="V27" s="33"/>
      <c r="W27" s="34">
        <v>8</v>
      </c>
      <c r="X27" s="34">
        <v>0</v>
      </c>
      <c r="Y27" s="34">
        <v>0</v>
      </c>
      <c r="Z27" s="34">
        <v>0</v>
      </c>
      <c r="AA27" s="35">
        <v>0</v>
      </c>
      <c r="AB27" s="32">
        <f>P27+Q27+R27+S27+T27+U27+V27</f>
        <v>11.88</v>
      </c>
      <c r="AC27" s="31">
        <f>W27/2</f>
        <v>4</v>
      </c>
      <c r="AD27" s="26">
        <f>(X27*3)+(Y27*5)+(Z27*5)+(AA27*20)</f>
        <v>0</v>
      </c>
      <c r="AE27" s="60">
        <f>AB27+AC27+AD27</f>
        <v>15.88</v>
      </c>
      <c r="AF27" s="36">
        <v>12.95</v>
      </c>
      <c r="AG27" s="33"/>
      <c r="AH27" s="33"/>
      <c r="AI27" s="33"/>
      <c r="AJ27" s="34">
        <v>2</v>
      </c>
      <c r="AK27" s="34">
        <v>1</v>
      </c>
      <c r="AL27" s="34">
        <v>0</v>
      </c>
      <c r="AM27" s="34">
        <v>0</v>
      </c>
      <c r="AN27" s="35">
        <v>0</v>
      </c>
      <c r="AO27" s="32">
        <f>AF27+AG27+AH27+AI27</f>
        <v>12.95</v>
      </c>
      <c r="AP27" s="31">
        <f>AJ27/2</f>
        <v>1</v>
      </c>
      <c r="AQ27" s="26">
        <f>(AK27*3)+(AL27*5)+(AM27*5)+(AN27*20)</f>
        <v>3</v>
      </c>
      <c r="AR27" s="60">
        <f>AO27+AP27+AQ27</f>
        <v>16.95</v>
      </c>
      <c r="AS27" s="36">
        <v>29.84</v>
      </c>
      <c r="AT27" s="33"/>
      <c r="AU27" s="33"/>
      <c r="AV27" s="34">
        <v>8</v>
      </c>
      <c r="AW27" s="34">
        <v>0</v>
      </c>
      <c r="AX27" s="34">
        <v>0</v>
      </c>
      <c r="AY27" s="34">
        <v>0</v>
      </c>
      <c r="AZ27" s="35">
        <v>0</v>
      </c>
      <c r="BA27" s="32">
        <f>AS27+AT27+AU27</f>
        <v>29.84</v>
      </c>
      <c r="BB27" s="31">
        <f>AV27/2</f>
        <v>4</v>
      </c>
      <c r="BC27" s="26">
        <f>(AW27*3)+(AX27*5)+(AY27*5)+(AZ27*20)</f>
        <v>0</v>
      </c>
      <c r="BD27" s="60">
        <f>BA27+BB27+BC27</f>
        <v>33.840000000000003</v>
      </c>
      <c r="BE27" s="32"/>
      <c r="BF27" s="57"/>
      <c r="BG27" s="34"/>
      <c r="BH27" s="34"/>
      <c r="BI27" s="34"/>
      <c r="BJ27" s="34"/>
      <c r="BK27" s="35"/>
      <c r="BL27" s="53">
        <f>BE27+BF27</f>
        <v>0</v>
      </c>
      <c r="BM27" s="46">
        <f>BG27/2</f>
        <v>0</v>
      </c>
      <c r="BN27" s="45">
        <f>(BH27*3)+(BI27*5)+(BJ27*5)+(BK27*20)</f>
        <v>0</v>
      </c>
      <c r="BO27" s="44">
        <f>BL27+BM27+BN27</f>
        <v>0</v>
      </c>
      <c r="BP27" s="36">
        <v>23.8</v>
      </c>
      <c r="BQ27" s="33"/>
      <c r="BR27" s="33"/>
      <c r="BS27" s="33"/>
      <c r="BT27" s="34">
        <v>5</v>
      </c>
      <c r="BU27" s="34">
        <v>1</v>
      </c>
      <c r="BV27" s="34">
        <v>1</v>
      </c>
      <c r="BW27" s="34">
        <v>0</v>
      </c>
      <c r="BX27" s="35">
        <v>0</v>
      </c>
      <c r="BY27" s="32">
        <f>BP27+BQ27+BR27+BS27</f>
        <v>23.8</v>
      </c>
      <c r="BZ27" s="31">
        <f>BT27/2</f>
        <v>2.5</v>
      </c>
      <c r="CA27" s="37">
        <f>(BU27*3)+(BV27*5)+(BW27*5)+(BX27*20)</f>
        <v>8</v>
      </c>
      <c r="CB27" s="103">
        <f>BY27+BZ27+CA27</f>
        <v>34.299999999999997</v>
      </c>
      <c r="CC27" s="36">
        <v>7.09</v>
      </c>
      <c r="CD27" s="33">
        <v>8.1199999999999992</v>
      </c>
      <c r="CE27" s="34">
        <v>3</v>
      </c>
      <c r="CF27" s="34">
        <v>0</v>
      </c>
      <c r="CG27" s="34">
        <v>0</v>
      </c>
      <c r="CH27" s="34">
        <v>0</v>
      </c>
      <c r="CI27" s="35">
        <v>0</v>
      </c>
      <c r="CJ27" s="32">
        <f>CC27+CD27</f>
        <v>15.21</v>
      </c>
      <c r="CK27" s="31">
        <f>CE27/2</f>
        <v>1.5</v>
      </c>
      <c r="CL27" s="26">
        <f>(CF27*3)+(CG27*5)+(CH27*5)+(CI27*20)</f>
        <v>0</v>
      </c>
      <c r="CM27" s="99">
        <f>CJ27+CK27+CL27</f>
        <v>16.71</v>
      </c>
      <c r="CN27" s="1"/>
      <c r="CO27" s="1"/>
      <c r="CP27" s="2"/>
      <c r="CQ27" s="2"/>
      <c r="CR27" s="2"/>
      <c r="CS27" s="2"/>
      <c r="CT27" s="2"/>
      <c r="CU27" s="7"/>
      <c r="CV27" s="14"/>
      <c r="CW27" s="6"/>
      <c r="CX27" s="15"/>
      <c r="CY27" s="16"/>
      <c r="CZ27" s="1"/>
      <c r="DA27" s="2"/>
      <c r="DB27" s="2"/>
      <c r="DC27" s="2"/>
      <c r="DD27" s="2"/>
      <c r="DE27" s="2"/>
      <c r="DF27" s="7"/>
      <c r="DG27" s="14"/>
      <c r="DH27" s="6"/>
      <c r="DI27" s="15"/>
      <c r="DJ27" s="16"/>
      <c r="DK27" s="1"/>
      <c r="DL27" s="2"/>
      <c r="DM27" s="2"/>
      <c r="DN27" s="2"/>
      <c r="DO27" s="2"/>
      <c r="DP27" s="2"/>
      <c r="DQ27" s="7"/>
      <c r="DR27" s="14"/>
      <c r="DS27" s="6"/>
      <c r="DT27" s="15"/>
      <c r="DU27" s="16"/>
      <c r="DV27" s="1"/>
      <c r="DW27" s="2"/>
      <c r="DX27" s="2"/>
      <c r="DY27" s="2"/>
      <c r="DZ27" s="2"/>
      <c r="EA27" s="2"/>
      <c r="EB27" s="7"/>
      <c r="EC27" s="14"/>
      <c r="ED27" s="6"/>
      <c r="EE27" s="15"/>
      <c r="EF27" s="16"/>
      <c r="EG27" s="1"/>
      <c r="EH27" s="2"/>
      <c r="EI27" s="2"/>
      <c r="EJ27" s="2"/>
      <c r="EK27" s="2"/>
      <c r="EL27" s="2"/>
      <c r="EM27" s="7"/>
      <c r="EN27" s="14"/>
      <c r="EO27" s="6"/>
      <c r="EP27" s="15"/>
      <c r="EQ27" s="16"/>
      <c r="ER27" s="1"/>
      <c r="ES27" s="2"/>
      <c r="ET27" s="2"/>
      <c r="EU27" s="2"/>
      <c r="EV27" s="2"/>
      <c r="EW27" s="2"/>
      <c r="EX27" s="7"/>
      <c r="EY27" s="14"/>
      <c r="EZ27" s="6"/>
      <c r="FA27" s="15"/>
      <c r="FB27" s="16"/>
      <c r="FC27" s="1"/>
      <c r="FD27" s="2"/>
      <c r="FE27" s="2"/>
      <c r="FF27" s="2"/>
      <c r="FG27" s="2"/>
      <c r="FH27" s="2"/>
      <c r="FI27" s="7"/>
      <c r="FJ27" s="14"/>
      <c r="FK27" s="6"/>
      <c r="FL27" s="15"/>
      <c r="FM27" s="16"/>
      <c r="FN27" s="1"/>
      <c r="FO27" s="2"/>
      <c r="FP27" s="2"/>
      <c r="FQ27" s="2"/>
      <c r="FR27" s="2"/>
      <c r="FS27" s="2"/>
      <c r="FT27" s="7"/>
      <c r="FU27" s="14"/>
      <c r="FV27" s="6"/>
      <c r="FW27" s="15"/>
      <c r="FX27" s="16"/>
      <c r="FY27" s="1"/>
      <c r="FZ27" s="2"/>
      <c r="GA27" s="2"/>
      <c r="GB27" s="2"/>
      <c r="GC27" s="2"/>
      <c r="GD27" s="2"/>
      <c r="GE27" s="7"/>
      <c r="GF27" s="14"/>
      <c r="GG27" s="6"/>
      <c r="GH27" s="15"/>
      <c r="GI27" s="16"/>
      <c r="GJ27" s="1"/>
      <c r="GK27" s="2"/>
      <c r="GL27" s="2"/>
      <c r="GM27" s="2"/>
      <c r="GN27" s="2"/>
      <c r="GO27" s="2"/>
      <c r="GP27" s="7"/>
      <c r="GQ27" s="14"/>
      <c r="GR27" s="6"/>
      <c r="GS27" s="15"/>
      <c r="GT27" s="16"/>
      <c r="GU27" s="1"/>
      <c r="GV27" s="2"/>
      <c r="GW27" s="2"/>
      <c r="GX27" s="2"/>
      <c r="GY27" s="2"/>
      <c r="GZ27" s="2"/>
      <c r="HA27" s="7"/>
      <c r="HB27" s="14"/>
      <c r="HC27" s="6"/>
      <c r="HD27" s="15"/>
      <c r="HE27" s="16"/>
      <c r="HF27" s="1"/>
      <c r="HG27" s="2"/>
      <c r="HH27" s="2"/>
      <c r="HI27" s="2"/>
      <c r="HJ27" s="2"/>
      <c r="HK27" s="2"/>
      <c r="HL27" s="7"/>
      <c r="HM27" s="14"/>
      <c r="HN27" s="6"/>
      <c r="HO27" s="15"/>
      <c r="HP27" s="16"/>
      <c r="HQ27" s="1"/>
      <c r="HR27" s="2"/>
      <c r="HS27" s="2"/>
      <c r="HT27" s="2"/>
      <c r="HU27" s="2"/>
      <c r="HV27" s="2"/>
      <c r="HW27" s="7"/>
      <c r="HX27" s="14"/>
      <c r="HY27" s="6"/>
      <c r="HZ27" s="15"/>
      <c r="IA27" s="16"/>
      <c r="IB27" s="1"/>
      <c r="IC27" s="2"/>
      <c r="ID27" s="2"/>
      <c r="IE27" s="2"/>
      <c r="IF27" s="2"/>
      <c r="IG27" s="2"/>
      <c r="IH27" s="7"/>
      <c r="II27" s="14"/>
      <c r="IJ27" s="6"/>
      <c r="IK27" s="49"/>
      <c r="IL27" s="50"/>
    </row>
    <row r="28" spans="1:246" x14ac:dyDescent="0.25">
      <c r="A28" s="38">
        <v>2</v>
      </c>
      <c r="B28" s="86" t="s">
        <v>142</v>
      </c>
      <c r="C28" s="40"/>
      <c r="D28" s="41" t="s">
        <v>97</v>
      </c>
      <c r="E28" s="87" t="s">
        <v>16</v>
      </c>
      <c r="F28" s="88" t="s">
        <v>95</v>
      </c>
      <c r="G28" s="55" t="str">
        <f>IF(AND(OR($G$2="Y",$H$2="Y"),I28&lt;5,J28&lt;5),IF(AND(I28=I27,J28=J27),G27+1,1),"")</f>
        <v/>
      </c>
      <c r="H28" s="42" t="e">
        <f>IF(AND($H$2="Y",J28&gt;0,OR(AND(G28=1,#REF!=10),AND(G28=2,#REF!=20),AND(G28=3,#REF!=30),AND(G28=4,G71=40),AND(G28=5,G77=50),AND(G28=6,#REF!=60),AND(G28=7,G85=70),AND(G28=8,#REF!=80),AND(G28=9,G93=90),AND(G28=10,#REF!=100))),VLOOKUP(J28-1,SortLookup!$A$13:$B$16,2,FALSE),"")</f>
        <v>#REF!</v>
      </c>
      <c r="I28" s="43">
        <f>IF(ISNA(VLOOKUP(E28,SortLookup!$A$1:$B$5,2,FALSE))," ",VLOOKUP(E28,SortLookup!$A$1:$B$5,2,FALSE))</f>
        <v>0</v>
      </c>
      <c r="J28" s="51" t="str">
        <f>IF(ISNA(VLOOKUP(F28,SortLookup!$A$7:$B$11,2,FALSE))," ",VLOOKUP(F28,SortLookup!$A$7:$B$11,2,FALSE))</f>
        <v xml:space="preserve"> </v>
      </c>
      <c r="K28" s="74">
        <f>L28+M28+N28</f>
        <v>119.64</v>
      </c>
      <c r="L28" s="75">
        <f>AB28+AO28+BA28+BL28+BY28+CJ28+CU28+DF28+DQ28+EB28+EM28+EX28+FI28+FT28+GE28+GP28+HA28+HL28+HW28+IH28</f>
        <v>103.64</v>
      </c>
      <c r="M28" s="45">
        <f>AD28+AQ28+BC28+BN28+CA28+CL28+CW28+DH28+DS28+ED28+EO28+EZ28+FK28+FV28+GG28+GR28+HC28+HN28+HY28+IJ28</f>
        <v>6</v>
      </c>
      <c r="N28" s="46">
        <f>O28/2</f>
        <v>10</v>
      </c>
      <c r="O28" s="76">
        <f>W28+AJ28+AV28+BG28+BT28+CE28+CP28+DA28+DL28+DW28+EH28+ES28+FD28+FO28+FZ28+GK28+GV28+HG28+HR28+IC28</f>
        <v>20</v>
      </c>
      <c r="P28" s="52">
        <v>4.04</v>
      </c>
      <c r="Q28" s="47">
        <v>9.67</v>
      </c>
      <c r="R28" s="47">
        <v>1.32</v>
      </c>
      <c r="S28" s="47"/>
      <c r="T28" s="47"/>
      <c r="U28" s="47"/>
      <c r="V28" s="47"/>
      <c r="W28" s="48">
        <v>4</v>
      </c>
      <c r="X28" s="48">
        <v>0</v>
      </c>
      <c r="Y28" s="34">
        <v>0</v>
      </c>
      <c r="Z28" s="34">
        <v>0</v>
      </c>
      <c r="AA28" s="35">
        <v>0</v>
      </c>
      <c r="AB28" s="32">
        <f>P28+Q28+R28+S28+T28+U28+V28</f>
        <v>15.03</v>
      </c>
      <c r="AC28" s="31">
        <f>W28/2</f>
        <v>2</v>
      </c>
      <c r="AD28" s="26">
        <f>(X28*3)+(Y28*5)+(Z28*5)+(AA28*20)</f>
        <v>0</v>
      </c>
      <c r="AE28" s="60">
        <f>AB28+AC28+AD28</f>
        <v>17.03</v>
      </c>
      <c r="AF28" s="36">
        <v>17.329999999999998</v>
      </c>
      <c r="AG28" s="33"/>
      <c r="AH28" s="33"/>
      <c r="AI28" s="33"/>
      <c r="AJ28" s="34">
        <v>5</v>
      </c>
      <c r="AK28" s="34">
        <v>2</v>
      </c>
      <c r="AL28" s="34">
        <v>0</v>
      </c>
      <c r="AM28" s="34">
        <v>0</v>
      </c>
      <c r="AN28" s="35">
        <v>0</v>
      </c>
      <c r="AO28" s="32">
        <f>AF28+AG28+AH28+AI28</f>
        <v>17.329999999999998</v>
      </c>
      <c r="AP28" s="31">
        <f>AJ28/2</f>
        <v>2.5</v>
      </c>
      <c r="AQ28" s="26">
        <f>(AK28*3)+(AL28*5)+(AM28*5)+(AN28*20)</f>
        <v>6</v>
      </c>
      <c r="AR28" s="60">
        <f>AO28+AP28+AQ28</f>
        <v>25.83</v>
      </c>
      <c r="AS28" s="36">
        <v>30.16</v>
      </c>
      <c r="AT28" s="33"/>
      <c r="AU28" s="33"/>
      <c r="AV28" s="34">
        <v>2</v>
      </c>
      <c r="AW28" s="34">
        <v>0</v>
      </c>
      <c r="AX28" s="34">
        <v>0</v>
      </c>
      <c r="AY28" s="34">
        <v>0</v>
      </c>
      <c r="AZ28" s="35">
        <v>0</v>
      </c>
      <c r="BA28" s="32">
        <f>AS28+AT28+AU28</f>
        <v>30.16</v>
      </c>
      <c r="BB28" s="31">
        <f>AV28/2</f>
        <v>1</v>
      </c>
      <c r="BC28" s="26">
        <f>(AW28*3)+(AX28*5)+(AY28*5)+(AZ28*20)</f>
        <v>0</v>
      </c>
      <c r="BD28" s="60">
        <f>BA28+BB28+BC28</f>
        <v>31.16</v>
      </c>
      <c r="BE28" s="32"/>
      <c r="BF28" s="57"/>
      <c r="BG28" s="34"/>
      <c r="BH28" s="34"/>
      <c r="BI28" s="34"/>
      <c r="BJ28" s="34"/>
      <c r="BK28" s="35"/>
      <c r="BL28" s="53">
        <f>BE28+BF28</f>
        <v>0</v>
      </c>
      <c r="BM28" s="46">
        <f>BG28/2</f>
        <v>0</v>
      </c>
      <c r="BN28" s="45">
        <f>(BH28*3)+(BI28*5)+(BJ28*5)+(BK28*20)</f>
        <v>0</v>
      </c>
      <c r="BO28" s="44">
        <f>BL28+BM28+BN28</f>
        <v>0</v>
      </c>
      <c r="BP28" s="36">
        <v>25.15</v>
      </c>
      <c r="BQ28" s="33"/>
      <c r="BR28" s="33"/>
      <c r="BS28" s="33"/>
      <c r="BT28" s="34">
        <v>1</v>
      </c>
      <c r="BU28" s="34">
        <v>0</v>
      </c>
      <c r="BV28" s="34">
        <v>0</v>
      </c>
      <c r="BW28" s="34">
        <v>0</v>
      </c>
      <c r="BX28" s="35">
        <v>0</v>
      </c>
      <c r="BY28" s="32">
        <f>BP28+BQ28+BR28+BS28</f>
        <v>25.15</v>
      </c>
      <c r="BZ28" s="31">
        <f>BT28/2</f>
        <v>0.5</v>
      </c>
      <c r="CA28" s="37">
        <f>(BU28*3)+(BV28*5)+(BW28*5)+(BX28*20)</f>
        <v>0</v>
      </c>
      <c r="CB28" s="103">
        <f>BY28+BZ28+CA28</f>
        <v>25.65</v>
      </c>
      <c r="CC28" s="36">
        <v>8.31</v>
      </c>
      <c r="CD28" s="33">
        <v>7.66</v>
      </c>
      <c r="CE28" s="34">
        <v>8</v>
      </c>
      <c r="CF28" s="34">
        <v>0</v>
      </c>
      <c r="CG28" s="34">
        <v>0</v>
      </c>
      <c r="CH28" s="34">
        <v>0</v>
      </c>
      <c r="CI28" s="35">
        <v>0</v>
      </c>
      <c r="CJ28" s="32">
        <f>CC28+CD28</f>
        <v>15.97</v>
      </c>
      <c r="CK28" s="31">
        <f>CE28/2</f>
        <v>4</v>
      </c>
      <c r="CL28" s="26">
        <f>(CF28*3)+(CG28*5)+(CH28*5)+(CI28*20)</f>
        <v>0</v>
      </c>
      <c r="CM28" s="99">
        <f>CJ28+CK28+CL28</f>
        <v>19.97</v>
      </c>
      <c r="CN28" s="1"/>
      <c r="CO28" s="1"/>
      <c r="CP28" s="2"/>
      <c r="CQ28" s="2"/>
      <c r="CR28" s="2"/>
      <c r="CS28" s="2"/>
      <c r="CT28" s="2"/>
      <c r="CU28" s="80"/>
      <c r="CV28" s="14"/>
      <c r="CW28" s="6"/>
      <c r="CX28" s="49"/>
      <c r="CY28" s="1"/>
      <c r="CZ28" s="1"/>
      <c r="DA28" s="2"/>
      <c r="DB28" s="2"/>
      <c r="DC28" s="2"/>
      <c r="DD28" s="2"/>
      <c r="DE28" s="2"/>
      <c r="DF28" s="80"/>
      <c r="DG28" s="14"/>
      <c r="DH28" s="6"/>
      <c r="DI28" s="49"/>
      <c r="DJ28" s="1"/>
      <c r="DK28" s="1"/>
      <c r="DL28" s="2"/>
      <c r="DM28" s="2"/>
      <c r="DN28" s="2"/>
      <c r="DO28" s="2"/>
      <c r="DP28" s="2"/>
      <c r="DQ28" s="80"/>
      <c r="DR28" s="14"/>
      <c r="DS28" s="6"/>
      <c r="DT28" s="49"/>
      <c r="DU28" s="1"/>
      <c r="DV28" s="1"/>
      <c r="DW28" s="2"/>
      <c r="DX28" s="2"/>
      <c r="DY28" s="2"/>
      <c r="DZ28" s="2"/>
      <c r="EA28" s="2"/>
      <c r="EB28" s="80"/>
      <c r="EC28" s="14"/>
      <c r="ED28" s="6"/>
      <c r="EE28" s="49"/>
      <c r="EF28" s="1"/>
      <c r="EG28" s="1"/>
      <c r="EH28" s="2"/>
      <c r="EI28" s="2"/>
      <c r="EJ28" s="2"/>
      <c r="EK28" s="2"/>
      <c r="EL28" s="2"/>
      <c r="EM28" s="80"/>
      <c r="EN28" s="14"/>
      <c r="EO28" s="6"/>
      <c r="EP28" s="49"/>
      <c r="EQ28" s="1"/>
      <c r="ER28" s="1"/>
      <c r="ES28" s="2"/>
      <c r="ET28" s="2"/>
      <c r="EU28" s="2"/>
      <c r="EV28" s="2"/>
      <c r="EW28" s="2"/>
      <c r="EX28" s="80"/>
      <c r="EY28" s="14"/>
      <c r="EZ28" s="6"/>
      <c r="FA28" s="49"/>
      <c r="FB28" s="1"/>
      <c r="FC28" s="1"/>
      <c r="FD28" s="2"/>
      <c r="FE28" s="2"/>
      <c r="FF28" s="2"/>
      <c r="FG28" s="2"/>
      <c r="FH28" s="2"/>
      <c r="FI28" s="80"/>
      <c r="FJ28" s="14"/>
      <c r="FK28" s="6"/>
      <c r="FL28" s="49"/>
      <c r="FM28" s="1"/>
      <c r="FN28" s="1"/>
      <c r="FO28" s="2"/>
      <c r="FP28" s="2"/>
      <c r="FQ28" s="2"/>
      <c r="FR28" s="2"/>
      <c r="FS28" s="2"/>
      <c r="FT28" s="80"/>
      <c r="FU28" s="14"/>
      <c r="FV28" s="6"/>
      <c r="FW28" s="49"/>
      <c r="FX28" s="1"/>
      <c r="FY28" s="1"/>
      <c r="FZ28" s="2"/>
      <c r="GA28" s="2"/>
      <c r="GB28" s="2"/>
      <c r="GC28" s="2"/>
      <c r="GD28" s="2"/>
      <c r="GE28" s="80"/>
      <c r="GF28" s="14"/>
      <c r="GG28" s="6"/>
      <c r="GH28" s="49"/>
      <c r="GI28" s="1"/>
      <c r="GJ28" s="1"/>
      <c r="GK28" s="2"/>
      <c r="GL28" s="2"/>
      <c r="GM28" s="2"/>
      <c r="GN28" s="2"/>
      <c r="GO28" s="2"/>
      <c r="GP28" s="80"/>
      <c r="GQ28" s="14"/>
      <c r="GR28" s="6"/>
      <c r="GS28" s="49"/>
      <c r="GT28" s="1"/>
      <c r="GU28" s="1"/>
      <c r="GV28" s="2"/>
      <c r="GW28" s="2"/>
      <c r="GX28" s="2"/>
      <c r="GY28" s="2"/>
      <c r="GZ28" s="2"/>
      <c r="HA28" s="80"/>
      <c r="HB28" s="14"/>
      <c r="HC28" s="6"/>
      <c r="HD28" s="49"/>
      <c r="HE28" s="1"/>
      <c r="HF28" s="1"/>
      <c r="HG28" s="2"/>
      <c r="HH28" s="2"/>
      <c r="HI28" s="2"/>
      <c r="HJ28" s="2"/>
      <c r="HK28" s="2"/>
      <c r="HL28" s="80"/>
      <c r="HM28" s="14"/>
      <c r="HN28" s="6"/>
      <c r="HO28" s="49"/>
      <c r="HP28" s="1"/>
      <c r="HQ28" s="1"/>
      <c r="HR28" s="2"/>
      <c r="HS28" s="2"/>
      <c r="HT28" s="2"/>
      <c r="HU28" s="2"/>
      <c r="HV28" s="2"/>
      <c r="HW28" s="80"/>
      <c r="HX28" s="14"/>
      <c r="HY28" s="6"/>
      <c r="HZ28" s="49"/>
      <c r="IA28" s="1"/>
      <c r="IB28" s="1"/>
      <c r="IC28" s="2"/>
      <c r="ID28" s="2"/>
      <c r="IE28" s="2"/>
      <c r="IF28" s="2"/>
      <c r="IG28" s="2"/>
      <c r="IH28" s="80"/>
      <c r="II28" s="14"/>
      <c r="IJ28" s="6"/>
      <c r="IK28" s="49"/>
      <c r="IL28" s="50"/>
    </row>
    <row r="29" spans="1:246" x14ac:dyDescent="0.25">
      <c r="A29" s="38">
        <v>3</v>
      </c>
      <c r="B29" s="28" t="s">
        <v>128</v>
      </c>
      <c r="C29" s="28"/>
      <c r="D29" s="29" t="s">
        <v>97</v>
      </c>
      <c r="E29" s="29" t="s">
        <v>16</v>
      </c>
      <c r="F29" s="59" t="s">
        <v>95</v>
      </c>
      <c r="G29" s="27" t="str">
        <f>IF(AND(OR($G$2="Y",$H$2="Y"),I29&lt;5,J29&lt;5),IF(AND(I29=#REF!,J29=#REF!),#REF!+1,1),"")</f>
        <v/>
      </c>
      <c r="H29" s="24" t="e">
        <f>IF(AND($H$2="Y",J29&gt;0,OR(AND(G29=1,#REF!=10),AND(G29=2,#REF!=20),AND(G29=3,#REF!=30),AND(G29=4,G88=40),AND(G29=5,G94=50),AND(G29=6,G101=60),AND(G29=7,G110=70),AND(G29=8,#REF!=80),AND(G29=9,G118=90),AND(G29=10,#REF!=100))),VLOOKUP(J29-1,SortLookup!$A$13:$B$16,2,FALSE),"")</f>
        <v>#REF!</v>
      </c>
      <c r="I29" s="39">
        <f>IF(ISNA(VLOOKUP(E29,SortLookup!$A$1:$B$5,2,FALSE))," ",VLOOKUP(E29,SortLookup!$A$1:$B$5,2,FALSE))</f>
        <v>0</v>
      </c>
      <c r="J29" s="25" t="str">
        <f>IF(ISNA(VLOOKUP(F29,SortLookup!$A$7:$B$11,2,FALSE))," ",VLOOKUP(F29,SortLookup!$A$7:$B$11,2,FALSE))</f>
        <v xml:space="preserve"> </v>
      </c>
      <c r="K29" s="74">
        <f>L29+M29+N29</f>
        <v>168.23</v>
      </c>
      <c r="L29" s="75">
        <f>AB29+AO29+BA29+BL29+BY29+CJ29+CU29+DF29+DQ29+EB29+EM29+EX29+FI29+FT29+GE29+GP29+HA29+HL29+HW29+IH29</f>
        <v>162.22999999999999</v>
      </c>
      <c r="M29" s="45">
        <f>AD29+AQ29+BC29+BN29+CA29+CL29+CW29+DH29+DS29+ED29+EO29+EZ29+FK29+FV29+GG29+GR29+HC29+HN29+HY29+IJ29</f>
        <v>0</v>
      </c>
      <c r="N29" s="46">
        <f>O29/2</f>
        <v>6</v>
      </c>
      <c r="O29" s="76">
        <f>W29+AJ29+AV29+BG29+BT29+CE29+CP29+DA29+DL29+DW29+EH29+ES29+FD29+FO29+FZ29+GK29+GV29+HG29+HR29+IC29</f>
        <v>12</v>
      </c>
      <c r="P29" s="36">
        <v>5.49</v>
      </c>
      <c r="Q29" s="33">
        <v>12.64</v>
      </c>
      <c r="R29" s="33">
        <v>2.06</v>
      </c>
      <c r="S29" s="33"/>
      <c r="T29" s="33"/>
      <c r="U29" s="33"/>
      <c r="V29" s="33"/>
      <c r="W29" s="34">
        <v>7</v>
      </c>
      <c r="X29" s="34">
        <v>0</v>
      </c>
      <c r="Y29" s="34">
        <v>0</v>
      </c>
      <c r="Z29" s="34">
        <v>0</v>
      </c>
      <c r="AA29" s="35">
        <v>0</v>
      </c>
      <c r="AB29" s="32">
        <f>P29+Q29+R29+S29+T29+U29+V29</f>
        <v>20.190000000000001</v>
      </c>
      <c r="AC29" s="31">
        <f>W29/2</f>
        <v>3.5</v>
      </c>
      <c r="AD29" s="26">
        <f>(X29*3)+(Y29*5)+(Z29*5)+(AA29*20)</f>
        <v>0</v>
      </c>
      <c r="AE29" s="60">
        <f>AB29+AC29+AD29</f>
        <v>23.69</v>
      </c>
      <c r="AF29" s="36">
        <v>30.02</v>
      </c>
      <c r="AG29" s="33"/>
      <c r="AH29" s="33"/>
      <c r="AI29" s="33"/>
      <c r="AJ29" s="34">
        <v>1</v>
      </c>
      <c r="AK29" s="34">
        <v>0</v>
      </c>
      <c r="AL29" s="34">
        <v>0</v>
      </c>
      <c r="AM29" s="34">
        <v>0</v>
      </c>
      <c r="AN29" s="35">
        <v>0</v>
      </c>
      <c r="AO29" s="32">
        <f>AF29+AG29+AH29+AI29</f>
        <v>30.02</v>
      </c>
      <c r="AP29" s="31">
        <f>AJ29/2</f>
        <v>0.5</v>
      </c>
      <c r="AQ29" s="26">
        <f>(AK29*3)+(AL29*5)+(AM29*5)+(AN29*20)</f>
        <v>0</v>
      </c>
      <c r="AR29" s="60">
        <f>AO29+AP29+AQ29</f>
        <v>30.52</v>
      </c>
      <c r="AS29" s="36">
        <v>45.36</v>
      </c>
      <c r="AT29" s="33"/>
      <c r="AU29" s="33"/>
      <c r="AV29" s="34">
        <v>2</v>
      </c>
      <c r="AW29" s="34">
        <v>0</v>
      </c>
      <c r="AX29" s="34">
        <v>0</v>
      </c>
      <c r="AY29" s="34">
        <v>0</v>
      </c>
      <c r="AZ29" s="35">
        <v>0</v>
      </c>
      <c r="BA29" s="32">
        <f>AS29+AT29+AU29</f>
        <v>45.36</v>
      </c>
      <c r="BB29" s="31">
        <f>AV29/2</f>
        <v>1</v>
      </c>
      <c r="BC29" s="26">
        <f>(AW29*3)+(AX29*5)+(AY29*5)+(AZ29*20)</f>
        <v>0</v>
      </c>
      <c r="BD29" s="60">
        <f>BA29+BB29+BC29</f>
        <v>46.36</v>
      </c>
      <c r="BE29" s="32"/>
      <c r="BF29" s="57"/>
      <c r="BG29" s="34"/>
      <c r="BH29" s="34"/>
      <c r="BI29" s="34"/>
      <c r="BJ29" s="34"/>
      <c r="BK29" s="35"/>
      <c r="BL29" s="53">
        <f>BE29+BF29</f>
        <v>0</v>
      </c>
      <c r="BM29" s="46">
        <f>BG29/2</f>
        <v>0</v>
      </c>
      <c r="BN29" s="45">
        <f>(BH29*3)+(BI29*5)+(BJ29*5)+(BK29*20)</f>
        <v>0</v>
      </c>
      <c r="BO29" s="44">
        <f>BL29+BM29+BN29</f>
        <v>0</v>
      </c>
      <c r="BP29" s="36">
        <v>45.54</v>
      </c>
      <c r="BQ29" s="33"/>
      <c r="BR29" s="33"/>
      <c r="BS29" s="33"/>
      <c r="BT29" s="34">
        <v>0</v>
      </c>
      <c r="BU29" s="34">
        <v>0</v>
      </c>
      <c r="BV29" s="34">
        <v>0</v>
      </c>
      <c r="BW29" s="34">
        <v>0</v>
      </c>
      <c r="BX29" s="35">
        <v>0</v>
      </c>
      <c r="BY29" s="32">
        <f>BP29+BQ29+BR29+BS29</f>
        <v>45.54</v>
      </c>
      <c r="BZ29" s="31">
        <f>BT29/2</f>
        <v>0</v>
      </c>
      <c r="CA29" s="37">
        <f>(BU29*3)+(BV29*5)+(BW29*5)+(BX29*20)</f>
        <v>0</v>
      </c>
      <c r="CB29" s="103">
        <f>BY29+BZ29+CA29</f>
        <v>45.54</v>
      </c>
      <c r="CC29" s="36">
        <v>10.65</v>
      </c>
      <c r="CD29" s="33">
        <v>10.47</v>
      </c>
      <c r="CE29" s="34">
        <v>2</v>
      </c>
      <c r="CF29" s="34">
        <v>0</v>
      </c>
      <c r="CG29" s="34">
        <v>0</v>
      </c>
      <c r="CH29" s="34">
        <v>0</v>
      </c>
      <c r="CI29" s="35">
        <v>0</v>
      </c>
      <c r="CJ29" s="32">
        <f>CC29+CD29</f>
        <v>21.12</v>
      </c>
      <c r="CK29" s="31">
        <f>CE29/2</f>
        <v>1</v>
      </c>
      <c r="CL29" s="26">
        <f>(CF29*3)+(CG29*5)+(CH29*5)+(CI29*20)</f>
        <v>0</v>
      </c>
      <c r="CM29" s="99">
        <f>CJ29+CK29+CL29</f>
        <v>22.12</v>
      </c>
      <c r="CN29" s="1"/>
      <c r="CO29" s="1"/>
      <c r="CP29" s="2"/>
      <c r="CQ29" s="2"/>
      <c r="CR29" s="2"/>
      <c r="CS29" s="2"/>
      <c r="CT29" s="2"/>
      <c r="CU29" s="80"/>
      <c r="CV29" s="14"/>
      <c r="CW29" s="6"/>
      <c r="CX29" s="49"/>
      <c r="CY29" s="1"/>
      <c r="CZ29" s="1"/>
      <c r="DA29" s="2"/>
      <c r="DB29" s="2"/>
      <c r="DC29" s="2"/>
      <c r="DD29" s="2"/>
      <c r="DE29" s="2"/>
      <c r="DF29" s="80"/>
      <c r="DG29" s="14"/>
      <c r="DH29" s="6"/>
      <c r="DI29" s="49"/>
      <c r="DJ29" s="1"/>
      <c r="DK29" s="1"/>
      <c r="DL29" s="2"/>
      <c r="DM29" s="2"/>
      <c r="DN29" s="2"/>
      <c r="DO29" s="2"/>
      <c r="DP29" s="2"/>
      <c r="DQ29" s="80"/>
      <c r="DR29" s="14"/>
      <c r="DS29" s="6"/>
      <c r="DT29" s="49"/>
      <c r="DU29" s="1"/>
      <c r="DV29" s="1"/>
      <c r="DW29" s="2"/>
      <c r="DX29" s="2"/>
      <c r="DY29" s="2"/>
      <c r="DZ29" s="2"/>
      <c r="EA29" s="2"/>
      <c r="EB29" s="80"/>
      <c r="EC29" s="14"/>
      <c r="ED29" s="6"/>
      <c r="EE29" s="49"/>
      <c r="EF29" s="1"/>
      <c r="EG29" s="1"/>
      <c r="EH29" s="2"/>
      <c r="EI29" s="2"/>
      <c r="EJ29" s="2"/>
      <c r="EK29" s="2"/>
      <c r="EL29" s="2"/>
      <c r="EM29" s="80"/>
      <c r="EN29" s="14"/>
      <c r="EO29" s="6"/>
      <c r="EP29" s="49"/>
      <c r="EQ29" s="1"/>
      <c r="ER29" s="1"/>
      <c r="ES29" s="2"/>
      <c r="ET29" s="2"/>
      <c r="EU29" s="2"/>
      <c r="EV29" s="2"/>
      <c r="EW29" s="2"/>
      <c r="EX29" s="80"/>
      <c r="EY29" s="14"/>
      <c r="EZ29" s="6"/>
      <c r="FA29" s="49"/>
      <c r="FB29" s="1"/>
      <c r="FC29" s="1"/>
      <c r="FD29" s="2"/>
      <c r="FE29" s="2"/>
      <c r="FF29" s="2"/>
      <c r="FG29" s="2"/>
      <c r="FH29" s="2"/>
      <c r="FI29" s="80"/>
      <c r="FJ29" s="14"/>
      <c r="FK29" s="6"/>
      <c r="FL29" s="49"/>
      <c r="FM29" s="1"/>
      <c r="FN29" s="1"/>
      <c r="FO29" s="2"/>
      <c r="FP29" s="2"/>
      <c r="FQ29" s="2"/>
      <c r="FR29" s="2"/>
      <c r="FS29" s="2"/>
      <c r="FT29" s="80"/>
      <c r="FU29" s="14"/>
      <c r="FV29" s="6"/>
      <c r="FW29" s="49"/>
      <c r="FX29" s="1"/>
      <c r="FY29" s="1"/>
      <c r="FZ29" s="2"/>
      <c r="GA29" s="2"/>
      <c r="GB29" s="2"/>
      <c r="GC29" s="2"/>
      <c r="GD29" s="2"/>
      <c r="GE29" s="80"/>
      <c r="GF29" s="14"/>
      <c r="GG29" s="6"/>
      <c r="GH29" s="49"/>
      <c r="GI29" s="1"/>
      <c r="GJ29" s="1"/>
      <c r="GK29" s="2"/>
      <c r="GL29" s="2"/>
      <c r="GM29" s="2"/>
      <c r="GN29" s="2"/>
      <c r="GO29" s="2"/>
      <c r="GP29" s="80"/>
      <c r="GQ29" s="14"/>
      <c r="GR29" s="6"/>
      <c r="GS29" s="49"/>
      <c r="GT29" s="1"/>
      <c r="GU29" s="1"/>
      <c r="GV29" s="2"/>
      <c r="GW29" s="2"/>
      <c r="GX29" s="2"/>
      <c r="GY29" s="2"/>
      <c r="GZ29" s="2"/>
      <c r="HA29" s="80"/>
      <c r="HB29" s="14"/>
      <c r="HC29" s="6"/>
      <c r="HD29" s="49"/>
      <c r="HE29" s="1"/>
      <c r="HF29" s="1"/>
      <c r="HG29" s="2"/>
      <c r="HH29" s="2"/>
      <c r="HI29" s="2"/>
      <c r="HJ29" s="2"/>
      <c r="HK29" s="2"/>
      <c r="HL29" s="80"/>
      <c r="HM29" s="14"/>
      <c r="HN29" s="6"/>
      <c r="HO29" s="49"/>
      <c r="HP29" s="1"/>
      <c r="HQ29" s="1"/>
      <c r="HR29" s="2"/>
      <c r="HS29" s="2"/>
      <c r="HT29" s="2"/>
      <c r="HU29" s="2"/>
      <c r="HV29" s="2"/>
      <c r="HW29" s="80"/>
      <c r="HX29" s="14"/>
      <c r="HY29" s="6"/>
      <c r="HZ29" s="49"/>
      <c r="IA29" s="1"/>
      <c r="IB29" s="1"/>
      <c r="IC29" s="2"/>
      <c r="ID29" s="2"/>
      <c r="IE29" s="2"/>
      <c r="IF29" s="2"/>
      <c r="IG29" s="2"/>
      <c r="IH29" s="80"/>
      <c r="II29" s="14"/>
      <c r="IJ29" s="6"/>
      <c r="IK29" s="49"/>
      <c r="IL29" s="50"/>
    </row>
    <row r="30" spans="1:246" x14ac:dyDescent="0.25">
      <c r="A30" s="38">
        <v>4</v>
      </c>
      <c r="B30" s="40" t="s">
        <v>104</v>
      </c>
      <c r="C30" s="40"/>
      <c r="D30" s="41"/>
      <c r="E30" s="41" t="s">
        <v>16</v>
      </c>
      <c r="F30" s="61" t="s">
        <v>22</v>
      </c>
      <c r="G30" s="27" t="str">
        <f>IF(AND(OR($G$2="Y",$H$2="Y"),I30&lt;5,J30&lt;5),IF(AND(I30=#REF!,J30=#REF!),#REF!+1,1),"")</f>
        <v/>
      </c>
      <c r="H30" s="24" t="e">
        <f>IF(AND($H$2="Y",J30&gt;0,OR(AND(G30=1,#REF!=10),AND(G30=2,#REF!=20),AND(G30=3,#REF!=30),AND(G30=4,G89=40),AND(G30=5,G95=50),AND(G30=6,G102=60),AND(G30=7,G111=70),AND(G30=8,#REF!=80),AND(G30=9,G119=90),AND(G30=10,#REF!=100))),VLOOKUP(J30-1,SortLookup!$A$13:$B$16,2,FALSE),"")</f>
        <v>#REF!</v>
      </c>
      <c r="I30" s="39">
        <f>IF(ISNA(VLOOKUP(E30,SortLookup!$A$1:$B$5,2,FALSE))," ",VLOOKUP(E30,SortLookup!$A$1:$B$5,2,FALSE))</f>
        <v>0</v>
      </c>
      <c r="J30" s="25">
        <f>IF(ISNA(VLOOKUP(F30,SortLookup!$A$7:$B$11,2,FALSE))," ",VLOOKUP(F30,SortLookup!$A$7:$B$11,2,FALSE))</f>
        <v>2</v>
      </c>
      <c r="K30" s="74">
        <f>L30+M30+N30</f>
        <v>168.83</v>
      </c>
      <c r="L30" s="75">
        <f>AB30+AO30+BA30+BL30+BY30+CJ30+CU30+DF30+DQ30+EB30+EM30+EX30+FI30+FT30+GE30+GP30+HA30+HL30+HW30+IH30</f>
        <v>142.33000000000001</v>
      </c>
      <c r="M30" s="45">
        <f>AD30+AQ30+BC30+BN30+CA30+CL30+CW30+DH30+DS30+ED30+EO30+EZ30+FK30+FV30+GG30+GR30+HC30+HN30+HY30+IJ30</f>
        <v>3</v>
      </c>
      <c r="N30" s="46">
        <f>O30/2</f>
        <v>23.5</v>
      </c>
      <c r="O30" s="76">
        <f>W30+AJ30+AV30+BG30+BT30+CE30+CP30+DA30+DL30+DW30+EH30+ES30+FD30+FO30+FZ30+GK30+GV30+HG30+HR30+IC30</f>
        <v>47</v>
      </c>
      <c r="P30" s="36">
        <v>4.7300000000000004</v>
      </c>
      <c r="Q30" s="33">
        <v>9.3800000000000008</v>
      </c>
      <c r="R30" s="33">
        <v>1.41</v>
      </c>
      <c r="S30" s="33"/>
      <c r="T30" s="33"/>
      <c r="U30" s="33"/>
      <c r="V30" s="33"/>
      <c r="W30" s="34">
        <v>15</v>
      </c>
      <c r="X30" s="34">
        <v>0</v>
      </c>
      <c r="Y30" s="34">
        <v>0</v>
      </c>
      <c r="Z30" s="34">
        <v>0</v>
      </c>
      <c r="AA30" s="35">
        <v>0</v>
      </c>
      <c r="AB30" s="32">
        <f>P30+Q30+R30+S30+T30+U30+V30</f>
        <v>15.52</v>
      </c>
      <c r="AC30" s="31">
        <f>W30/2</f>
        <v>7.5</v>
      </c>
      <c r="AD30" s="26">
        <f>(X30*3)+(Y30*5)+(Z30*5)+(AA30*20)</f>
        <v>0</v>
      </c>
      <c r="AE30" s="60">
        <f>AB30+AC30+AD30</f>
        <v>23.02</v>
      </c>
      <c r="AF30" s="36">
        <v>46.01</v>
      </c>
      <c r="AG30" s="33"/>
      <c r="AH30" s="33"/>
      <c r="AI30" s="33"/>
      <c r="AJ30" s="34">
        <v>1</v>
      </c>
      <c r="AK30" s="34">
        <v>1</v>
      </c>
      <c r="AL30" s="34">
        <v>0</v>
      </c>
      <c r="AM30" s="34">
        <v>0</v>
      </c>
      <c r="AN30" s="35">
        <v>0</v>
      </c>
      <c r="AO30" s="32">
        <f>AF30+AG30+AH30+AI30</f>
        <v>46.01</v>
      </c>
      <c r="AP30" s="31">
        <f>AJ30/2</f>
        <v>0.5</v>
      </c>
      <c r="AQ30" s="26">
        <f>(AK30*3)+(AL30*5)+(AM30*5)+(AN30*20)</f>
        <v>3</v>
      </c>
      <c r="AR30" s="60">
        <f>AO30+AP30+AQ30</f>
        <v>49.51</v>
      </c>
      <c r="AS30" s="36">
        <v>38.67</v>
      </c>
      <c r="AT30" s="33"/>
      <c r="AU30" s="33"/>
      <c r="AV30" s="34">
        <v>12</v>
      </c>
      <c r="AW30" s="34">
        <v>0</v>
      </c>
      <c r="AX30" s="34">
        <v>0</v>
      </c>
      <c r="AY30" s="34">
        <v>0</v>
      </c>
      <c r="AZ30" s="35">
        <v>0</v>
      </c>
      <c r="BA30" s="32">
        <f>AS30+AT30+AU30</f>
        <v>38.67</v>
      </c>
      <c r="BB30" s="31">
        <f>AV30/2</f>
        <v>6</v>
      </c>
      <c r="BC30" s="26">
        <f>(AW30*3)+(AX30*5)+(AY30*5)+(AZ30*20)</f>
        <v>0</v>
      </c>
      <c r="BD30" s="60">
        <f>BA30+BB30+BC30</f>
        <v>44.67</v>
      </c>
      <c r="BE30" s="32"/>
      <c r="BF30" s="57"/>
      <c r="BG30" s="34"/>
      <c r="BH30" s="34"/>
      <c r="BI30" s="34"/>
      <c r="BJ30" s="34"/>
      <c r="BK30" s="35"/>
      <c r="BL30" s="53">
        <f>BE30+BF30</f>
        <v>0</v>
      </c>
      <c r="BM30" s="46">
        <f>BG30/2</f>
        <v>0</v>
      </c>
      <c r="BN30" s="45">
        <f>(BH30*3)+(BI30*5)+(BJ30*5)+(BK30*20)</f>
        <v>0</v>
      </c>
      <c r="BO30" s="44">
        <f>BL30+BM30+BN30</f>
        <v>0</v>
      </c>
      <c r="BP30" s="36">
        <v>28.05</v>
      </c>
      <c r="BQ30" s="33"/>
      <c r="BR30" s="33"/>
      <c r="BS30" s="33"/>
      <c r="BT30" s="34">
        <v>4</v>
      </c>
      <c r="BU30" s="34">
        <v>0</v>
      </c>
      <c r="BV30" s="34">
        <v>0</v>
      </c>
      <c r="BW30" s="34">
        <v>0</v>
      </c>
      <c r="BX30" s="35">
        <v>0</v>
      </c>
      <c r="BY30" s="32">
        <f>BP30+BQ30+BR30+BS30</f>
        <v>28.05</v>
      </c>
      <c r="BZ30" s="31">
        <f>BT30/2</f>
        <v>2</v>
      </c>
      <c r="CA30" s="37">
        <f>(BU30*3)+(BV30*5)+(BW30*5)+(BX30*20)</f>
        <v>0</v>
      </c>
      <c r="CB30" s="103">
        <f>BY30+BZ30+CA30</f>
        <v>30.05</v>
      </c>
      <c r="CC30" s="36">
        <v>6.64</v>
      </c>
      <c r="CD30" s="33">
        <v>7.44</v>
      </c>
      <c r="CE30" s="34">
        <v>15</v>
      </c>
      <c r="CF30" s="34">
        <v>0</v>
      </c>
      <c r="CG30" s="34">
        <v>0</v>
      </c>
      <c r="CH30" s="34">
        <v>0</v>
      </c>
      <c r="CI30" s="35">
        <v>0</v>
      </c>
      <c r="CJ30" s="32">
        <f>CC30+CD30</f>
        <v>14.08</v>
      </c>
      <c r="CK30" s="31">
        <f>CE30/2</f>
        <v>7.5</v>
      </c>
      <c r="CL30" s="26">
        <f>(CF30*3)+(CG30*5)+(CH30*5)+(CI30*20)</f>
        <v>0</v>
      </c>
      <c r="CM30" s="99">
        <f>CJ30+CK30+CL30</f>
        <v>21.58</v>
      </c>
      <c r="CN30" s="1"/>
      <c r="CO30" s="1"/>
      <c r="CP30" s="2"/>
      <c r="CQ30" s="2"/>
      <c r="CR30" s="2"/>
      <c r="CS30" s="2"/>
      <c r="CT30" s="2"/>
      <c r="CU30" s="80"/>
      <c r="CV30" s="14"/>
      <c r="CW30" s="6"/>
      <c r="CX30" s="49"/>
      <c r="CY30" s="1"/>
      <c r="CZ30" s="1"/>
      <c r="DA30" s="2"/>
      <c r="DB30" s="2"/>
      <c r="DC30" s="2"/>
      <c r="DD30" s="2"/>
      <c r="DE30" s="2"/>
      <c r="DF30" s="80"/>
      <c r="DG30" s="14"/>
      <c r="DH30" s="6"/>
      <c r="DI30" s="49"/>
      <c r="DJ30" s="1"/>
      <c r="DK30" s="1"/>
      <c r="DL30" s="2"/>
      <c r="DM30" s="2"/>
      <c r="DN30" s="2"/>
      <c r="DO30" s="2"/>
      <c r="DP30" s="2"/>
      <c r="DQ30" s="80"/>
      <c r="DR30" s="14"/>
      <c r="DS30" s="6"/>
      <c r="DT30" s="49"/>
      <c r="DU30" s="1"/>
      <c r="DV30" s="1"/>
      <c r="DW30" s="2"/>
      <c r="DX30" s="2"/>
      <c r="DY30" s="2"/>
      <c r="DZ30" s="2"/>
      <c r="EA30" s="2"/>
      <c r="EB30" s="80"/>
      <c r="EC30" s="14"/>
      <c r="ED30" s="6"/>
      <c r="EE30" s="49"/>
      <c r="EF30" s="1"/>
      <c r="EG30" s="1"/>
      <c r="EH30" s="2"/>
      <c r="EI30" s="2"/>
      <c r="EJ30" s="2"/>
      <c r="EK30" s="2"/>
      <c r="EL30" s="2"/>
      <c r="EM30" s="80"/>
      <c r="EN30" s="14"/>
      <c r="EO30" s="6"/>
      <c r="EP30" s="49"/>
      <c r="EQ30" s="1"/>
      <c r="ER30" s="1"/>
      <c r="ES30" s="2"/>
      <c r="ET30" s="2"/>
      <c r="EU30" s="2"/>
      <c r="EV30" s="2"/>
      <c r="EW30" s="2"/>
      <c r="EX30" s="80"/>
      <c r="EY30" s="14"/>
      <c r="EZ30" s="6"/>
      <c r="FA30" s="49"/>
      <c r="FB30" s="1"/>
      <c r="FC30" s="1"/>
      <c r="FD30" s="2"/>
      <c r="FE30" s="2"/>
      <c r="FF30" s="2"/>
      <c r="FG30" s="2"/>
      <c r="FH30" s="2"/>
      <c r="FI30" s="80"/>
      <c r="FJ30" s="14"/>
      <c r="FK30" s="6"/>
      <c r="FL30" s="49"/>
      <c r="FM30" s="1"/>
      <c r="FN30" s="1"/>
      <c r="FO30" s="2"/>
      <c r="FP30" s="2"/>
      <c r="FQ30" s="2"/>
      <c r="FR30" s="2"/>
      <c r="FS30" s="2"/>
      <c r="FT30" s="80"/>
      <c r="FU30" s="14"/>
      <c r="FV30" s="6"/>
      <c r="FW30" s="49"/>
      <c r="FX30" s="1"/>
      <c r="FY30" s="1"/>
      <c r="FZ30" s="2"/>
      <c r="GA30" s="2"/>
      <c r="GB30" s="2"/>
      <c r="GC30" s="2"/>
      <c r="GD30" s="2"/>
      <c r="GE30" s="80"/>
      <c r="GF30" s="14"/>
      <c r="GG30" s="6"/>
      <c r="GH30" s="49"/>
      <c r="GI30" s="1"/>
      <c r="GJ30" s="1"/>
      <c r="GK30" s="2"/>
      <c r="GL30" s="2"/>
      <c r="GM30" s="2"/>
      <c r="GN30" s="2"/>
      <c r="GO30" s="2"/>
      <c r="GP30" s="80"/>
      <c r="GQ30" s="14"/>
      <c r="GR30" s="6"/>
      <c r="GS30" s="49"/>
      <c r="GT30" s="1"/>
      <c r="GU30" s="1"/>
      <c r="GV30" s="2"/>
      <c r="GW30" s="2"/>
      <c r="GX30" s="2"/>
      <c r="GY30" s="2"/>
      <c r="GZ30" s="2"/>
      <c r="HA30" s="80"/>
      <c r="HB30" s="14"/>
      <c r="HC30" s="6"/>
      <c r="HD30" s="49"/>
      <c r="HE30" s="1"/>
      <c r="HF30" s="1"/>
      <c r="HG30" s="2"/>
      <c r="HH30" s="2"/>
      <c r="HI30" s="2"/>
      <c r="HJ30" s="2"/>
      <c r="HK30" s="2"/>
      <c r="HL30" s="80"/>
      <c r="HM30" s="14"/>
      <c r="HN30" s="6"/>
      <c r="HO30" s="49"/>
      <c r="HP30" s="1"/>
      <c r="HQ30" s="1"/>
      <c r="HR30" s="2"/>
      <c r="HS30" s="2"/>
      <c r="HT30" s="2"/>
      <c r="HU30" s="2"/>
      <c r="HV30" s="2"/>
      <c r="HW30" s="80"/>
      <c r="HX30" s="14"/>
      <c r="HY30" s="6"/>
      <c r="HZ30" s="49"/>
      <c r="IA30" s="1"/>
      <c r="IB30" s="1"/>
      <c r="IC30" s="2"/>
      <c r="ID30" s="2"/>
      <c r="IE30" s="2"/>
      <c r="IF30" s="2"/>
      <c r="IG30" s="2"/>
      <c r="IH30" s="80"/>
      <c r="II30" s="14"/>
      <c r="IJ30" s="6"/>
      <c r="IK30" s="49"/>
      <c r="IL30" s="50"/>
    </row>
    <row r="31" spans="1:246" x14ac:dyDescent="0.25">
      <c r="A31" s="38">
        <v>5</v>
      </c>
      <c r="B31" s="28" t="s">
        <v>136</v>
      </c>
      <c r="C31" s="28"/>
      <c r="D31" s="29" t="s">
        <v>94</v>
      </c>
      <c r="E31" s="29" t="s">
        <v>16</v>
      </c>
      <c r="F31" s="59" t="s">
        <v>95</v>
      </c>
      <c r="G31" s="27" t="str">
        <f>IF(AND(OR($G$2="Y",$H$2="Y"),I31&lt;5,J31&lt;5),IF(AND(I31=#REF!,J31=#REF!),#REF!+1,1),"")</f>
        <v/>
      </c>
      <c r="H31" s="24" t="e">
        <f>IF(AND($H$2="Y",J31&gt;0,OR(AND(G31=1,#REF!=10),AND(G31=2,#REF!=20),AND(G31=3,#REF!=30),AND(G31=4,G67=40),AND(G31=5,G73=50),AND(G31=6,G80=60),AND(G31=7,G89=70),AND(G31=8,#REF!=80),AND(G31=9,G97=90),AND(G31=10,#REF!=100))),VLOOKUP(J31-1,SortLookup!$A$13:$B$16,2,FALSE),"")</f>
        <v>#REF!</v>
      </c>
      <c r="I31" s="39">
        <f>IF(ISNA(VLOOKUP(E31,SortLookup!$A$1:$B$5,2,FALSE))," ",VLOOKUP(E31,SortLookup!$A$1:$B$5,2,FALSE))</f>
        <v>0</v>
      </c>
      <c r="J31" s="25" t="str">
        <f>IF(ISNA(VLOOKUP(F31,SortLookup!$A$7:$B$11,2,FALSE))," ",VLOOKUP(F31,SortLookup!$A$7:$B$11,2,FALSE))</f>
        <v xml:space="preserve"> </v>
      </c>
      <c r="K31" s="74">
        <f>L31+M31+N31</f>
        <v>184.97</v>
      </c>
      <c r="L31" s="75">
        <f>AB31+AO31+BA31+BL31+BY31+CJ31+CU31+DF31+DQ31+EB31+EM31+EX31+FI31+FT31+GE31+GP31+HA31+HL31+HW31+IH31</f>
        <v>168.47</v>
      </c>
      <c r="M31" s="45">
        <f>AD31+AQ31+BC31+BN31+CA31+CL31+CW31+DH31+DS31+ED31+EO31+EZ31+FK31+FV31+GG31+GR31+HC31+HN31+HY31+IJ31</f>
        <v>0</v>
      </c>
      <c r="N31" s="46">
        <f>O31/2</f>
        <v>16.5</v>
      </c>
      <c r="O31" s="76">
        <f>W31+AJ31+AV31+BG31+BT31+CE31+CP31+DA31+DL31+DW31+EH31+ES31+FD31+FO31+FZ31+GK31+GV31+HG31+HR31+IC31</f>
        <v>33</v>
      </c>
      <c r="P31" s="36">
        <v>4.32</v>
      </c>
      <c r="Q31" s="33">
        <v>10.55</v>
      </c>
      <c r="R31" s="33">
        <v>2.0299999999999998</v>
      </c>
      <c r="S31" s="33"/>
      <c r="T31" s="33"/>
      <c r="U31" s="33"/>
      <c r="V31" s="33"/>
      <c r="W31" s="34">
        <v>6</v>
      </c>
      <c r="X31" s="34">
        <v>0</v>
      </c>
      <c r="Y31" s="34">
        <v>0</v>
      </c>
      <c r="Z31" s="34">
        <v>0</v>
      </c>
      <c r="AA31" s="35">
        <v>0</v>
      </c>
      <c r="AB31" s="32">
        <f>P31+Q31+R31+S31+T31+U31+V31</f>
        <v>16.899999999999999</v>
      </c>
      <c r="AC31" s="31">
        <f>W31/2</f>
        <v>3</v>
      </c>
      <c r="AD31" s="26">
        <f>(X31*3)+(Y31*5)+(Z31*5)+(AA31*20)</f>
        <v>0</v>
      </c>
      <c r="AE31" s="60">
        <f>AB31+AC31+AD31</f>
        <v>19.899999999999999</v>
      </c>
      <c r="AF31" s="36">
        <v>27.58</v>
      </c>
      <c r="AG31" s="33"/>
      <c r="AH31" s="33"/>
      <c r="AI31" s="33"/>
      <c r="AJ31" s="34">
        <v>2</v>
      </c>
      <c r="AK31" s="34">
        <v>0</v>
      </c>
      <c r="AL31" s="34">
        <v>0</v>
      </c>
      <c r="AM31" s="34">
        <v>0</v>
      </c>
      <c r="AN31" s="35">
        <v>0</v>
      </c>
      <c r="AO31" s="32">
        <f>AF31+AG31+AH31+AI31</f>
        <v>27.58</v>
      </c>
      <c r="AP31" s="31">
        <f>AJ31/2</f>
        <v>1</v>
      </c>
      <c r="AQ31" s="26">
        <f>(AK31*3)+(AL31*5)+(AM31*5)+(AN31*20)</f>
        <v>0</v>
      </c>
      <c r="AR31" s="60">
        <f>AO31+AP31+AQ31</f>
        <v>28.58</v>
      </c>
      <c r="AS31" s="36">
        <v>60.41</v>
      </c>
      <c r="AT31" s="33"/>
      <c r="AU31" s="33"/>
      <c r="AV31" s="34">
        <v>5</v>
      </c>
      <c r="AW31" s="34">
        <v>0</v>
      </c>
      <c r="AX31" s="34">
        <v>0</v>
      </c>
      <c r="AY31" s="34">
        <v>0</v>
      </c>
      <c r="AZ31" s="35">
        <v>0</v>
      </c>
      <c r="BA31" s="32">
        <f>AS31+AT31+AU31</f>
        <v>60.41</v>
      </c>
      <c r="BB31" s="31">
        <f>AV31/2</f>
        <v>2.5</v>
      </c>
      <c r="BC31" s="26">
        <f>(AW31*3)+(AX31*5)+(AY31*5)+(AZ31*20)</f>
        <v>0</v>
      </c>
      <c r="BD31" s="60">
        <f>BA31+BB31+BC31</f>
        <v>62.91</v>
      </c>
      <c r="BE31" s="32"/>
      <c r="BF31" s="57"/>
      <c r="BG31" s="34"/>
      <c r="BH31" s="34"/>
      <c r="BI31" s="34"/>
      <c r="BJ31" s="34"/>
      <c r="BK31" s="35"/>
      <c r="BL31" s="53">
        <f>BE31+BF31</f>
        <v>0</v>
      </c>
      <c r="BM31" s="46">
        <f>BG31/2</f>
        <v>0</v>
      </c>
      <c r="BN31" s="45">
        <f>(BH31*3)+(BI31*5)+(BJ31*5)+(BK31*20)</f>
        <v>0</v>
      </c>
      <c r="BO31" s="44">
        <f>BL31+BM31+BN31</f>
        <v>0</v>
      </c>
      <c r="BP31" s="36">
        <v>44.29</v>
      </c>
      <c r="BQ31" s="33"/>
      <c r="BR31" s="33"/>
      <c r="BS31" s="33"/>
      <c r="BT31" s="34">
        <v>8</v>
      </c>
      <c r="BU31" s="34">
        <v>0</v>
      </c>
      <c r="BV31" s="34">
        <v>0</v>
      </c>
      <c r="BW31" s="34">
        <v>0</v>
      </c>
      <c r="BX31" s="35">
        <v>0</v>
      </c>
      <c r="BY31" s="32">
        <f>BP31+BQ31+BR31+BS31</f>
        <v>44.29</v>
      </c>
      <c r="BZ31" s="31">
        <f>BT31/2</f>
        <v>4</v>
      </c>
      <c r="CA31" s="37">
        <f>(BU31*3)+(BV31*5)+(BW31*5)+(BX31*20)</f>
        <v>0</v>
      </c>
      <c r="CB31" s="103">
        <f>BY31+BZ31+CA31</f>
        <v>48.29</v>
      </c>
      <c r="CC31" s="36">
        <v>9.6300000000000008</v>
      </c>
      <c r="CD31" s="33">
        <v>9.66</v>
      </c>
      <c r="CE31" s="34">
        <v>12</v>
      </c>
      <c r="CF31" s="34">
        <v>0</v>
      </c>
      <c r="CG31" s="34">
        <v>0</v>
      </c>
      <c r="CH31" s="34">
        <v>0</v>
      </c>
      <c r="CI31" s="35">
        <v>0</v>
      </c>
      <c r="CJ31" s="32">
        <f>CC31+CD31</f>
        <v>19.29</v>
      </c>
      <c r="CK31" s="31">
        <f>CE31/2</f>
        <v>6</v>
      </c>
      <c r="CL31" s="26">
        <f>(CF31*3)+(CG31*5)+(CH31*5)+(CI31*20)</f>
        <v>0</v>
      </c>
      <c r="CM31" s="99">
        <f>CJ31+CK31+CL31</f>
        <v>25.29</v>
      </c>
      <c r="CN31" s="1"/>
      <c r="CO31" s="1"/>
      <c r="CP31" s="2"/>
      <c r="CQ31" s="2"/>
      <c r="CR31" s="2"/>
      <c r="CS31" s="2"/>
      <c r="CT31" s="2"/>
      <c r="CU31" s="80"/>
      <c r="CV31" s="14"/>
      <c r="CW31" s="6"/>
      <c r="CX31" s="49"/>
      <c r="CY31" s="1"/>
      <c r="CZ31" s="1"/>
      <c r="DA31" s="2"/>
      <c r="DB31" s="2"/>
      <c r="DC31" s="2"/>
      <c r="DD31" s="2"/>
      <c r="DE31" s="2"/>
      <c r="DF31" s="80"/>
      <c r="DG31" s="14"/>
      <c r="DH31" s="6"/>
      <c r="DI31" s="49"/>
      <c r="DJ31" s="1"/>
      <c r="DK31" s="1"/>
      <c r="DL31" s="2"/>
      <c r="DM31" s="2"/>
      <c r="DN31" s="2"/>
      <c r="DO31" s="2"/>
      <c r="DP31" s="2"/>
      <c r="DQ31" s="80"/>
      <c r="DR31" s="14"/>
      <c r="DS31" s="6"/>
      <c r="DT31" s="49"/>
      <c r="DU31" s="1"/>
      <c r="DV31" s="1"/>
      <c r="DW31" s="2"/>
      <c r="DX31" s="2"/>
      <c r="DY31" s="2"/>
      <c r="DZ31" s="2"/>
      <c r="EA31" s="2"/>
      <c r="EB31" s="80"/>
      <c r="EC31" s="14"/>
      <c r="ED31" s="6"/>
      <c r="EE31" s="49"/>
      <c r="EF31" s="1"/>
      <c r="EG31" s="1"/>
      <c r="EH31" s="2"/>
      <c r="EI31" s="2"/>
      <c r="EJ31" s="2"/>
      <c r="EK31" s="2"/>
      <c r="EL31" s="2"/>
      <c r="EM31" s="80"/>
      <c r="EN31" s="14"/>
      <c r="EO31" s="6"/>
      <c r="EP31" s="49"/>
      <c r="EQ31" s="1"/>
      <c r="ER31" s="1"/>
      <c r="ES31" s="2"/>
      <c r="ET31" s="2"/>
      <c r="EU31" s="2"/>
      <c r="EV31" s="2"/>
      <c r="EW31" s="2"/>
      <c r="EX31" s="80"/>
      <c r="EY31" s="14"/>
      <c r="EZ31" s="6"/>
      <c r="FA31" s="49"/>
      <c r="FB31" s="1"/>
      <c r="FC31" s="1"/>
      <c r="FD31" s="2"/>
      <c r="FE31" s="2"/>
      <c r="FF31" s="2"/>
      <c r="FG31" s="2"/>
      <c r="FH31" s="2"/>
      <c r="FI31" s="80"/>
      <c r="FJ31" s="14"/>
      <c r="FK31" s="6"/>
      <c r="FL31" s="49"/>
      <c r="FM31" s="1"/>
      <c r="FN31" s="1"/>
      <c r="FO31" s="2"/>
      <c r="FP31" s="2"/>
      <c r="FQ31" s="2"/>
      <c r="FR31" s="2"/>
      <c r="FS31" s="2"/>
      <c r="FT31" s="80"/>
      <c r="FU31" s="14"/>
      <c r="FV31" s="6"/>
      <c r="FW31" s="49"/>
      <c r="FX31" s="1"/>
      <c r="FY31" s="1"/>
      <c r="FZ31" s="2"/>
      <c r="GA31" s="2"/>
      <c r="GB31" s="2"/>
      <c r="GC31" s="2"/>
      <c r="GD31" s="2"/>
      <c r="GE31" s="80"/>
      <c r="GF31" s="14"/>
      <c r="GG31" s="6"/>
      <c r="GH31" s="49"/>
      <c r="GI31" s="1"/>
      <c r="GJ31" s="1"/>
      <c r="GK31" s="2"/>
      <c r="GL31" s="2"/>
      <c r="GM31" s="2"/>
      <c r="GN31" s="2"/>
      <c r="GO31" s="2"/>
      <c r="GP31" s="80"/>
      <c r="GQ31" s="14"/>
      <c r="GR31" s="6"/>
      <c r="GS31" s="49"/>
      <c r="GT31" s="1"/>
      <c r="GU31" s="1"/>
      <c r="GV31" s="2"/>
      <c r="GW31" s="2"/>
      <c r="GX31" s="2"/>
      <c r="GY31" s="2"/>
      <c r="GZ31" s="2"/>
      <c r="HA31" s="80"/>
      <c r="HB31" s="14"/>
      <c r="HC31" s="6"/>
      <c r="HD31" s="49"/>
      <c r="HE31" s="1"/>
      <c r="HF31" s="1"/>
      <c r="HG31" s="2"/>
      <c r="HH31" s="2"/>
      <c r="HI31" s="2"/>
      <c r="HJ31" s="2"/>
      <c r="HK31" s="2"/>
      <c r="HL31" s="80"/>
      <c r="HM31" s="14"/>
      <c r="HN31" s="6"/>
      <c r="HO31" s="49"/>
      <c r="HP31" s="1"/>
      <c r="HQ31" s="1"/>
      <c r="HR31" s="2"/>
      <c r="HS31" s="2"/>
      <c r="HT31" s="2"/>
      <c r="HU31" s="2"/>
      <c r="HV31" s="2"/>
      <c r="HW31" s="80"/>
      <c r="HX31" s="14"/>
      <c r="HY31" s="6"/>
      <c r="HZ31" s="49"/>
      <c r="IA31" s="1"/>
      <c r="IB31" s="1"/>
      <c r="IC31" s="2"/>
      <c r="ID31" s="2"/>
      <c r="IE31" s="2"/>
      <c r="IF31" s="2"/>
      <c r="IG31" s="2"/>
      <c r="IH31" s="80"/>
      <c r="II31" s="14"/>
      <c r="IJ31" s="6"/>
      <c r="IK31" s="49"/>
      <c r="IL31" s="50"/>
    </row>
    <row r="32" spans="1:246" x14ac:dyDescent="0.25">
      <c r="A32" s="38">
        <v>6</v>
      </c>
      <c r="B32" s="28" t="s">
        <v>139</v>
      </c>
      <c r="C32" s="28"/>
      <c r="D32" s="29"/>
      <c r="E32" s="29" t="s">
        <v>16</v>
      </c>
      <c r="F32" s="59" t="s">
        <v>95</v>
      </c>
      <c r="G32" s="27" t="str">
        <f>IF(AND(OR($G$2="Y",$H$2="Y"),I32&lt;5,J32&lt;5),IF(AND(I32=I31,J32=J31),G31+1,1),"")</f>
        <v/>
      </c>
      <c r="H32" s="24" t="e">
        <f>IF(AND($H$2="Y",J32&gt;0,OR(AND(G32=1,#REF!=10),AND(G32=2,#REF!=20),AND(G32=3,#REF!=30),AND(G32=4,G103=40),AND(G32=5,G109=50),AND(G32=6,G116=60),AND(G32=7,G125=70),AND(G32=8,#REF!=80),AND(G32=9,G133=90),AND(G32=10,#REF!=100))),VLOOKUP(J32-1,SortLookup!$A$13:$B$16,2,FALSE),"")</f>
        <v>#REF!</v>
      </c>
      <c r="I32" s="39">
        <f>IF(ISNA(VLOOKUP(E32,SortLookup!$A$1:$B$5,2,FALSE))," ",VLOOKUP(E32,SortLookup!$A$1:$B$5,2,FALSE))</f>
        <v>0</v>
      </c>
      <c r="J32" s="25" t="str">
        <f>IF(ISNA(VLOOKUP(F32,SortLookup!$A$7:$B$11,2,FALSE))," ",VLOOKUP(F32,SortLookup!$A$7:$B$11,2,FALSE))</f>
        <v xml:space="preserve"> </v>
      </c>
      <c r="K32" s="74">
        <f>L32+M32+N32</f>
        <v>187.79</v>
      </c>
      <c r="L32" s="75">
        <f>AB32+AO32+BA32+BL32+BY32+CJ32+CU32+DF32+DQ32+EB32+EM32+EX32+FI32+FT32+GE32+GP32+HA32+HL32+HW32+IH32</f>
        <v>152.79</v>
      </c>
      <c r="M32" s="45">
        <f>AD32+AQ32+BC32+BN32+CA32+CL32+CW32+DH32+DS32+ED32+EO32+EZ32+FK32+FV32+GG32+GR32+HC32+HN32+HY32+IJ32</f>
        <v>20</v>
      </c>
      <c r="N32" s="46">
        <f>O32/2</f>
        <v>15</v>
      </c>
      <c r="O32" s="76">
        <f>W32+AJ32+AV32+BG32+BT32+CE32+CP32+DA32+DL32+DW32+EH32+ES32+FD32+FO32+FZ32+GK32+GV32+HG32+HR32+IC32</f>
        <v>30</v>
      </c>
      <c r="P32" s="36">
        <v>4.7699999999999996</v>
      </c>
      <c r="Q32" s="33">
        <v>11.87</v>
      </c>
      <c r="R32" s="33">
        <v>1.61</v>
      </c>
      <c r="S32" s="33"/>
      <c r="T32" s="33"/>
      <c r="U32" s="33"/>
      <c r="V32" s="33"/>
      <c r="W32" s="34">
        <v>7</v>
      </c>
      <c r="X32" s="34">
        <v>0</v>
      </c>
      <c r="Y32" s="34">
        <v>0</v>
      </c>
      <c r="Z32" s="34">
        <v>0</v>
      </c>
      <c r="AA32" s="35">
        <v>0</v>
      </c>
      <c r="AB32" s="32">
        <f>P32+Q32+R32+S32+T32+U32+V32</f>
        <v>18.25</v>
      </c>
      <c r="AC32" s="31">
        <f>W32/2</f>
        <v>3.5</v>
      </c>
      <c r="AD32" s="26">
        <f>(X32*3)+(Y32*5)+(Z32*5)+(AA32*20)</f>
        <v>0</v>
      </c>
      <c r="AE32" s="60">
        <f>AB32+AC32+AD32</f>
        <v>21.75</v>
      </c>
      <c r="AF32" s="36">
        <v>27.99</v>
      </c>
      <c r="AG32" s="33"/>
      <c r="AH32" s="33"/>
      <c r="AI32" s="33"/>
      <c r="AJ32" s="34">
        <v>1</v>
      </c>
      <c r="AK32" s="34">
        <v>2</v>
      </c>
      <c r="AL32" s="34">
        <v>0</v>
      </c>
      <c r="AM32" s="34">
        <v>0</v>
      </c>
      <c r="AN32" s="35">
        <v>0</v>
      </c>
      <c r="AO32" s="32">
        <f>AF32+AG32+AH32+AI32</f>
        <v>27.99</v>
      </c>
      <c r="AP32" s="31">
        <f>AJ32/2</f>
        <v>0.5</v>
      </c>
      <c r="AQ32" s="26">
        <f>(AK32*3)+(AL32*5)+(AM32*5)+(AN32*20)</f>
        <v>6</v>
      </c>
      <c r="AR32" s="60">
        <f>AO32+AP32+AQ32</f>
        <v>34.49</v>
      </c>
      <c r="AS32" s="36">
        <v>45.05</v>
      </c>
      <c r="AT32" s="33"/>
      <c r="AU32" s="33"/>
      <c r="AV32" s="34">
        <v>15</v>
      </c>
      <c r="AW32" s="34">
        <v>0</v>
      </c>
      <c r="AX32" s="34">
        <v>1</v>
      </c>
      <c r="AY32" s="34">
        <v>0</v>
      </c>
      <c r="AZ32" s="35">
        <v>0</v>
      </c>
      <c r="BA32" s="32">
        <f>AS32+AT32+AU32</f>
        <v>45.05</v>
      </c>
      <c r="BB32" s="31">
        <f>AV32/2</f>
        <v>7.5</v>
      </c>
      <c r="BC32" s="26">
        <f>(AW32*3)+(AX32*5)+(AY32*5)+(AZ32*20)</f>
        <v>5</v>
      </c>
      <c r="BD32" s="60">
        <f>BA32+BB32+BC32</f>
        <v>57.55</v>
      </c>
      <c r="BE32" s="32"/>
      <c r="BF32" s="57"/>
      <c r="BG32" s="34"/>
      <c r="BH32" s="34"/>
      <c r="BI32" s="34"/>
      <c r="BJ32" s="34"/>
      <c r="BK32" s="35"/>
      <c r="BL32" s="53">
        <f>BE32+BF32</f>
        <v>0</v>
      </c>
      <c r="BM32" s="46">
        <f>BG32/2</f>
        <v>0</v>
      </c>
      <c r="BN32" s="45">
        <f>(BH32*3)+(BI32*5)+(BJ32*5)+(BK32*20)</f>
        <v>0</v>
      </c>
      <c r="BO32" s="44">
        <f>BL32+BM32+BN32</f>
        <v>0</v>
      </c>
      <c r="BP32" s="36">
        <v>40.81</v>
      </c>
      <c r="BQ32" s="33"/>
      <c r="BR32" s="33"/>
      <c r="BS32" s="33"/>
      <c r="BT32" s="34">
        <v>2</v>
      </c>
      <c r="BU32" s="34">
        <v>1</v>
      </c>
      <c r="BV32" s="34">
        <v>0</v>
      </c>
      <c r="BW32" s="34">
        <v>0</v>
      </c>
      <c r="BX32" s="35">
        <v>0</v>
      </c>
      <c r="BY32" s="32">
        <f>BP32+BQ32+BR32+BS32</f>
        <v>40.81</v>
      </c>
      <c r="BZ32" s="31">
        <f>BT32/2</f>
        <v>1</v>
      </c>
      <c r="CA32" s="37">
        <f>(BU32*3)+(BV32*5)+(BW32*5)+(BX32*20)</f>
        <v>3</v>
      </c>
      <c r="CB32" s="103">
        <f>BY32+BZ32+CA32</f>
        <v>44.81</v>
      </c>
      <c r="CC32" s="134">
        <v>10.47</v>
      </c>
      <c r="CD32" s="57">
        <v>10.220000000000001</v>
      </c>
      <c r="CE32" s="57">
        <v>5</v>
      </c>
      <c r="CF32" s="57">
        <v>2</v>
      </c>
      <c r="CG32" s="34">
        <v>0</v>
      </c>
      <c r="CH32" s="57">
        <v>0</v>
      </c>
      <c r="CI32" s="136">
        <v>0</v>
      </c>
      <c r="CJ32" s="32">
        <f>CC32+CD32</f>
        <v>20.69</v>
      </c>
      <c r="CK32" s="31">
        <f>CE32/2</f>
        <v>2.5</v>
      </c>
      <c r="CL32" s="26">
        <f>(CF32*3)+(CG32*5)+(CH32*5)+(CI32*20)</f>
        <v>6</v>
      </c>
      <c r="CM32" s="99">
        <f>CJ32+CK32+CL32</f>
        <v>29.19</v>
      </c>
      <c r="IL32" s="50"/>
    </row>
    <row r="33" spans="1:246" x14ac:dyDescent="0.25">
      <c r="A33" s="38">
        <v>7</v>
      </c>
      <c r="B33" s="82" t="s">
        <v>127</v>
      </c>
      <c r="C33" s="28"/>
      <c r="D33" s="29"/>
      <c r="E33" s="83" t="s">
        <v>16</v>
      </c>
      <c r="F33" s="84" t="s">
        <v>95</v>
      </c>
      <c r="G33" s="27" t="str">
        <f>IF(AND(OR($G$2="Y",$H$2="Y"),I33&lt;5,J33&lt;5),IF(AND(I33=#REF!,J33=#REF!),#REF!+1,1),"")</f>
        <v/>
      </c>
      <c r="H33" s="24" t="e">
        <f>IF(AND($H$2="Y",J33&gt;0,OR(AND(G33=1,#REF!=10),AND(G33=2,#REF!=20),AND(G33=3,#REF!=30),AND(G33=4,#REF!=40),AND(G33=5,G72=50),AND(G33=6,G79=60),AND(G33=7,G88=70),AND(G33=8,#REF!=80),AND(G33=9,G96=90),AND(G33=10,#REF!=100))),VLOOKUP(J33-1,SortLookup!$A$13:$B$16,2,FALSE),"")</f>
        <v>#REF!</v>
      </c>
      <c r="I33" s="39">
        <f>IF(ISNA(VLOOKUP(E33,SortLookup!$A$1:$B$5,2,FALSE))," ",VLOOKUP(E33,SortLookup!$A$1:$B$5,2,FALSE))</f>
        <v>0</v>
      </c>
      <c r="J33" s="25" t="str">
        <f>IF(ISNA(VLOOKUP(F33,SortLookup!$A$7:$B$11,2,FALSE))," ",VLOOKUP(F33,SortLookup!$A$7:$B$11,2,FALSE))</f>
        <v xml:space="preserve"> </v>
      </c>
      <c r="K33" s="74">
        <f>L33+M33+N33</f>
        <v>192.3</v>
      </c>
      <c r="L33" s="75">
        <f>AB33+AO33+BA33+BL33+BY33+CJ33+CU33+DF33+DQ33+EB33+EM33+EX33+FI33+FT33+GE33+GP33+HA33+HL33+HW33+IH33</f>
        <v>166.3</v>
      </c>
      <c r="M33" s="45">
        <f>AD33+AQ33+BC33+BN33+CA33+CL33+CW33+DH33+DS33+ED33+EO33+EZ33+FK33+FV33+GG33+GR33+HC33+HN33+HY33+IJ33</f>
        <v>12</v>
      </c>
      <c r="N33" s="46">
        <f>O33/2</f>
        <v>14</v>
      </c>
      <c r="O33" s="76">
        <f>W33+AJ33+AV33+BG33+BT33+CE33+CP33+DA33+DL33+DW33+EH33+ES33+FD33+FO33+FZ33+GK33+GV33+HG33+HR33+IC33</f>
        <v>28</v>
      </c>
      <c r="P33" s="36">
        <v>5.5</v>
      </c>
      <c r="Q33" s="33">
        <v>13.16</v>
      </c>
      <c r="R33" s="33">
        <v>1.92</v>
      </c>
      <c r="S33" s="33"/>
      <c r="T33" s="33"/>
      <c r="U33" s="33"/>
      <c r="V33" s="33"/>
      <c r="W33" s="34">
        <v>10</v>
      </c>
      <c r="X33" s="34">
        <v>0</v>
      </c>
      <c r="Y33" s="34">
        <v>0</v>
      </c>
      <c r="Z33" s="34">
        <v>0</v>
      </c>
      <c r="AA33" s="35">
        <v>0</v>
      </c>
      <c r="AB33" s="32">
        <f>P33+Q33+R33+S33+T33+U33+V33</f>
        <v>20.58</v>
      </c>
      <c r="AC33" s="31">
        <f>W33/2</f>
        <v>5</v>
      </c>
      <c r="AD33" s="26">
        <f>(X33*3)+(Y33*5)+(Z33*5)+(AA33*20)</f>
        <v>0</v>
      </c>
      <c r="AE33" s="60">
        <f>AB33+AC33+AD33</f>
        <v>25.58</v>
      </c>
      <c r="AF33" s="36">
        <v>27.53</v>
      </c>
      <c r="AG33" s="33"/>
      <c r="AH33" s="33"/>
      <c r="AI33" s="33"/>
      <c r="AJ33" s="34">
        <v>0</v>
      </c>
      <c r="AK33" s="34">
        <v>3</v>
      </c>
      <c r="AL33" s="34">
        <v>0</v>
      </c>
      <c r="AM33" s="34">
        <v>0</v>
      </c>
      <c r="AN33" s="35">
        <v>0</v>
      </c>
      <c r="AO33" s="32">
        <f>AF33+AG33+AH33+AI33</f>
        <v>27.53</v>
      </c>
      <c r="AP33" s="31">
        <f>AJ33/2</f>
        <v>0</v>
      </c>
      <c r="AQ33" s="26">
        <f>(AK33*3)+(AL33*5)+(AM33*5)+(AN33*20)</f>
        <v>9</v>
      </c>
      <c r="AR33" s="60">
        <f>AO33+AP33+AQ33</f>
        <v>36.53</v>
      </c>
      <c r="AS33" s="36">
        <v>49.11</v>
      </c>
      <c r="AT33" s="33"/>
      <c r="AU33" s="33"/>
      <c r="AV33" s="34">
        <v>2</v>
      </c>
      <c r="AW33" s="34">
        <v>0</v>
      </c>
      <c r="AX33" s="34">
        <v>0</v>
      </c>
      <c r="AY33" s="34">
        <v>0</v>
      </c>
      <c r="AZ33" s="35">
        <v>0</v>
      </c>
      <c r="BA33" s="32">
        <f>AS33+AT33+AU33</f>
        <v>49.11</v>
      </c>
      <c r="BB33" s="31">
        <f>AV33/2</f>
        <v>1</v>
      </c>
      <c r="BC33" s="26">
        <f>(AW33*3)+(AX33*5)+(AY33*5)+(AZ33*20)</f>
        <v>0</v>
      </c>
      <c r="BD33" s="60">
        <f>BA33+BB33+BC33</f>
        <v>50.11</v>
      </c>
      <c r="BE33" s="32"/>
      <c r="BF33" s="57"/>
      <c r="BG33" s="34"/>
      <c r="BH33" s="34"/>
      <c r="BI33" s="34"/>
      <c r="BJ33" s="34"/>
      <c r="BK33" s="35"/>
      <c r="BL33" s="53">
        <f>BE33+BF33</f>
        <v>0</v>
      </c>
      <c r="BM33" s="46">
        <f>BG33/2</f>
        <v>0</v>
      </c>
      <c r="BN33" s="45">
        <f>(BH33*3)+(BI33*5)+(BJ33*5)+(BK33*20)</f>
        <v>0</v>
      </c>
      <c r="BO33" s="44">
        <f>BL33+BM33+BN33</f>
        <v>0</v>
      </c>
      <c r="BP33" s="36">
        <v>49.48</v>
      </c>
      <c r="BQ33" s="33"/>
      <c r="BR33" s="33"/>
      <c r="BS33" s="33"/>
      <c r="BT33" s="34">
        <v>3</v>
      </c>
      <c r="BU33" s="34">
        <v>1</v>
      </c>
      <c r="BV33" s="34">
        <v>0</v>
      </c>
      <c r="BW33" s="34">
        <v>0</v>
      </c>
      <c r="BX33" s="35">
        <v>0</v>
      </c>
      <c r="BY33" s="32">
        <f>BP33+BQ33+BR33+BS33</f>
        <v>49.48</v>
      </c>
      <c r="BZ33" s="31">
        <f>BT33/2</f>
        <v>1.5</v>
      </c>
      <c r="CA33" s="37">
        <f>(BU33*3)+(BV33*5)+(BW33*5)+(BX33*20)</f>
        <v>3</v>
      </c>
      <c r="CB33" s="103">
        <f>BY33+BZ33+CA33</f>
        <v>53.98</v>
      </c>
      <c r="CC33" s="36">
        <v>10.01</v>
      </c>
      <c r="CD33" s="33">
        <v>9.59</v>
      </c>
      <c r="CE33" s="34">
        <v>13</v>
      </c>
      <c r="CF33" s="34">
        <v>0</v>
      </c>
      <c r="CG33" s="34">
        <v>0</v>
      </c>
      <c r="CH33" s="34">
        <v>0</v>
      </c>
      <c r="CI33" s="35">
        <v>0</v>
      </c>
      <c r="CJ33" s="32">
        <f>CC33+CD33</f>
        <v>19.600000000000001</v>
      </c>
      <c r="CK33" s="31">
        <f>CE33/2</f>
        <v>6.5</v>
      </c>
      <c r="CL33" s="26">
        <f>(CF33*3)+(CG33*5)+(CH33*5)+(CI33*20)</f>
        <v>0</v>
      </c>
      <c r="CM33" s="99">
        <f>CJ33+CK33+CL33</f>
        <v>26.1</v>
      </c>
      <c r="CN33" s="1"/>
      <c r="CO33" s="1"/>
      <c r="CP33" s="2"/>
      <c r="CQ33" s="2"/>
      <c r="CR33" s="2"/>
      <c r="CS33" s="2"/>
      <c r="CT33" s="2"/>
      <c r="CU33" s="80"/>
      <c r="CV33" s="14"/>
      <c r="CW33" s="6"/>
      <c r="CX33" s="49"/>
      <c r="CY33" s="1"/>
      <c r="CZ33" s="1"/>
      <c r="DA33" s="2"/>
      <c r="DB33" s="2"/>
      <c r="DC33" s="2"/>
      <c r="DD33" s="2"/>
      <c r="DE33" s="2"/>
      <c r="DF33" s="80"/>
      <c r="DG33" s="14"/>
      <c r="DH33" s="6"/>
      <c r="DI33" s="49"/>
      <c r="DJ33" s="1"/>
      <c r="DK33" s="1"/>
      <c r="DL33" s="2"/>
      <c r="DM33" s="2"/>
      <c r="DN33" s="2"/>
      <c r="DO33" s="2"/>
      <c r="DP33" s="2"/>
      <c r="DQ33" s="80"/>
      <c r="DR33" s="14"/>
      <c r="DS33" s="6"/>
      <c r="DT33" s="49"/>
      <c r="DU33" s="1"/>
      <c r="DV33" s="1"/>
      <c r="DW33" s="2"/>
      <c r="DX33" s="2"/>
      <c r="DY33" s="2"/>
      <c r="DZ33" s="2"/>
      <c r="EA33" s="2"/>
      <c r="EB33" s="80"/>
      <c r="EC33" s="14"/>
      <c r="ED33" s="6"/>
      <c r="EE33" s="49"/>
      <c r="EF33" s="1"/>
      <c r="EG33" s="1"/>
      <c r="EH33" s="2"/>
      <c r="EI33" s="2"/>
      <c r="EJ33" s="2"/>
      <c r="EK33" s="2"/>
      <c r="EL33" s="2"/>
      <c r="EM33" s="80"/>
      <c r="EN33" s="14"/>
      <c r="EO33" s="6"/>
      <c r="EP33" s="49"/>
      <c r="EQ33" s="1"/>
      <c r="ER33" s="1"/>
      <c r="ES33" s="2"/>
      <c r="ET33" s="2"/>
      <c r="EU33" s="2"/>
      <c r="EV33" s="2"/>
      <c r="EW33" s="2"/>
      <c r="EX33" s="80"/>
      <c r="EY33" s="14"/>
      <c r="EZ33" s="6"/>
      <c r="FA33" s="49"/>
      <c r="FB33" s="1"/>
      <c r="FC33" s="1"/>
      <c r="FD33" s="2"/>
      <c r="FE33" s="2"/>
      <c r="FF33" s="2"/>
      <c r="FG33" s="2"/>
      <c r="FH33" s="2"/>
      <c r="FI33" s="80"/>
      <c r="FJ33" s="14"/>
      <c r="FK33" s="6"/>
      <c r="FL33" s="49"/>
      <c r="FM33" s="1"/>
      <c r="FN33" s="1"/>
      <c r="FO33" s="2"/>
      <c r="FP33" s="2"/>
      <c r="FQ33" s="2"/>
      <c r="FR33" s="2"/>
      <c r="FS33" s="2"/>
      <c r="FT33" s="80"/>
      <c r="FU33" s="14"/>
      <c r="FV33" s="6"/>
      <c r="FW33" s="49"/>
      <c r="FX33" s="1"/>
      <c r="FY33" s="1"/>
      <c r="FZ33" s="2"/>
      <c r="GA33" s="2"/>
      <c r="GB33" s="2"/>
      <c r="GC33" s="2"/>
      <c r="GD33" s="2"/>
      <c r="GE33" s="80"/>
      <c r="GF33" s="14"/>
      <c r="GG33" s="6"/>
      <c r="GH33" s="49"/>
      <c r="GI33" s="1"/>
      <c r="GJ33" s="1"/>
      <c r="GK33" s="2"/>
      <c r="GL33" s="2"/>
      <c r="GM33" s="2"/>
      <c r="GN33" s="2"/>
      <c r="GO33" s="2"/>
      <c r="GP33" s="80"/>
      <c r="GQ33" s="14"/>
      <c r="GR33" s="6"/>
      <c r="GS33" s="49"/>
      <c r="GT33" s="1"/>
      <c r="GU33" s="1"/>
      <c r="GV33" s="2"/>
      <c r="GW33" s="2"/>
      <c r="GX33" s="2"/>
      <c r="GY33" s="2"/>
      <c r="GZ33" s="2"/>
      <c r="HA33" s="80"/>
      <c r="HB33" s="14"/>
      <c r="HC33" s="6"/>
      <c r="HD33" s="49"/>
      <c r="HE33" s="1"/>
      <c r="HF33" s="1"/>
      <c r="HG33" s="2"/>
      <c r="HH33" s="2"/>
      <c r="HI33" s="2"/>
      <c r="HJ33" s="2"/>
      <c r="HK33" s="2"/>
      <c r="HL33" s="80"/>
      <c r="HM33" s="14"/>
      <c r="HN33" s="6"/>
      <c r="HO33" s="49"/>
      <c r="HP33" s="1"/>
      <c r="HQ33" s="1"/>
      <c r="HR33" s="2"/>
      <c r="HS33" s="2"/>
      <c r="HT33" s="2"/>
      <c r="HU33" s="2"/>
      <c r="HV33" s="2"/>
      <c r="HW33" s="80"/>
      <c r="HX33" s="14"/>
      <c r="HY33" s="6"/>
      <c r="HZ33" s="49"/>
      <c r="IA33" s="1"/>
      <c r="IB33" s="1"/>
      <c r="IC33" s="2"/>
      <c r="ID33" s="2"/>
      <c r="IE33" s="2"/>
      <c r="IF33" s="2"/>
      <c r="IG33" s="2"/>
      <c r="IH33" s="80"/>
      <c r="II33" s="14"/>
      <c r="IJ33" s="6"/>
      <c r="IK33" s="49"/>
      <c r="IL33" s="50"/>
    </row>
    <row r="34" spans="1:246" x14ac:dyDescent="0.25">
      <c r="A34" s="38">
        <v>8</v>
      </c>
      <c r="B34" s="82" t="s">
        <v>99</v>
      </c>
      <c r="C34" s="28"/>
      <c r="D34" s="83"/>
      <c r="E34" s="83" t="s">
        <v>16</v>
      </c>
      <c r="F34" s="84" t="s">
        <v>23</v>
      </c>
      <c r="G34" s="27" t="str">
        <f>IF(AND(OR($G$2="Y",$H$2="Y"),I34&lt;5,J34&lt;5),IF(AND(I34=I33,J34=J33),G33+1,1),"")</f>
        <v/>
      </c>
      <c r="H34" s="24" t="e">
        <f>IF(AND($H$2="Y",J34&gt;0,OR(AND(G34=1,#REF!=10),AND(G34=2,#REF!=20),AND(G34=3,#REF!=30),AND(G34=4,G92=40),AND(G34=5,G85=50),AND(G34=6,#REF!=60),AND(G34=7,G101=70),AND(G34=8,#REF!=80),AND(G34=9,G109=90),AND(G34=10,#REF!=100))),VLOOKUP(J34-1,SortLookup!$A$13:$B$16,2,FALSE),"")</f>
        <v>#REF!</v>
      </c>
      <c r="I34" s="39">
        <f>IF(ISNA(VLOOKUP(E34,SortLookup!$A$1:$B$5,2,FALSE))," ",VLOOKUP(E34,SortLookup!$A$1:$B$5,2,FALSE))</f>
        <v>0</v>
      </c>
      <c r="J34" s="25">
        <f>IF(ISNA(VLOOKUP(F34,SortLookup!$A$7:$B$11,2,FALSE))," ",VLOOKUP(F34,SortLookup!$A$7:$B$11,2,FALSE))</f>
        <v>3</v>
      </c>
      <c r="K34" s="74">
        <f>L34+M34+N34</f>
        <v>195.56</v>
      </c>
      <c r="L34" s="75">
        <f>AB34+AO34+BA34+BL34+BY34+CJ34+CU34+DF34+DQ34+EB34+EM34+EX34+FI34+FT34+GE34+GP34+HA34+HL34+HW34+IH34</f>
        <v>144.56</v>
      </c>
      <c r="M34" s="45">
        <f>AD34+AQ34+BC34+BN34+CA34+CL34+CW34+DH34+DS34+ED34+EO34+EZ34+FK34+FV34+GG34+GR34+HC34+HN34+HY34+IJ34</f>
        <v>24</v>
      </c>
      <c r="N34" s="46">
        <f>O34/2</f>
        <v>27</v>
      </c>
      <c r="O34" s="76">
        <f>W34+AJ34+AV34+BG34+BT34+CE34+CP34+DA34+DL34+DW34+EH34+ES34+FD34+FO34+FZ34+GK34+GV34+HG34+HR34+IC34</f>
        <v>54</v>
      </c>
      <c r="P34" s="36">
        <v>5.85</v>
      </c>
      <c r="Q34" s="33">
        <v>13.94</v>
      </c>
      <c r="R34" s="33">
        <v>2.38</v>
      </c>
      <c r="S34" s="33"/>
      <c r="T34" s="33"/>
      <c r="U34" s="33"/>
      <c r="V34" s="33"/>
      <c r="W34" s="34">
        <v>9</v>
      </c>
      <c r="X34" s="34">
        <v>0</v>
      </c>
      <c r="Y34" s="34">
        <v>0</v>
      </c>
      <c r="Z34" s="34">
        <v>0</v>
      </c>
      <c r="AA34" s="35">
        <v>0</v>
      </c>
      <c r="AB34" s="32">
        <f>P34+Q34+R34+S34+T34+U34+V34</f>
        <v>22.17</v>
      </c>
      <c r="AC34" s="31">
        <f>W34/2</f>
        <v>4.5</v>
      </c>
      <c r="AD34" s="26">
        <f>(X34*3)+(Y34*5)+(Z34*5)+(AA34*20)</f>
        <v>0</v>
      </c>
      <c r="AE34" s="60">
        <f>AB34+AC34+AD34</f>
        <v>26.67</v>
      </c>
      <c r="AF34" s="36">
        <v>23.91</v>
      </c>
      <c r="AG34" s="33"/>
      <c r="AH34" s="33"/>
      <c r="AI34" s="33"/>
      <c r="AJ34" s="34">
        <v>9</v>
      </c>
      <c r="AK34" s="34">
        <v>2</v>
      </c>
      <c r="AL34" s="34">
        <v>1</v>
      </c>
      <c r="AM34" s="34">
        <v>2</v>
      </c>
      <c r="AN34" s="35">
        <v>0</v>
      </c>
      <c r="AO34" s="32">
        <f>AF34+AG34+AH34+AI34</f>
        <v>23.91</v>
      </c>
      <c r="AP34" s="31">
        <f>AJ34/2</f>
        <v>4.5</v>
      </c>
      <c r="AQ34" s="26">
        <f>(AK34*3)+(AL34*5)+(AM34*5)+(AN34*20)</f>
        <v>21</v>
      </c>
      <c r="AR34" s="60">
        <f>AO34+AP34+AQ34</f>
        <v>49.41</v>
      </c>
      <c r="AS34" s="36">
        <v>43.53</v>
      </c>
      <c r="AT34" s="33"/>
      <c r="AU34" s="33"/>
      <c r="AV34" s="34">
        <v>11</v>
      </c>
      <c r="AW34" s="34">
        <v>0</v>
      </c>
      <c r="AX34" s="34">
        <v>0</v>
      </c>
      <c r="AY34" s="34">
        <v>0</v>
      </c>
      <c r="AZ34" s="35">
        <v>0</v>
      </c>
      <c r="BA34" s="32">
        <f>AS34+AT34+AU34</f>
        <v>43.53</v>
      </c>
      <c r="BB34" s="31">
        <f>AV34/2</f>
        <v>5.5</v>
      </c>
      <c r="BC34" s="26">
        <f>(AW34*3)+(AX34*5)+(AY34*5)+(AZ34*20)</f>
        <v>0</v>
      </c>
      <c r="BD34" s="60">
        <f>BA34+BB34+BC34</f>
        <v>49.03</v>
      </c>
      <c r="BE34" s="32"/>
      <c r="BF34" s="57"/>
      <c r="BG34" s="34"/>
      <c r="BH34" s="34"/>
      <c r="BI34" s="34"/>
      <c r="BJ34" s="34"/>
      <c r="BK34" s="35"/>
      <c r="BL34" s="53">
        <f>BE34+BF34</f>
        <v>0</v>
      </c>
      <c r="BM34" s="46">
        <f>BG34/2</f>
        <v>0</v>
      </c>
      <c r="BN34" s="45">
        <f>(BH34*3)+(BI34*5)+(BJ34*5)+(BK34*20)</f>
        <v>0</v>
      </c>
      <c r="BO34" s="44">
        <f>BL34+BM34+BN34</f>
        <v>0</v>
      </c>
      <c r="BP34" s="36">
        <v>34.729999999999997</v>
      </c>
      <c r="BQ34" s="33"/>
      <c r="BR34" s="33"/>
      <c r="BS34" s="33"/>
      <c r="BT34" s="34">
        <v>6</v>
      </c>
      <c r="BU34" s="34">
        <v>0</v>
      </c>
      <c r="BV34" s="34">
        <v>0</v>
      </c>
      <c r="BW34" s="34">
        <v>0</v>
      </c>
      <c r="BX34" s="35">
        <v>0</v>
      </c>
      <c r="BY34" s="32">
        <f>BP34+BQ34+BR34+BS34</f>
        <v>34.729999999999997</v>
      </c>
      <c r="BZ34" s="31">
        <f>BT34/2</f>
        <v>3</v>
      </c>
      <c r="CA34" s="37">
        <f>(BU34*3)+(BV34*5)+(BW34*5)+(BX34*20)</f>
        <v>0</v>
      </c>
      <c r="CB34" s="103">
        <f>BY34+BZ34+CA34</f>
        <v>37.729999999999997</v>
      </c>
      <c r="CC34" s="36">
        <v>9.07</v>
      </c>
      <c r="CD34" s="33">
        <v>11.15</v>
      </c>
      <c r="CE34" s="34">
        <v>19</v>
      </c>
      <c r="CF34" s="34">
        <v>1</v>
      </c>
      <c r="CG34" s="34">
        <v>0</v>
      </c>
      <c r="CH34" s="34">
        <v>0</v>
      </c>
      <c r="CI34" s="35">
        <v>0</v>
      </c>
      <c r="CJ34" s="32">
        <f>CC34+CD34</f>
        <v>20.22</v>
      </c>
      <c r="CK34" s="31">
        <f>CE34/2</f>
        <v>9.5</v>
      </c>
      <c r="CL34" s="26">
        <f>(CF34*3)+(CG34*5)+(CH34*5)+(CI34*20)</f>
        <v>3</v>
      </c>
      <c r="CM34" s="99">
        <f>CJ34+CK34+CL34</f>
        <v>32.72</v>
      </c>
      <c r="CN34" s="1"/>
      <c r="CO34" s="1"/>
      <c r="CP34" s="2"/>
      <c r="CQ34" s="2"/>
      <c r="CR34" s="2"/>
      <c r="CS34" s="2"/>
      <c r="CT34" s="2"/>
      <c r="CU34" s="80"/>
      <c r="CV34" s="14"/>
      <c r="CW34" s="6"/>
      <c r="CX34" s="49"/>
      <c r="CY34" s="1"/>
      <c r="CZ34" s="1"/>
      <c r="DA34" s="2"/>
      <c r="DB34" s="2"/>
      <c r="DC34" s="2"/>
      <c r="DD34" s="2"/>
      <c r="DE34" s="2"/>
      <c r="DF34" s="80"/>
      <c r="DG34" s="14"/>
      <c r="DH34" s="6"/>
      <c r="DI34" s="49"/>
      <c r="DJ34" s="1"/>
      <c r="DK34" s="1"/>
      <c r="DL34" s="2"/>
      <c r="DM34" s="2"/>
      <c r="DN34" s="2"/>
      <c r="DO34" s="2"/>
      <c r="DP34" s="2"/>
      <c r="DQ34" s="80"/>
      <c r="DR34" s="14"/>
      <c r="DS34" s="6"/>
      <c r="DT34" s="49"/>
      <c r="DU34" s="1"/>
      <c r="DV34" s="1"/>
      <c r="DW34" s="2"/>
      <c r="DX34" s="2"/>
      <c r="DY34" s="2"/>
      <c r="DZ34" s="2"/>
      <c r="EA34" s="2"/>
      <c r="EB34" s="80"/>
      <c r="EC34" s="14"/>
      <c r="ED34" s="6"/>
      <c r="EE34" s="49"/>
      <c r="EF34" s="1"/>
      <c r="EG34" s="1"/>
      <c r="EH34" s="2"/>
      <c r="EI34" s="2"/>
      <c r="EJ34" s="2"/>
      <c r="EK34" s="2"/>
      <c r="EL34" s="2"/>
      <c r="EM34" s="80"/>
      <c r="EN34" s="14"/>
      <c r="EO34" s="6"/>
      <c r="EP34" s="49"/>
      <c r="EQ34" s="1"/>
      <c r="ER34" s="1"/>
      <c r="ES34" s="2"/>
      <c r="ET34" s="2"/>
      <c r="EU34" s="2"/>
      <c r="EV34" s="2"/>
      <c r="EW34" s="2"/>
      <c r="EX34" s="80"/>
      <c r="EY34" s="14"/>
      <c r="EZ34" s="6"/>
      <c r="FA34" s="49"/>
      <c r="FB34" s="1"/>
      <c r="FC34" s="1"/>
      <c r="FD34" s="2"/>
      <c r="FE34" s="2"/>
      <c r="FF34" s="2"/>
      <c r="FG34" s="2"/>
      <c r="FH34" s="2"/>
      <c r="FI34" s="80"/>
      <c r="FJ34" s="14"/>
      <c r="FK34" s="6"/>
      <c r="FL34" s="49"/>
      <c r="FM34" s="1"/>
      <c r="FN34" s="1"/>
      <c r="FO34" s="2"/>
      <c r="FP34" s="2"/>
      <c r="FQ34" s="2"/>
      <c r="FR34" s="2"/>
      <c r="FS34" s="2"/>
      <c r="FT34" s="80"/>
      <c r="FU34" s="14"/>
      <c r="FV34" s="6"/>
      <c r="FW34" s="49"/>
      <c r="FX34" s="1"/>
      <c r="FY34" s="1"/>
      <c r="FZ34" s="2"/>
      <c r="GA34" s="2"/>
      <c r="GB34" s="2"/>
      <c r="GC34" s="2"/>
      <c r="GD34" s="2"/>
      <c r="GE34" s="80"/>
      <c r="GF34" s="14"/>
      <c r="GG34" s="6"/>
      <c r="GH34" s="49"/>
      <c r="GI34" s="1"/>
      <c r="GJ34" s="1"/>
      <c r="GK34" s="2"/>
      <c r="GL34" s="2"/>
      <c r="GM34" s="2"/>
      <c r="GN34" s="2"/>
      <c r="GO34" s="2"/>
      <c r="GP34" s="80"/>
      <c r="GQ34" s="14"/>
      <c r="GR34" s="6"/>
      <c r="GS34" s="49"/>
      <c r="GT34" s="1"/>
      <c r="GU34" s="1"/>
      <c r="GV34" s="2"/>
      <c r="GW34" s="2"/>
      <c r="GX34" s="2"/>
      <c r="GY34" s="2"/>
      <c r="GZ34" s="2"/>
      <c r="HA34" s="80"/>
      <c r="HB34" s="14"/>
      <c r="HC34" s="6"/>
      <c r="HD34" s="49"/>
      <c r="HE34" s="1"/>
      <c r="HF34" s="1"/>
      <c r="HG34" s="2"/>
      <c r="HH34" s="2"/>
      <c r="HI34" s="2"/>
      <c r="HJ34" s="2"/>
      <c r="HK34" s="2"/>
      <c r="HL34" s="80"/>
      <c r="HM34" s="14"/>
      <c r="HN34" s="6"/>
      <c r="HO34" s="49"/>
      <c r="HP34" s="1"/>
      <c r="HQ34" s="1"/>
      <c r="HR34" s="2"/>
      <c r="HS34" s="2"/>
      <c r="HT34" s="2"/>
      <c r="HU34" s="2"/>
      <c r="HV34" s="2"/>
      <c r="HW34" s="80"/>
      <c r="HX34" s="14"/>
      <c r="HY34" s="6"/>
      <c r="HZ34" s="49"/>
      <c r="IA34" s="1"/>
      <c r="IB34" s="1"/>
      <c r="IC34" s="2"/>
      <c r="ID34" s="2"/>
      <c r="IE34" s="2"/>
      <c r="IF34" s="2"/>
      <c r="IG34" s="2"/>
      <c r="IH34" s="80"/>
      <c r="II34" s="14"/>
      <c r="IJ34" s="6"/>
      <c r="IK34" s="49"/>
      <c r="IL34" s="50"/>
    </row>
    <row r="35" spans="1:246" x14ac:dyDescent="0.25">
      <c r="A35" s="38">
        <v>9</v>
      </c>
      <c r="B35" s="28" t="s">
        <v>141</v>
      </c>
      <c r="C35" s="28"/>
      <c r="D35" s="29"/>
      <c r="E35" s="29" t="s">
        <v>16</v>
      </c>
      <c r="F35" s="59" t="s">
        <v>95</v>
      </c>
      <c r="G35" s="27" t="str">
        <f>IF(AND(OR($G$2="Y",$H$2="Y"),I35&lt;5,J35&lt;5),IF(AND(I35=I34,J35=J34),G34+1,1),"")</f>
        <v/>
      </c>
      <c r="H35" s="24" t="e">
        <f>IF(AND($H$2="Y",J35&gt;0,OR(AND(G35=1,#REF!=10),AND(G35=2,#REF!=20),AND(G35=3,#REF!=30),AND(G35=4,G106=40),AND(G35=5,G112=50),AND(G35=6,G119=60),AND(G35=7,G128=70),AND(G35=8,#REF!=80),AND(G35=9,G136=90),AND(G35=10,#REF!=100))),VLOOKUP(J35-1,SortLookup!$A$13:$B$16,2,FALSE),"")</f>
        <v>#REF!</v>
      </c>
      <c r="I35" s="39">
        <f>IF(ISNA(VLOOKUP(E35,SortLookup!$A$1:$B$5,2,FALSE))," ",VLOOKUP(E35,SortLookup!$A$1:$B$5,2,FALSE))</f>
        <v>0</v>
      </c>
      <c r="J35" s="25" t="str">
        <f>IF(ISNA(VLOOKUP(F35,SortLookup!$A$7:$B$11,2,FALSE))," ",VLOOKUP(F35,SortLookup!$A$7:$B$11,2,FALSE))</f>
        <v xml:space="preserve"> </v>
      </c>
      <c r="K35" s="74">
        <f>L35+M35+N35</f>
        <v>215.6</v>
      </c>
      <c r="L35" s="75">
        <f>AB35+AO35+BA35+BL35+BY35+CJ35+CU35+DF35+DQ35+EB35+EM35+EX35+FI35+FT35+GE35+GP35+HA35+HL35+HW35+IH35</f>
        <v>202.1</v>
      </c>
      <c r="M35" s="45">
        <f>AD35+AQ35+BC35+BN35+CA35+CL35+CW35+DH35+DS35+ED35+EO35+EZ35+FK35+FV35+GG35+GR35+HC35+HN35+HY35+IJ35</f>
        <v>8</v>
      </c>
      <c r="N35" s="46">
        <f>O35/2</f>
        <v>5.5</v>
      </c>
      <c r="O35" s="76">
        <f>W35+AJ35+AV35+BG35+BT35+CE35+CP35+DA35+DL35+DW35+EH35+ES35+FD35+FO35+FZ35+GK35+GV35+HG35+HR35+IC35</f>
        <v>11</v>
      </c>
      <c r="P35" s="36">
        <v>4.62</v>
      </c>
      <c r="Q35" s="33">
        <v>9.11</v>
      </c>
      <c r="R35" s="33">
        <v>1.1100000000000001</v>
      </c>
      <c r="S35" s="33"/>
      <c r="T35" s="33"/>
      <c r="U35" s="33"/>
      <c r="V35" s="33"/>
      <c r="W35" s="34">
        <v>3</v>
      </c>
      <c r="X35" s="34">
        <v>0</v>
      </c>
      <c r="Y35" s="34">
        <v>0</v>
      </c>
      <c r="Z35" s="34">
        <v>0</v>
      </c>
      <c r="AA35" s="35">
        <v>0</v>
      </c>
      <c r="AB35" s="32">
        <f>P35+Q35+R35+S35+T35+U35+V35</f>
        <v>14.84</v>
      </c>
      <c r="AC35" s="31">
        <f>W35/2</f>
        <v>1.5</v>
      </c>
      <c r="AD35" s="26">
        <f>(X35*3)+(Y35*5)+(Z35*5)+(AA35*20)</f>
        <v>0</v>
      </c>
      <c r="AE35" s="60">
        <f>AB35+AC35+AD35</f>
        <v>16.34</v>
      </c>
      <c r="AF35" s="36">
        <v>85.24</v>
      </c>
      <c r="AG35" s="33"/>
      <c r="AH35" s="33"/>
      <c r="AI35" s="33"/>
      <c r="AJ35" s="34">
        <v>1</v>
      </c>
      <c r="AK35" s="34">
        <v>1</v>
      </c>
      <c r="AL35" s="34">
        <v>0</v>
      </c>
      <c r="AM35" s="34">
        <v>1</v>
      </c>
      <c r="AN35" s="35">
        <v>0</v>
      </c>
      <c r="AO35" s="32">
        <f>AF35+AG35+AH35+AI35</f>
        <v>85.24</v>
      </c>
      <c r="AP35" s="31">
        <f>AJ35/2</f>
        <v>0.5</v>
      </c>
      <c r="AQ35" s="26">
        <f>(AK35*3)+(AL35*5)+(AM35*5)+(AN35*20)</f>
        <v>8</v>
      </c>
      <c r="AR35" s="60">
        <f>AO35+AP35+AQ35</f>
        <v>93.74</v>
      </c>
      <c r="AS35" s="36">
        <v>51.22</v>
      </c>
      <c r="AT35" s="33"/>
      <c r="AU35" s="33"/>
      <c r="AV35" s="34">
        <v>4</v>
      </c>
      <c r="AW35" s="34">
        <v>0</v>
      </c>
      <c r="AX35" s="34">
        <v>0</v>
      </c>
      <c r="AY35" s="34">
        <v>0</v>
      </c>
      <c r="AZ35" s="35">
        <v>0</v>
      </c>
      <c r="BA35" s="32">
        <f>AS35+AT35+AU35</f>
        <v>51.22</v>
      </c>
      <c r="BB35" s="31">
        <f>AV35/2</f>
        <v>2</v>
      </c>
      <c r="BC35" s="26">
        <f>(AW35*3)+(AX35*5)+(AY35*5)+(AZ35*20)</f>
        <v>0</v>
      </c>
      <c r="BD35" s="60">
        <f>BA35+BB35+BC35</f>
        <v>53.22</v>
      </c>
      <c r="BE35" s="32"/>
      <c r="BF35" s="57"/>
      <c r="BG35" s="34"/>
      <c r="BH35" s="34"/>
      <c r="BI35" s="34"/>
      <c r="BJ35" s="34"/>
      <c r="BK35" s="35"/>
      <c r="BL35" s="53">
        <f>BE35+BF35</f>
        <v>0</v>
      </c>
      <c r="BM35" s="46">
        <f>BG35/2</f>
        <v>0</v>
      </c>
      <c r="BN35" s="45">
        <f>(BH35*3)+(BI35*5)+(BJ35*5)+(BK35*20)</f>
        <v>0</v>
      </c>
      <c r="BO35" s="44">
        <f>BL35+BM35+BN35</f>
        <v>0</v>
      </c>
      <c r="BP35" s="36">
        <v>32.75</v>
      </c>
      <c r="BQ35" s="33"/>
      <c r="BR35" s="33"/>
      <c r="BS35" s="33"/>
      <c r="BT35" s="34">
        <v>0</v>
      </c>
      <c r="BU35" s="34">
        <v>0</v>
      </c>
      <c r="BV35" s="34">
        <v>0</v>
      </c>
      <c r="BW35" s="34">
        <v>0</v>
      </c>
      <c r="BX35" s="35">
        <v>0</v>
      </c>
      <c r="BY35" s="32">
        <f>BP35+BQ35+BR35+BS35</f>
        <v>32.75</v>
      </c>
      <c r="BZ35" s="31">
        <f>BT35/2</f>
        <v>0</v>
      </c>
      <c r="CA35" s="37">
        <f>(BU35*3)+(BV35*5)+(BW35*5)+(BX35*20)</f>
        <v>0</v>
      </c>
      <c r="CB35" s="103">
        <f>BY35+BZ35+CA35</f>
        <v>32.75</v>
      </c>
      <c r="CC35" s="134">
        <v>8.35</v>
      </c>
      <c r="CD35" s="57">
        <v>9.6999999999999993</v>
      </c>
      <c r="CE35" s="57">
        <v>3</v>
      </c>
      <c r="CF35" s="57">
        <v>0</v>
      </c>
      <c r="CG35" s="34">
        <v>0</v>
      </c>
      <c r="CH35" s="57">
        <v>0</v>
      </c>
      <c r="CI35" s="136">
        <v>0</v>
      </c>
      <c r="CJ35" s="32">
        <f>CC35+CD35</f>
        <v>18.05</v>
      </c>
      <c r="CK35" s="31">
        <f>CE35/2</f>
        <v>1.5</v>
      </c>
      <c r="CL35" s="26">
        <f>(CF35*3)+(CG35*5)+(CH35*5)+(CI35*20)</f>
        <v>0</v>
      </c>
      <c r="CM35" s="99">
        <f>CJ35+CK35+CL35</f>
        <v>19.55</v>
      </c>
      <c r="IL35" s="50"/>
    </row>
    <row r="36" spans="1:246" x14ac:dyDescent="0.25">
      <c r="A36" s="38">
        <v>10</v>
      </c>
      <c r="B36" s="28" t="s">
        <v>119</v>
      </c>
      <c r="C36" s="28"/>
      <c r="D36" s="29"/>
      <c r="E36" s="29" t="s">
        <v>16</v>
      </c>
      <c r="F36" s="59" t="s">
        <v>95</v>
      </c>
      <c r="G36" s="27" t="str">
        <f>IF(AND(OR($G$2="Y",$H$2="Y"),I36&lt;5,J36&lt;5),IF(AND(I36=#REF!,J36=#REF!),#REF!+1,1),"")</f>
        <v/>
      </c>
      <c r="H36" s="24" t="e">
        <f>IF(AND($H$2="Y",J36&gt;0,OR(AND(G36=1,#REF!=10),AND(G36=2,#REF!=20),AND(G36=3,#REF!=30),AND(G36=4,G92=40),AND(G36=5,G98=50),AND(G36=6,G105=60),AND(G36=7,G114=70),AND(G36=8,#REF!=80),AND(G36=9,G122=90),AND(G36=10,#REF!=100))),VLOOKUP(J36-1,SortLookup!$A$13:$B$16,2,FALSE),"")</f>
        <v>#REF!</v>
      </c>
      <c r="I36" s="39">
        <f>IF(ISNA(VLOOKUP(E36,SortLookup!$A$1:$B$5,2,FALSE))," ",VLOOKUP(E36,SortLookup!$A$1:$B$5,2,FALSE))</f>
        <v>0</v>
      </c>
      <c r="J36" s="25" t="str">
        <f>IF(ISNA(VLOOKUP(F36,SortLookup!$A$7:$B$11,2,FALSE))," ",VLOOKUP(F36,SortLookup!$A$7:$B$11,2,FALSE))</f>
        <v xml:space="preserve"> </v>
      </c>
      <c r="K36" s="74">
        <f>L36+M36+N36</f>
        <v>219.5</v>
      </c>
      <c r="L36" s="75">
        <f>AB36+AO36+BA36+BL36+BY36+CJ36+CU36+DF36+DQ36+EB36+EM36+EX36+FI36+FT36+GE36+GP36+HA36+HL36+HW36+IH36</f>
        <v>177</v>
      </c>
      <c r="M36" s="45">
        <f>AD36+AQ36+BC36+BN36+CA36+CL36+CW36+DH36+DS36+ED36+EO36+EZ36+FK36+FV36+GG36+GR36+HC36+HN36+HY36+IJ36</f>
        <v>19</v>
      </c>
      <c r="N36" s="46">
        <f>O36/2</f>
        <v>23.5</v>
      </c>
      <c r="O36" s="76">
        <f>W36+AJ36+AV36+BG36+BT36+CE36+CP36+DA36+DL36+DW36+EH36+ES36+FD36+FO36+FZ36+GK36+GV36+HG36+HR36+IC36</f>
        <v>47</v>
      </c>
      <c r="P36" s="36">
        <v>5.35</v>
      </c>
      <c r="Q36" s="33">
        <v>13.15</v>
      </c>
      <c r="R36" s="33">
        <v>2.08</v>
      </c>
      <c r="S36" s="33"/>
      <c r="T36" s="33"/>
      <c r="U36" s="33"/>
      <c r="V36" s="33"/>
      <c r="W36" s="34">
        <v>20</v>
      </c>
      <c r="X36" s="34">
        <v>2</v>
      </c>
      <c r="Y36" s="34">
        <v>0</v>
      </c>
      <c r="Z36" s="34">
        <v>0</v>
      </c>
      <c r="AA36" s="35">
        <v>0</v>
      </c>
      <c r="AB36" s="32">
        <f>P36+Q36+R36+S36+T36+U36+V36</f>
        <v>20.58</v>
      </c>
      <c r="AC36" s="31">
        <f>W36/2</f>
        <v>10</v>
      </c>
      <c r="AD36" s="26">
        <f>(X36*3)+(Y36*5)+(Z36*5)+(AA36*20)</f>
        <v>6</v>
      </c>
      <c r="AE36" s="60">
        <f>AB36+AC36+AD36</f>
        <v>36.58</v>
      </c>
      <c r="AF36" s="36">
        <v>33.71</v>
      </c>
      <c r="AG36" s="33"/>
      <c r="AH36" s="33"/>
      <c r="AI36" s="33"/>
      <c r="AJ36" s="34">
        <v>1</v>
      </c>
      <c r="AK36" s="34">
        <v>1</v>
      </c>
      <c r="AL36" s="34">
        <v>0</v>
      </c>
      <c r="AM36" s="34">
        <v>0</v>
      </c>
      <c r="AN36" s="35">
        <v>0</v>
      </c>
      <c r="AO36" s="32">
        <f>AF36+AG36+AH36+AI36</f>
        <v>33.71</v>
      </c>
      <c r="AP36" s="31">
        <f>AJ36/2</f>
        <v>0.5</v>
      </c>
      <c r="AQ36" s="26">
        <f>(AK36*3)+(AL36*5)+(AM36*5)+(AN36*20)</f>
        <v>3</v>
      </c>
      <c r="AR36" s="60">
        <f>AO36+AP36+AQ36</f>
        <v>37.21</v>
      </c>
      <c r="AS36" s="36">
        <v>58.07</v>
      </c>
      <c r="AT36" s="33"/>
      <c r="AU36" s="33"/>
      <c r="AV36" s="34">
        <v>5</v>
      </c>
      <c r="AW36" s="34">
        <v>0</v>
      </c>
      <c r="AX36" s="34">
        <v>1</v>
      </c>
      <c r="AY36" s="34">
        <v>0</v>
      </c>
      <c r="AZ36" s="35">
        <v>0</v>
      </c>
      <c r="BA36" s="32">
        <f>AS36+AT36+AU36</f>
        <v>58.07</v>
      </c>
      <c r="BB36" s="31">
        <f>AV36/2</f>
        <v>2.5</v>
      </c>
      <c r="BC36" s="26">
        <f>(AW36*3)+(AX36*5)+(AY36*5)+(AZ36*20)</f>
        <v>5</v>
      </c>
      <c r="BD36" s="60">
        <f>BA36+BB36+BC36</f>
        <v>65.569999999999993</v>
      </c>
      <c r="BE36" s="32"/>
      <c r="BF36" s="57"/>
      <c r="BG36" s="34"/>
      <c r="BH36" s="34"/>
      <c r="BI36" s="34"/>
      <c r="BJ36" s="34"/>
      <c r="BK36" s="35"/>
      <c r="BL36" s="53">
        <f>BE36+BF36</f>
        <v>0</v>
      </c>
      <c r="BM36" s="46">
        <f>BG36/2</f>
        <v>0</v>
      </c>
      <c r="BN36" s="45">
        <f>(BH36*3)+(BI36*5)+(BJ36*5)+(BK36*20)</f>
        <v>0</v>
      </c>
      <c r="BO36" s="44">
        <f>BL36+BM36+BN36</f>
        <v>0</v>
      </c>
      <c r="BP36" s="36">
        <v>42.89</v>
      </c>
      <c r="BQ36" s="33"/>
      <c r="BR36" s="33"/>
      <c r="BS36" s="33"/>
      <c r="BT36" s="34">
        <v>5</v>
      </c>
      <c r="BU36" s="34">
        <v>0</v>
      </c>
      <c r="BV36" s="34">
        <v>0</v>
      </c>
      <c r="BW36" s="34">
        <v>1</v>
      </c>
      <c r="BX36" s="35">
        <v>0</v>
      </c>
      <c r="BY36" s="32">
        <f>BP36+BQ36+BR36+BS36</f>
        <v>42.89</v>
      </c>
      <c r="BZ36" s="31">
        <f>BT36/2</f>
        <v>2.5</v>
      </c>
      <c r="CA36" s="37">
        <f>(BU36*3)+(BV36*5)+(BW36*5)+(BX36*20)</f>
        <v>5</v>
      </c>
      <c r="CB36" s="103">
        <f>BY36+BZ36+CA36</f>
        <v>50.39</v>
      </c>
      <c r="CC36" s="36">
        <v>11.38</v>
      </c>
      <c r="CD36" s="33">
        <v>10.37</v>
      </c>
      <c r="CE36" s="34">
        <v>16</v>
      </c>
      <c r="CF36" s="34">
        <v>0</v>
      </c>
      <c r="CG36" s="34">
        <v>0</v>
      </c>
      <c r="CH36" s="34">
        <v>0</v>
      </c>
      <c r="CI36" s="35">
        <v>0</v>
      </c>
      <c r="CJ36" s="32">
        <f>CC36+CD36</f>
        <v>21.75</v>
      </c>
      <c r="CK36" s="31">
        <f>CE36/2</f>
        <v>8</v>
      </c>
      <c r="CL36" s="26">
        <f>(CF36*3)+(CG36*5)+(CH36*5)+(CI36*20)</f>
        <v>0</v>
      </c>
      <c r="CM36" s="99">
        <f>CJ36+CK36+CL36</f>
        <v>29.75</v>
      </c>
      <c r="CN36" s="1"/>
      <c r="CO36" s="1"/>
      <c r="CP36" s="2"/>
      <c r="CQ36" s="2"/>
      <c r="CR36" s="2"/>
      <c r="CS36" s="2"/>
      <c r="CT36" s="2"/>
      <c r="CU36" s="80"/>
      <c r="CV36" s="14"/>
      <c r="CW36" s="6"/>
      <c r="CX36" s="49"/>
      <c r="CY36" s="1"/>
      <c r="CZ36" s="1"/>
      <c r="DA36" s="2"/>
      <c r="DB36" s="2"/>
      <c r="DC36" s="2"/>
      <c r="DD36" s="2"/>
      <c r="DE36" s="2"/>
      <c r="DF36" s="80"/>
      <c r="DG36" s="14"/>
      <c r="DH36" s="6"/>
      <c r="DI36" s="49"/>
      <c r="DJ36" s="1"/>
      <c r="DK36" s="1"/>
      <c r="DL36" s="2"/>
      <c r="DM36" s="2"/>
      <c r="DN36" s="2"/>
      <c r="DO36" s="2"/>
      <c r="DP36" s="2"/>
      <c r="DQ36" s="80"/>
      <c r="DR36" s="14"/>
      <c r="DS36" s="6"/>
      <c r="DT36" s="49"/>
      <c r="DU36" s="1"/>
      <c r="DV36" s="1"/>
      <c r="DW36" s="2"/>
      <c r="DX36" s="2"/>
      <c r="DY36" s="2"/>
      <c r="DZ36" s="2"/>
      <c r="EA36" s="2"/>
      <c r="EB36" s="80"/>
      <c r="EC36" s="14"/>
      <c r="ED36" s="6"/>
      <c r="EE36" s="49"/>
      <c r="EF36" s="1"/>
      <c r="EG36" s="1"/>
      <c r="EH36" s="2"/>
      <c r="EI36" s="2"/>
      <c r="EJ36" s="2"/>
      <c r="EK36" s="2"/>
      <c r="EL36" s="2"/>
      <c r="EM36" s="80"/>
      <c r="EN36" s="14"/>
      <c r="EO36" s="6"/>
      <c r="EP36" s="49"/>
      <c r="EQ36" s="1"/>
      <c r="ER36" s="1"/>
      <c r="ES36" s="2"/>
      <c r="ET36" s="2"/>
      <c r="EU36" s="2"/>
      <c r="EV36" s="2"/>
      <c r="EW36" s="2"/>
      <c r="EX36" s="80"/>
      <c r="EY36" s="14"/>
      <c r="EZ36" s="6"/>
      <c r="FA36" s="49"/>
      <c r="FB36" s="1"/>
      <c r="FC36" s="1"/>
      <c r="FD36" s="2"/>
      <c r="FE36" s="2"/>
      <c r="FF36" s="2"/>
      <c r="FG36" s="2"/>
      <c r="FH36" s="2"/>
      <c r="FI36" s="80"/>
      <c r="FJ36" s="14"/>
      <c r="FK36" s="6"/>
      <c r="FL36" s="49"/>
      <c r="FM36" s="1"/>
      <c r="FN36" s="1"/>
      <c r="FO36" s="2"/>
      <c r="FP36" s="2"/>
      <c r="FQ36" s="2"/>
      <c r="FR36" s="2"/>
      <c r="FS36" s="2"/>
      <c r="FT36" s="80"/>
      <c r="FU36" s="14"/>
      <c r="FV36" s="6"/>
      <c r="FW36" s="49"/>
      <c r="FX36" s="1"/>
      <c r="FY36" s="1"/>
      <c r="FZ36" s="2"/>
      <c r="GA36" s="2"/>
      <c r="GB36" s="2"/>
      <c r="GC36" s="2"/>
      <c r="GD36" s="2"/>
      <c r="GE36" s="80"/>
      <c r="GF36" s="14"/>
      <c r="GG36" s="6"/>
      <c r="GH36" s="49"/>
      <c r="GI36" s="1"/>
      <c r="GJ36" s="1"/>
      <c r="GK36" s="2"/>
      <c r="GL36" s="2"/>
      <c r="GM36" s="2"/>
      <c r="GN36" s="2"/>
      <c r="GO36" s="2"/>
      <c r="GP36" s="80"/>
      <c r="GQ36" s="14"/>
      <c r="GR36" s="6"/>
      <c r="GS36" s="49"/>
      <c r="GT36" s="1"/>
      <c r="GU36" s="1"/>
      <c r="GV36" s="2"/>
      <c r="GW36" s="2"/>
      <c r="GX36" s="2"/>
      <c r="GY36" s="2"/>
      <c r="GZ36" s="2"/>
      <c r="HA36" s="80"/>
      <c r="HB36" s="14"/>
      <c r="HC36" s="6"/>
      <c r="HD36" s="49"/>
      <c r="HE36" s="1"/>
      <c r="HF36" s="1"/>
      <c r="HG36" s="2"/>
      <c r="HH36" s="2"/>
      <c r="HI36" s="2"/>
      <c r="HJ36" s="2"/>
      <c r="HK36" s="2"/>
      <c r="HL36" s="80"/>
      <c r="HM36" s="14"/>
      <c r="HN36" s="6"/>
      <c r="HO36" s="49"/>
      <c r="HP36" s="1"/>
      <c r="HQ36" s="1"/>
      <c r="HR36" s="2"/>
      <c r="HS36" s="2"/>
      <c r="HT36" s="2"/>
      <c r="HU36" s="2"/>
      <c r="HV36" s="2"/>
      <c r="HW36" s="80"/>
      <c r="HX36" s="14"/>
      <c r="HY36" s="6"/>
      <c r="HZ36" s="49"/>
      <c r="IA36" s="1"/>
      <c r="IB36" s="1"/>
      <c r="IC36" s="2"/>
      <c r="ID36" s="2"/>
      <c r="IE36" s="2"/>
      <c r="IF36" s="2"/>
      <c r="IG36" s="2"/>
      <c r="IH36" s="80"/>
      <c r="II36" s="14"/>
      <c r="IJ36" s="6"/>
      <c r="IK36" s="49"/>
      <c r="IL36" s="50"/>
    </row>
    <row r="37" spans="1:246" x14ac:dyDescent="0.25">
      <c r="A37" s="38">
        <v>11</v>
      </c>
      <c r="B37" s="28" t="s">
        <v>124</v>
      </c>
      <c r="C37" s="28"/>
      <c r="D37" s="29"/>
      <c r="E37" s="29" t="s">
        <v>16</v>
      </c>
      <c r="F37" s="59" t="s">
        <v>95</v>
      </c>
      <c r="G37" s="27" t="str">
        <f>IF(AND(OR($G$2="Y",$H$2="Y"),I37&lt;5,J37&lt;5),IF(AND(I37=I36,J37=J36),G36+1,1),"")</f>
        <v/>
      </c>
      <c r="H37" s="24" t="e">
        <f>IF(AND($H$2="Y",J37&gt;0,OR(AND(G37=1,#REF!=10),AND(G37=2,#REF!=20),AND(G37=3,#REF!=30),AND(G37=4,G106=40),AND(G37=5,G112=50),AND(G37=6,G119=60),AND(G37=7,G128=70),AND(G37=8,#REF!=80),AND(G37=9,G136=90),AND(G37=10,#REF!=100))),VLOOKUP(J37-1,SortLookup!$A$13:$B$16,2,FALSE),"")</f>
        <v>#REF!</v>
      </c>
      <c r="I37" s="39">
        <f>IF(ISNA(VLOOKUP(E37,SortLookup!$A$1:$B$5,2,FALSE))," ",VLOOKUP(E37,SortLookup!$A$1:$B$5,2,FALSE))</f>
        <v>0</v>
      </c>
      <c r="J37" s="25" t="str">
        <f>IF(ISNA(VLOOKUP(F37,SortLookup!$A$7:$B$11,2,FALSE))," ",VLOOKUP(F37,SortLookup!$A$7:$B$11,2,FALSE))</f>
        <v xml:space="preserve"> </v>
      </c>
      <c r="K37" s="74">
        <f>L37+M37+N37</f>
        <v>223.99</v>
      </c>
      <c r="L37" s="75">
        <f>AB37+AO37+BA37+BL37+BY37+CJ37+CU37+DF37+DQ37+EB37+EM37+EX37+FI37+FT37+GE37+GP37+HA37+HL37+HW37+IH37</f>
        <v>181.49</v>
      </c>
      <c r="M37" s="45">
        <f>AD37+AQ37+BC37+BN37+CA37+CL37+CW37+DH37+DS37+ED37+EO37+EZ37+FK37+FV37+GG37+GR37+HC37+HN37+HY37+IJ37</f>
        <v>18</v>
      </c>
      <c r="N37" s="46">
        <f>O37/2</f>
        <v>24.5</v>
      </c>
      <c r="O37" s="76">
        <f>W37+AJ37+AV37+BG37+BT37+CE37+CP37+DA37+DL37+DW37+EH37+ES37+FD37+FO37+FZ37+GK37+GV37+HG37+HR37+IC37</f>
        <v>49</v>
      </c>
      <c r="P37" s="36">
        <v>5.1100000000000003</v>
      </c>
      <c r="Q37" s="33">
        <v>13.67</v>
      </c>
      <c r="R37" s="33">
        <v>2.76</v>
      </c>
      <c r="S37" s="33"/>
      <c r="T37" s="33"/>
      <c r="U37" s="33"/>
      <c r="V37" s="33"/>
      <c r="W37" s="34">
        <v>10</v>
      </c>
      <c r="X37" s="34">
        <v>0</v>
      </c>
      <c r="Y37" s="34">
        <v>0</v>
      </c>
      <c r="Z37" s="34">
        <v>0</v>
      </c>
      <c r="AA37" s="35">
        <v>0</v>
      </c>
      <c r="AB37" s="32">
        <f>P37+Q37+R37+S37+T37+U37+V37</f>
        <v>21.54</v>
      </c>
      <c r="AC37" s="31">
        <f>W37/2</f>
        <v>5</v>
      </c>
      <c r="AD37" s="26">
        <f>(X37*3)+(Y37*5)+(Z37*5)+(AA37*20)</f>
        <v>0</v>
      </c>
      <c r="AE37" s="60">
        <f>AB37+AC37+AD37</f>
        <v>26.54</v>
      </c>
      <c r="AF37" s="36">
        <v>48.75</v>
      </c>
      <c r="AG37" s="33"/>
      <c r="AH37" s="33"/>
      <c r="AI37" s="33"/>
      <c r="AJ37" s="34">
        <v>1</v>
      </c>
      <c r="AK37" s="34">
        <v>0</v>
      </c>
      <c r="AL37" s="34">
        <v>0</v>
      </c>
      <c r="AM37" s="34">
        <v>0</v>
      </c>
      <c r="AN37" s="35">
        <v>0</v>
      </c>
      <c r="AO37" s="32">
        <f>AF37+AG37+AH37+AI37</f>
        <v>48.75</v>
      </c>
      <c r="AP37" s="31">
        <f>AJ37/2</f>
        <v>0.5</v>
      </c>
      <c r="AQ37" s="26">
        <f>(AK37*3)+(AL37*5)+(AM37*5)+(AN37*20)</f>
        <v>0</v>
      </c>
      <c r="AR37" s="60">
        <f>AO37+AP37+AQ37</f>
        <v>49.25</v>
      </c>
      <c r="AS37" s="36">
        <v>48.56</v>
      </c>
      <c r="AT37" s="33"/>
      <c r="AU37" s="33"/>
      <c r="AV37" s="34">
        <v>24</v>
      </c>
      <c r="AW37" s="34">
        <v>0</v>
      </c>
      <c r="AX37" s="34">
        <v>2</v>
      </c>
      <c r="AY37" s="34">
        <v>0</v>
      </c>
      <c r="AZ37" s="35">
        <v>0</v>
      </c>
      <c r="BA37" s="32">
        <f>AS37+AT37+AU37</f>
        <v>48.56</v>
      </c>
      <c r="BB37" s="31">
        <f>AV37/2</f>
        <v>12</v>
      </c>
      <c r="BC37" s="26">
        <f>(AW37*3)+(AX37*5)+(AY37*5)+(AZ37*20)</f>
        <v>10</v>
      </c>
      <c r="BD37" s="60">
        <f>BA37+BB37+BC37</f>
        <v>70.56</v>
      </c>
      <c r="BE37" s="32"/>
      <c r="BF37" s="57"/>
      <c r="BG37" s="34"/>
      <c r="BH37" s="34"/>
      <c r="BI37" s="34"/>
      <c r="BJ37" s="34"/>
      <c r="BK37" s="35"/>
      <c r="BL37" s="53">
        <f>BE37+BF37</f>
        <v>0</v>
      </c>
      <c r="BM37" s="46">
        <f>BG37/2</f>
        <v>0</v>
      </c>
      <c r="BN37" s="45">
        <f>(BH37*3)+(BI37*5)+(BJ37*5)+(BK37*20)</f>
        <v>0</v>
      </c>
      <c r="BO37" s="44">
        <f>BL37+BM37+BN37</f>
        <v>0</v>
      </c>
      <c r="BP37" s="36">
        <v>39.86</v>
      </c>
      <c r="BQ37" s="33"/>
      <c r="BR37" s="33"/>
      <c r="BS37" s="33"/>
      <c r="BT37" s="34">
        <v>8</v>
      </c>
      <c r="BU37" s="34">
        <v>0</v>
      </c>
      <c r="BV37" s="34">
        <v>0</v>
      </c>
      <c r="BW37" s="34">
        <v>1</v>
      </c>
      <c r="BX37" s="35">
        <v>0</v>
      </c>
      <c r="BY37" s="32">
        <f>BP37+BQ37+BR37+BS37</f>
        <v>39.86</v>
      </c>
      <c r="BZ37" s="31">
        <f>BT37/2</f>
        <v>4</v>
      </c>
      <c r="CA37" s="37">
        <f>(BU37*3)+(BV37*5)+(BW37*5)+(BX37*20)</f>
        <v>5</v>
      </c>
      <c r="CB37" s="103">
        <f>BY37+BZ37+CA37</f>
        <v>48.86</v>
      </c>
      <c r="CC37" s="134">
        <v>10.79</v>
      </c>
      <c r="CD37" s="57">
        <v>11.99</v>
      </c>
      <c r="CE37" s="57">
        <v>6</v>
      </c>
      <c r="CF37" s="57">
        <v>1</v>
      </c>
      <c r="CG37" s="34">
        <v>0</v>
      </c>
      <c r="CH37" s="57">
        <v>0</v>
      </c>
      <c r="CI37" s="136">
        <v>0</v>
      </c>
      <c r="CJ37" s="32">
        <f>CC37+CD37</f>
        <v>22.78</v>
      </c>
      <c r="CK37" s="31">
        <f>CE37/2</f>
        <v>3</v>
      </c>
      <c r="CL37" s="26">
        <f>(CF37*3)+(CG37*5)+(CH37*5)+(CI37*20)</f>
        <v>3</v>
      </c>
      <c r="CM37" s="99">
        <f>CJ37+CK37+CL37</f>
        <v>28.78</v>
      </c>
      <c r="CX37" s="4"/>
      <c r="CY37" s="4"/>
      <c r="DI37" s="4"/>
      <c r="DJ37" s="4"/>
      <c r="DT37" s="4"/>
      <c r="DU37" s="4"/>
      <c r="EE37" s="4"/>
      <c r="EF37" s="4"/>
      <c r="EP37" s="4"/>
      <c r="EQ37" s="4"/>
      <c r="FA37" s="4"/>
      <c r="FB37" s="4"/>
      <c r="FL37" s="4"/>
      <c r="FM37" s="4"/>
      <c r="FW37" s="4"/>
      <c r="FX37" s="4"/>
      <c r="GH37" s="4"/>
      <c r="GI37" s="4"/>
      <c r="GS37" s="4"/>
      <c r="GT37" s="4"/>
      <c r="HD37" s="4"/>
      <c r="HE37" s="4"/>
      <c r="HO37" s="4"/>
      <c r="HP37" s="4"/>
      <c r="HZ37" s="4"/>
      <c r="IA37" s="4"/>
      <c r="IL37" s="50"/>
    </row>
    <row r="38" spans="1:246" x14ac:dyDescent="0.25">
      <c r="A38" s="38">
        <v>12</v>
      </c>
      <c r="B38" s="82" t="s">
        <v>130</v>
      </c>
      <c r="C38" s="28"/>
      <c r="D38" s="29"/>
      <c r="E38" s="83" t="s">
        <v>16</v>
      </c>
      <c r="F38" s="84" t="s">
        <v>22</v>
      </c>
      <c r="G38" s="27" t="str">
        <f>IF(AND(OR($G$2="Y",$H$2="Y"),I38&lt;5,J38&lt;5),IF(AND(I38=#REF!,J38=#REF!),#REF!+1,1),"")</f>
        <v/>
      </c>
      <c r="H38" s="24" t="e">
        <f>IF(AND($H$2="Y",J38&gt;0,OR(AND(G38=1,#REF!=10),AND(G38=2,#REF!=20),AND(G38=3,#REF!=30),AND(G38=4,G82=40),AND(G38=5,G88=50),AND(G38=6,G95=60),AND(G38=7,G104=70),AND(G38=8,#REF!=80),AND(G38=9,G112=90),AND(G38=10,#REF!=100))),VLOOKUP(J38-1,SortLookup!$A$13:$B$16,2,FALSE),"")</f>
        <v>#REF!</v>
      </c>
      <c r="I38" s="39">
        <f>IF(ISNA(VLOOKUP(E38,SortLookup!$A$1:$B$5,2,FALSE))," ",VLOOKUP(E38,SortLookup!$A$1:$B$5,2,FALSE))</f>
        <v>0</v>
      </c>
      <c r="J38" s="25">
        <f>IF(ISNA(VLOOKUP(F38,SortLookup!$A$7:$B$11,2,FALSE))," ",VLOOKUP(F38,SortLookup!$A$7:$B$11,2,FALSE))</f>
        <v>2</v>
      </c>
      <c r="K38" s="77">
        <f>L38+M38+N38</f>
        <v>248.34</v>
      </c>
      <c r="L38" s="78">
        <f>AB38+AO38+BA38+BL38+BY38+CJ38+CU38+DF38+DQ38+EB38+EM38+EX38+FI38+FT38+GE38+GP38+HA38+HL38+HW38+IH38</f>
        <v>220.34</v>
      </c>
      <c r="M38" s="26">
        <f>AD38+AQ38+BC38+BN38+CA38+CL38+CW38+DH38+DS38+ED38+EO38+EZ38+FK38+FV38+GG38+GR38+HC38+HN38+HY38+IJ38</f>
        <v>17</v>
      </c>
      <c r="N38" s="31">
        <f>O38/2</f>
        <v>11</v>
      </c>
      <c r="O38" s="79">
        <f>W38+AJ38+AV38+BG38+BT38+CE38+CP38+DA38+DL38+DW38+EH38+ES38+FD38+FO38+FZ38+GK38+GV38+HG38+HR38+IC38</f>
        <v>22</v>
      </c>
      <c r="P38" s="36">
        <v>4.0599999999999996</v>
      </c>
      <c r="Q38" s="33">
        <v>12.77</v>
      </c>
      <c r="R38" s="33">
        <v>1.41</v>
      </c>
      <c r="S38" s="33"/>
      <c r="T38" s="33"/>
      <c r="U38" s="33"/>
      <c r="V38" s="33"/>
      <c r="W38" s="34">
        <v>9</v>
      </c>
      <c r="X38" s="34">
        <v>0</v>
      </c>
      <c r="Y38" s="34">
        <v>0</v>
      </c>
      <c r="Z38" s="34">
        <v>0</v>
      </c>
      <c r="AA38" s="35">
        <v>0</v>
      </c>
      <c r="AB38" s="32">
        <f>P38+Q38+R38+S38+T38+U38+V38</f>
        <v>18.239999999999998</v>
      </c>
      <c r="AC38" s="31">
        <f>W38/2</f>
        <v>4.5</v>
      </c>
      <c r="AD38" s="26">
        <f>(X38*3)+(Y38*5)+(Z38*5)+(AA38*20)</f>
        <v>0</v>
      </c>
      <c r="AE38" s="60">
        <f>AB38+AC38+AD38</f>
        <v>22.74</v>
      </c>
      <c r="AF38" s="36">
        <v>88.23</v>
      </c>
      <c r="AG38" s="33"/>
      <c r="AH38" s="33"/>
      <c r="AI38" s="33"/>
      <c r="AJ38" s="34">
        <v>2</v>
      </c>
      <c r="AK38" s="34">
        <v>0</v>
      </c>
      <c r="AL38" s="34">
        <v>0</v>
      </c>
      <c r="AM38" s="34">
        <v>0</v>
      </c>
      <c r="AN38" s="35">
        <v>0</v>
      </c>
      <c r="AO38" s="32">
        <f>AF38+AG38+AH38+AI38</f>
        <v>88.23</v>
      </c>
      <c r="AP38" s="31">
        <f>AJ38/2</f>
        <v>1</v>
      </c>
      <c r="AQ38" s="26">
        <f>(AK38*3)+(AL38*5)+(AM38*5)+(AN38*20)</f>
        <v>0</v>
      </c>
      <c r="AR38" s="60">
        <f>AO38+AP38+AQ38</f>
        <v>89.23</v>
      </c>
      <c r="AS38" s="36">
        <v>52.87</v>
      </c>
      <c r="AT38" s="33"/>
      <c r="AU38" s="33"/>
      <c r="AV38" s="34">
        <v>3</v>
      </c>
      <c r="AW38" s="34">
        <v>3</v>
      </c>
      <c r="AX38" s="34">
        <v>0</v>
      </c>
      <c r="AY38" s="34">
        <v>1</v>
      </c>
      <c r="AZ38" s="35">
        <v>0</v>
      </c>
      <c r="BA38" s="32">
        <f>AS38+AT38+AU38</f>
        <v>52.87</v>
      </c>
      <c r="BB38" s="31">
        <f>AV38/2</f>
        <v>1.5</v>
      </c>
      <c r="BC38" s="26">
        <f>(AW38*3)+(AX38*5)+(AY38*5)+(AZ38*20)</f>
        <v>14</v>
      </c>
      <c r="BD38" s="60">
        <f>BA38+BB38+BC38</f>
        <v>68.37</v>
      </c>
      <c r="BE38" s="32"/>
      <c r="BF38" s="57"/>
      <c r="BG38" s="34"/>
      <c r="BH38" s="34"/>
      <c r="BI38" s="34"/>
      <c r="BJ38" s="34"/>
      <c r="BK38" s="35"/>
      <c r="BL38" s="32">
        <f>BE38+BF38</f>
        <v>0</v>
      </c>
      <c r="BM38" s="31">
        <f>BG38/2</f>
        <v>0</v>
      </c>
      <c r="BN38" s="26">
        <f>(BH38*3)+(BI38*5)+(BJ38*5)+(BK38*20)</f>
        <v>0</v>
      </c>
      <c r="BO38" s="99">
        <f>BL38+BM38+BN38</f>
        <v>0</v>
      </c>
      <c r="BP38" s="36">
        <v>31.95</v>
      </c>
      <c r="BQ38" s="33"/>
      <c r="BR38" s="33"/>
      <c r="BS38" s="33"/>
      <c r="BT38" s="34">
        <v>4</v>
      </c>
      <c r="BU38" s="34">
        <v>0</v>
      </c>
      <c r="BV38" s="34">
        <v>0</v>
      </c>
      <c r="BW38" s="34">
        <v>0</v>
      </c>
      <c r="BX38" s="35">
        <v>0</v>
      </c>
      <c r="BY38" s="32">
        <f>BP38+BQ38+BR38+BS38</f>
        <v>31.95</v>
      </c>
      <c r="BZ38" s="31">
        <f>BT38/2</f>
        <v>2</v>
      </c>
      <c r="CA38" s="37">
        <f>(BU38*3)+(BV38*5)+(BW38*5)+(BX38*20)</f>
        <v>0</v>
      </c>
      <c r="CB38" s="103">
        <f>BY38+BZ38+CA38</f>
        <v>33.950000000000003</v>
      </c>
      <c r="CC38" s="36">
        <v>15.98</v>
      </c>
      <c r="CD38" s="33">
        <v>13.07</v>
      </c>
      <c r="CE38" s="34">
        <v>4</v>
      </c>
      <c r="CF38" s="34">
        <v>1</v>
      </c>
      <c r="CG38" s="34">
        <v>0</v>
      </c>
      <c r="CH38" s="34">
        <v>0</v>
      </c>
      <c r="CI38" s="35">
        <v>0</v>
      </c>
      <c r="CJ38" s="32">
        <f>CC38+CD38</f>
        <v>29.05</v>
      </c>
      <c r="CK38" s="31">
        <f>CE38/2</f>
        <v>2</v>
      </c>
      <c r="CL38" s="26">
        <f>(CF38*3)+(CG38*5)+(CH38*5)+(CI38*20)</f>
        <v>3</v>
      </c>
      <c r="CM38" s="99">
        <f>CJ38+CK38+CL38</f>
        <v>34.049999999999997</v>
      </c>
      <c r="CN38" s="1"/>
      <c r="CO38" s="1"/>
      <c r="CP38" s="2"/>
      <c r="CQ38" s="2"/>
      <c r="CR38" s="2"/>
      <c r="CS38" s="2"/>
      <c r="CT38" s="2"/>
      <c r="CU38" s="80"/>
      <c r="CV38" s="14"/>
      <c r="CW38" s="6"/>
      <c r="CX38" s="49"/>
      <c r="CY38" s="1"/>
      <c r="CZ38" s="1"/>
      <c r="DA38" s="2"/>
      <c r="DB38" s="2"/>
      <c r="DC38" s="2"/>
      <c r="DD38" s="2"/>
      <c r="DE38" s="2"/>
      <c r="DF38" s="80"/>
      <c r="DG38" s="14"/>
      <c r="DH38" s="6"/>
      <c r="DI38" s="49"/>
      <c r="DJ38" s="1"/>
      <c r="DK38" s="1"/>
      <c r="DL38" s="2"/>
      <c r="DM38" s="2"/>
      <c r="DN38" s="2"/>
      <c r="DO38" s="2"/>
      <c r="DP38" s="2"/>
      <c r="DQ38" s="80"/>
      <c r="DR38" s="14"/>
      <c r="DS38" s="6"/>
      <c r="DT38" s="49"/>
      <c r="DU38" s="1"/>
      <c r="DV38" s="1"/>
      <c r="DW38" s="2"/>
      <c r="DX38" s="2"/>
      <c r="DY38" s="2"/>
      <c r="DZ38" s="2"/>
      <c r="EA38" s="2"/>
      <c r="EB38" s="80"/>
      <c r="EC38" s="14"/>
      <c r="ED38" s="6"/>
      <c r="EE38" s="49"/>
      <c r="EF38" s="1"/>
      <c r="EG38" s="1"/>
      <c r="EH38" s="2"/>
      <c r="EI38" s="2"/>
      <c r="EJ38" s="2"/>
      <c r="EK38" s="2"/>
      <c r="EL38" s="2"/>
      <c r="EM38" s="80"/>
      <c r="EN38" s="14"/>
      <c r="EO38" s="6"/>
      <c r="EP38" s="49"/>
      <c r="EQ38" s="1"/>
      <c r="ER38" s="1"/>
      <c r="ES38" s="2"/>
      <c r="ET38" s="2"/>
      <c r="EU38" s="2"/>
      <c r="EV38" s="2"/>
      <c r="EW38" s="2"/>
      <c r="EX38" s="80"/>
      <c r="EY38" s="14"/>
      <c r="EZ38" s="6"/>
      <c r="FA38" s="49"/>
      <c r="FB38" s="1"/>
      <c r="FC38" s="1"/>
      <c r="FD38" s="2"/>
      <c r="FE38" s="2"/>
      <c r="FF38" s="2"/>
      <c r="FG38" s="2"/>
      <c r="FH38" s="2"/>
      <c r="FI38" s="80"/>
      <c r="FJ38" s="14"/>
      <c r="FK38" s="6"/>
      <c r="FL38" s="49"/>
      <c r="FM38" s="1"/>
      <c r="FN38" s="1"/>
      <c r="FO38" s="2"/>
      <c r="FP38" s="2"/>
      <c r="FQ38" s="2"/>
      <c r="FR38" s="2"/>
      <c r="FS38" s="2"/>
      <c r="FT38" s="80"/>
      <c r="FU38" s="14"/>
      <c r="FV38" s="6"/>
      <c r="FW38" s="49"/>
      <c r="FX38" s="1"/>
      <c r="FY38" s="1"/>
      <c r="FZ38" s="2"/>
      <c r="GA38" s="2"/>
      <c r="GB38" s="2"/>
      <c r="GC38" s="2"/>
      <c r="GD38" s="2"/>
      <c r="GE38" s="80"/>
      <c r="GF38" s="14"/>
      <c r="GG38" s="6"/>
      <c r="GH38" s="49"/>
      <c r="GI38" s="1"/>
      <c r="GJ38" s="1"/>
      <c r="GK38" s="2"/>
      <c r="GL38" s="2"/>
      <c r="GM38" s="2"/>
      <c r="GN38" s="2"/>
      <c r="GO38" s="2"/>
      <c r="GP38" s="80"/>
      <c r="GQ38" s="14"/>
      <c r="GR38" s="6"/>
      <c r="GS38" s="49"/>
      <c r="GT38" s="1"/>
      <c r="GU38" s="1"/>
      <c r="GV38" s="2"/>
      <c r="GW38" s="2"/>
      <c r="GX38" s="2"/>
      <c r="GY38" s="2"/>
      <c r="GZ38" s="2"/>
      <c r="HA38" s="80"/>
      <c r="HB38" s="14"/>
      <c r="HC38" s="6"/>
      <c r="HD38" s="49"/>
      <c r="HE38" s="1"/>
      <c r="HF38" s="1"/>
      <c r="HG38" s="2"/>
      <c r="HH38" s="2"/>
      <c r="HI38" s="2"/>
      <c r="HJ38" s="2"/>
      <c r="HK38" s="2"/>
      <c r="HL38" s="80"/>
      <c r="HM38" s="14"/>
      <c r="HN38" s="6"/>
      <c r="HO38" s="49"/>
      <c r="HP38" s="1"/>
      <c r="HQ38" s="1"/>
      <c r="HR38" s="2"/>
      <c r="HS38" s="2"/>
      <c r="HT38" s="2"/>
      <c r="HU38" s="2"/>
      <c r="HV38" s="2"/>
      <c r="HW38" s="80"/>
      <c r="HX38" s="14"/>
      <c r="HY38" s="6"/>
      <c r="HZ38" s="49"/>
      <c r="IA38" s="1"/>
      <c r="IB38" s="1"/>
      <c r="IC38" s="2"/>
      <c r="ID38" s="2"/>
      <c r="IE38" s="2"/>
      <c r="IF38" s="2"/>
      <c r="IG38" s="2"/>
      <c r="IH38" s="80"/>
      <c r="II38" s="14"/>
      <c r="IJ38" s="6"/>
      <c r="IK38" s="49"/>
      <c r="IL38" s="50"/>
    </row>
    <row r="39" spans="1:246" x14ac:dyDescent="0.25">
      <c r="A39" s="38">
        <v>13</v>
      </c>
      <c r="B39" s="82" t="s">
        <v>133</v>
      </c>
      <c r="C39" s="28"/>
      <c r="D39" s="29" t="s">
        <v>94</v>
      </c>
      <c r="E39" s="83" t="s">
        <v>16</v>
      </c>
      <c r="F39" s="84" t="s">
        <v>105</v>
      </c>
      <c r="G39" s="27" t="str">
        <f>IF(AND(OR($G$2="Y",$H$2="Y"),I39&lt;5,J39&lt;5),IF(AND(I39=I38,J39=J38),G38+1,1),"")</f>
        <v/>
      </c>
      <c r="H39" s="24" t="e">
        <f>IF(AND($H$2="Y",J39&gt;0,OR(AND(G39=1,#REF!=10),AND(G39=2,#REF!=20),AND(G39=3,#REF!=30),AND(G39=4,G76=40),AND(G39=5,G82=50),AND(G39=6,G89=60),AND(G39=7,G98=70),AND(G39=8,#REF!=80),AND(G39=9,G106=90),AND(G39=10,#REF!=100))),VLOOKUP(J39-1,SortLookup!$A$13:$B$16,2,FALSE),"")</f>
        <v>#REF!</v>
      </c>
      <c r="I39" s="39">
        <f>IF(ISNA(VLOOKUP(E39,SortLookup!$A$1:$B$5,2,FALSE))," ",VLOOKUP(E39,SortLookup!$A$1:$B$5,2,FALSE))</f>
        <v>0</v>
      </c>
      <c r="J39" s="25" t="str">
        <f>IF(ISNA(VLOOKUP(F39,SortLookup!$A$7:$B$11,2,FALSE))," ",VLOOKUP(F39,SortLookup!$A$7:$B$11,2,FALSE))</f>
        <v xml:space="preserve"> </v>
      </c>
      <c r="K39" s="74">
        <f>L39+M39+N39</f>
        <v>256.24</v>
      </c>
      <c r="L39" s="75">
        <f>AB39+AO39+BA39+BL39+BY39+CJ39+CU39+DF39+DQ39+EB39+EM39+EX39+FI39+FT39+GE39+GP39+HA39+HL39+HW39+IH39</f>
        <v>223.24</v>
      </c>
      <c r="M39" s="45">
        <f>AD39+AQ39+BC39+BN39+CA39+CL39+CW39+DH39+DS39+ED39+EO39+EZ39+FK39+FV39+GG39+GR39+HC39+HN39+HY39+IJ39</f>
        <v>17</v>
      </c>
      <c r="N39" s="46">
        <f>O39/2</f>
        <v>16</v>
      </c>
      <c r="O39" s="76">
        <f>W39+AJ39+AV39+BG39+BT39+CE39+CP39+DA39+DL39+DW39+EH39+ES39+FD39+FO39+FZ39+GK39+GV39+HG39+HR39+IC39</f>
        <v>32</v>
      </c>
      <c r="P39" s="36">
        <v>4.26</v>
      </c>
      <c r="Q39" s="33">
        <v>10.38</v>
      </c>
      <c r="R39" s="33">
        <v>1.41</v>
      </c>
      <c r="S39" s="33"/>
      <c r="T39" s="33"/>
      <c r="U39" s="33"/>
      <c r="V39" s="33"/>
      <c r="W39" s="34">
        <v>14</v>
      </c>
      <c r="X39" s="34">
        <v>0</v>
      </c>
      <c r="Y39" s="34">
        <v>0</v>
      </c>
      <c r="Z39" s="34">
        <v>0</v>
      </c>
      <c r="AA39" s="35">
        <v>0</v>
      </c>
      <c r="AB39" s="32">
        <f>P39+Q39+R39+S39+T39+U39+V39</f>
        <v>16.05</v>
      </c>
      <c r="AC39" s="31">
        <f>W39/2</f>
        <v>7</v>
      </c>
      <c r="AD39" s="26">
        <f>(X39*3)+(Y39*5)+(Z39*5)+(AA39*20)</f>
        <v>0</v>
      </c>
      <c r="AE39" s="60">
        <f>AB39+AC39+AD39</f>
        <v>23.05</v>
      </c>
      <c r="AF39" s="36">
        <v>55.06</v>
      </c>
      <c r="AG39" s="33"/>
      <c r="AH39" s="33"/>
      <c r="AI39" s="33"/>
      <c r="AJ39" s="34">
        <v>7</v>
      </c>
      <c r="AK39" s="34">
        <v>3</v>
      </c>
      <c r="AL39" s="34">
        <v>0</v>
      </c>
      <c r="AM39" s="34">
        <v>1</v>
      </c>
      <c r="AN39" s="35">
        <v>0</v>
      </c>
      <c r="AO39" s="32">
        <f>AF39+AG39+AH39+AI39</f>
        <v>55.06</v>
      </c>
      <c r="AP39" s="31">
        <f>AJ39/2</f>
        <v>3.5</v>
      </c>
      <c r="AQ39" s="26">
        <f>(AK39*3)+(AL39*5)+(AM39*5)+(AN39*20)</f>
        <v>14</v>
      </c>
      <c r="AR39" s="60">
        <f>AO39+AP39+AQ39</f>
        <v>72.56</v>
      </c>
      <c r="AS39" s="36">
        <v>66.22</v>
      </c>
      <c r="AT39" s="33"/>
      <c r="AU39" s="33"/>
      <c r="AV39" s="34">
        <v>5</v>
      </c>
      <c r="AW39" s="34">
        <v>0</v>
      </c>
      <c r="AX39" s="34">
        <v>0</v>
      </c>
      <c r="AY39" s="34">
        <v>0</v>
      </c>
      <c r="AZ39" s="35">
        <v>0</v>
      </c>
      <c r="BA39" s="32">
        <f>AS39+AT39+AU39</f>
        <v>66.22</v>
      </c>
      <c r="BB39" s="31">
        <f>AV39/2</f>
        <v>2.5</v>
      </c>
      <c r="BC39" s="26">
        <f>(AW39*3)+(AX39*5)+(AY39*5)+(AZ39*20)</f>
        <v>0</v>
      </c>
      <c r="BD39" s="60">
        <f>BA39+BB39+BC39</f>
        <v>68.72</v>
      </c>
      <c r="BE39" s="32"/>
      <c r="BF39" s="57"/>
      <c r="BG39" s="34"/>
      <c r="BH39" s="34"/>
      <c r="BI39" s="34"/>
      <c r="BJ39" s="34"/>
      <c r="BK39" s="35"/>
      <c r="BL39" s="53">
        <f>BE39+BF39</f>
        <v>0</v>
      </c>
      <c r="BM39" s="46">
        <f>BG39/2</f>
        <v>0</v>
      </c>
      <c r="BN39" s="45">
        <f>(BH39*3)+(BI39*5)+(BJ39*5)+(BK39*20)</f>
        <v>0</v>
      </c>
      <c r="BO39" s="44">
        <f>BL39+BM39+BN39</f>
        <v>0</v>
      </c>
      <c r="BP39" s="36">
        <v>67.760000000000005</v>
      </c>
      <c r="BQ39" s="33"/>
      <c r="BR39" s="33"/>
      <c r="BS39" s="33"/>
      <c r="BT39" s="34">
        <v>0</v>
      </c>
      <c r="BU39" s="34">
        <v>0</v>
      </c>
      <c r="BV39" s="34"/>
      <c r="BW39" s="34">
        <v>0</v>
      </c>
      <c r="BX39" s="35">
        <v>0</v>
      </c>
      <c r="BY39" s="32">
        <f>BP39+BQ39+BR39+BS39</f>
        <v>67.760000000000005</v>
      </c>
      <c r="BZ39" s="31">
        <f>BT39/2</f>
        <v>0</v>
      </c>
      <c r="CA39" s="37">
        <f>(BU39*3)+(BV39*5)+(BW39*5)+(BX39*20)</f>
        <v>0</v>
      </c>
      <c r="CB39" s="103">
        <f>BY39+BZ39+CA39</f>
        <v>67.760000000000005</v>
      </c>
      <c r="CC39" s="36">
        <v>8.93</v>
      </c>
      <c r="CD39" s="33">
        <v>9.2200000000000006</v>
      </c>
      <c r="CE39" s="34">
        <v>6</v>
      </c>
      <c r="CF39" s="34">
        <v>1</v>
      </c>
      <c r="CG39" s="34">
        <v>0</v>
      </c>
      <c r="CH39" s="34">
        <v>0</v>
      </c>
      <c r="CI39" s="35">
        <v>0</v>
      </c>
      <c r="CJ39" s="32">
        <f>CC39+CD39</f>
        <v>18.149999999999999</v>
      </c>
      <c r="CK39" s="31">
        <f>CE39/2</f>
        <v>3</v>
      </c>
      <c r="CL39" s="26">
        <f>(CF39*3)+(CG39*5)+(CH39*5)+(CI39*20)</f>
        <v>3</v>
      </c>
      <c r="CM39" s="99">
        <f>CJ39+CK39+CL39</f>
        <v>24.15</v>
      </c>
      <c r="CN39" s="1"/>
      <c r="CO39" s="1"/>
      <c r="CP39" s="2"/>
      <c r="CQ39" s="2"/>
      <c r="CR39" s="2"/>
      <c r="CS39" s="2"/>
      <c r="CT39" s="2"/>
      <c r="CU39" s="80"/>
      <c r="CV39" s="14"/>
      <c r="CW39" s="6"/>
      <c r="CX39" s="49"/>
      <c r="CY39" s="1"/>
      <c r="CZ39" s="1"/>
      <c r="DA39" s="2"/>
      <c r="DB39" s="2"/>
      <c r="DC39" s="2"/>
      <c r="DD39" s="2"/>
      <c r="DE39" s="2"/>
      <c r="DF39" s="80"/>
      <c r="DG39" s="14"/>
      <c r="DH39" s="6"/>
      <c r="DI39" s="49"/>
      <c r="DJ39" s="1"/>
      <c r="DK39" s="1"/>
      <c r="DL39" s="2"/>
      <c r="DM39" s="2"/>
      <c r="DN39" s="2"/>
      <c r="DO39" s="2"/>
      <c r="DP39" s="2"/>
      <c r="DQ39" s="80"/>
      <c r="DR39" s="14"/>
      <c r="DS39" s="6"/>
      <c r="DT39" s="49"/>
      <c r="DU39" s="1"/>
      <c r="DV39" s="1"/>
      <c r="DW39" s="2"/>
      <c r="DX39" s="2"/>
      <c r="DY39" s="2"/>
      <c r="DZ39" s="2"/>
      <c r="EA39" s="2"/>
      <c r="EB39" s="80"/>
      <c r="EC39" s="14"/>
      <c r="ED39" s="6"/>
      <c r="EE39" s="49"/>
      <c r="EF39" s="1"/>
      <c r="EG39" s="1"/>
      <c r="EH39" s="2"/>
      <c r="EI39" s="2"/>
      <c r="EJ39" s="2"/>
      <c r="EK39" s="2"/>
      <c r="EL39" s="2"/>
      <c r="EM39" s="80"/>
      <c r="EN39" s="14"/>
      <c r="EO39" s="6"/>
      <c r="EP39" s="49"/>
      <c r="EQ39" s="1"/>
      <c r="ER39" s="1"/>
      <c r="ES39" s="2"/>
      <c r="ET39" s="2"/>
      <c r="EU39" s="2"/>
      <c r="EV39" s="2"/>
      <c r="EW39" s="2"/>
      <c r="EX39" s="80"/>
      <c r="EY39" s="14"/>
      <c r="EZ39" s="6"/>
      <c r="FA39" s="49"/>
      <c r="FB39" s="1"/>
      <c r="FC39" s="1"/>
      <c r="FD39" s="2"/>
      <c r="FE39" s="2"/>
      <c r="FF39" s="2"/>
      <c r="FG39" s="2"/>
      <c r="FH39" s="2"/>
      <c r="FI39" s="80"/>
      <c r="FJ39" s="14"/>
      <c r="FK39" s="6"/>
      <c r="FL39" s="49"/>
      <c r="FM39" s="1"/>
      <c r="FN39" s="1"/>
      <c r="FO39" s="2"/>
      <c r="FP39" s="2"/>
      <c r="FQ39" s="2"/>
      <c r="FR39" s="2"/>
      <c r="FS39" s="2"/>
      <c r="FT39" s="80"/>
      <c r="FU39" s="14"/>
      <c r="FV39" s="6"/>
      <c r="FW39" s="49"/>
      <c r="FX39" s="1"/>
      <c r="FY39" s="1"/>
      <c r="FZ39" s="2"/>
      <c r="GA39" s="2"/>
      <c r="GB39" s="2"/>
      <c r="GC39" s="2"/>
      <c r="GD39" s="2"/>
      <c r="GE39" s="80"/>
      <c r="GF39" s="14"/>
      <c r="GG39" s="6"/>
      <c r="GH39" s="49"/>
      <c r="GI39" s="1"/>
      <c r="GJ39" s="1"/>
      <c r="GK39" s="2"/>
      <c r="GL39" s="2"/>
      <c r="GM39" s="2"/>
      <c r="GN39" s="2"/>
      <c r="GO39" s="2"/>
      <c r="GP39" s="80"/>
      <c r="GQ39" s="14"/>
      <c r="GR39" s="6"/>
      <c r="GS39" s="49"/>
      <c r="GT39" s="1"/>
      <c r="GU39" s="1"/>
      <c r="GV39" s="2"/>
      <c r="GW39" s="2"/>
      <c r="GX39" s="2"/>
      <c r="GY39" s="2"/>
      <c r="GZ39" s="2"/>
      <c r="HA39" s="80"/>
      <c r="HB39" s="14"/>
      <c r="HC39" s="6"/>
      <c r="HD39" s="49"/>
      <c r="HE39" s="1"/>
      <c r="HF39" s="1"/>
      <c r="HG39" s="2"/>
      <c r="HH39" s="2"/>
      <c r="HI39" s="2"/>
      <c r="HJ39" s="2"/>
      <c r="HK39" s="2"/>
      <c r="HL39" s="80"/>
      <c r="HM39" s="14"/>
      <c r="HN39" s="6"/>
      <c r="HO39" s="49"/>
      <c r="HP39" s="1"/>
      <c r="HQ39" s="1"/>
      <c r="HR39" s="2"/>
      <c r="HS39" s="2"/>
      <c r="HT39" s="2"/>
      <c r="HU39" s="2"/>
      <c r="HV39" s="2"/>
      <c r="HW39" s="80"/>
      <c r="HX39" s="14"/>
      <c r="HY39" s="6"/>
      <c r="HZ39" s="49"/>
      <c r="IA39" s="1"/>
      <c r="IB39" s="1"/>
      <c r="IC39" s="2"/>
      <c r="ID39" s="2"/>
      <c r="IE39" s="2"/>
      <c r="IF39" s="2"/>
      <c r="IG39" s="2"/>
      <c r="IH39" s="80"/>
      <c r="II39" s="14"/>
      <c r="IJ39" s="6"/>
      <c r="IK39" s="49"/>
      <c r="IL39" s="50"/>
    </row>
    <row r="40" spans="1:246" x14ac:dyDescent="0.25">
      <c r="A40" s="38">
        <v>14</v>
      </c>
      <c r="B40" s="82" t="s">
        <v>114</v>
      </c>
      <c r="C40" s="28"/>
      <c r="D40" s="29"/>
      <c r="E40" s="83" t="s">
        <v>16</v>
      </c>
      <c r="F40" s="84" t="s">
        <v>23</v>
      </c>
      <c r="G40" s="27" t="str">
        <f>IF(AND(OR($G$2="Y",$H$2="Y"),I40&lt;5,J40&lt;5),IF(AND(I40=#REF!,J40=#REF!),#REF!+1,1),"")</f>
        <v/>
      </c>
      <c r="H40" s="24" t="e">
        <f>IF(AND($H$2="Y",J40&gt;0,OR(AND(G40=1,#REF!=10),AND(G40=2,#REF!=20),AND(G40=3,#REF!=30),AND(G40=4,#REF!=40),AND(G40=5,G79=50),AND(G40=6,G86=60),AND(G40=7,#REF!=70),AND(G40=8,#REF!=80),AND(G40=9,G103=90),AND(G40=10,#REF!=100))),VLOOKUP(J40-1,SortLookup!$A$13:$B$16,2,FALSE),"")</f>
        <v>#REF!</v>
      </c>
      <c r="I40" s="39">
        <f>IF(ISNA(VLOOKUP(E40,SortLookup!$A$1:$B$5,2,FALSE))," ",VLOOKUP(E40,SortLookup!$A$1:$B$5,2,FALSE))</f>
        <v>0</v>
      </c>
      <c r="J40" s="25">
        <f>IF(ISNA(VLOOKUP(F40,SortLookup!$A$7:$B$11,2,FALSE))," ",VLOOKUP(F40,SortLookup!$A$7:$B$11,2,FALSE))</f>
        <v>3</v>
      </c>
      <c r="K40" s="74">
        <f>L40+M40+N40</f>
        <v>275.75</v>
      </c>
      <c r="L40" s="75">
        <f>AB40+AO40+BA40+BL40+BY40+CJ40+CU40+DF40+DQ40+EB40+EM40+EX40+FI40+FT40+GE40+GP40+HA40+HL40+HW40+IH40</f>
        <v>234.25</v>
      </c>
      <c r="M40" s="45">
        <f>AD40+AQ40+BC40+BN40+CA40+CL40+CW40+DH40+DS40+ED40+EO40+EZ40+FK40+FV40+GG40+GR40+HC40+HN40+HY40+IJ40</f>
        <v>10</v>
      </c>
      <c r="N40" s="46">
        <f>O40/2</f>
        <v>31.5</v>
      </c>
      <c r="O40" s="76">
        <f>W40+AJ40+AV40+BG40+BT40+CE40+CP40+DA40+DL40+DW40+EH40+ES40+FD40+FO40+FZ40+GK40+GV40+HG40+HR40+IC40</f>
        <v>63</v>
      </c>
      <c r="P40" s="36">
        <v>6.02</v>
      </c>
      <c r="Q40" s="33">
        <v>16.41</v>
      </c>
      <c r="R40" s="33">
        <v>1.63</v>
      </c>
      <c r="S40" s="33"/>
      <c r="T40" s="33"/>
      <c r="U40" s="33"/>
      <c r="V40" s="33"/>
      <c r="W40" s="34">
        <v>6</v>
      </c>
      <c r="X40" s="34">
        <v>0</v>
      </c>
      <c r="Y40" s="34">
        <v>0</v>
      </c>
      <c r="Z40" s="34">
        <v>0</v>
      </c>
      <c r="AA40" s="35">
        <v>0</v>
      </c>
      <c r="AB40" s="32">
        <f>P40+Q40+R40+S40+T40+U40+V40</f>
        <v>24.06</v>
      </c>
      <c r="AC40" s="31">
        <f>W40/2</f>
        <v>3</v>
      </c>
      <c r="AD40" s="26">
        <f>(X40*3)+(Y40*5)+(Z40*5)+(AA40*20)</f>
        <v>0</v>
      </c>
      <c r="AE40" s="60">
        <f>AB40+AC40+AD40</f>
        <v>27.06</v>
      </c>
      <c r="AF40" s="36">
        <v>54.27</v>
      </c>
      <c r="AG40" s="33"/>
      <c r="AH40" s="33"/>
      <c r="AI40" s="33"/>
      <c r="AJ40" s="34">
        <v>4</v>
      </c>
      <c r="AK40" s="34">
        <v>0</v>
      </c>
      <c r="AL40" s="34">
        <v>0</v>
      </c>
      <c r="AM40" s="34">
        <v>0</v>
      </c>
      <c r="AN40" s="35">
        <v>0</v>
      </c>
      <c r="AO40" s="32">
        <f>AF40+AG40+AH40+AI40</f>
        <v>54.27</v>
      </c>
      <c r="AP40" s="31">
        <f>AJ40/2</f>
        <v>2</v>
      </c>
      <c r="AQ40" s="26">
        <f>(AK40*3)+(AL40*5)+(AM40*5)+(AN40*20)</f>
        <v>0</v>
      </c>
      <c r="AR40" s="60">
        <f>AO40+AP40+AQ40</f>
        <v>56.27</v>
      </c>
      <c r="AS40" s="36">
        <v>68.39</v>
      </c>
      <c r="AT40" s="33"/>
      <c r="AU40" s="33"/>
      <c r="AV40" s="34">
        <v>12</v>
      </c>
      <c r="AW40" s="34">
        <v>0</v>
      </c>
      <c r="AX40" s="34">
        <v>1</v>
      </c>
      <c r="AY40" s="34">
        <v>0</v>
      </c>
      <c r="AZ40" s="35">
        <v>0</v>
      </c>
      <c r="BA40" s="32">
        <f>AS40+AT40+AU40</f>
        <v>68.39</v>
      </c>
      <c r="BB40" s="31">
        <f>AV40/2</f>
        <v>6</v>
      </c>
      <c r="BC40" s="26">
        <f>(AW40*3)+(AX40*5)+(AY40*5)+(AZ40*20)</f>
        <v>5</v>
      </c>
      <c r="BD40" s="60">
        <f>BA40+BB40+BC40</f>
        <v>79.39</v>
      </c>
      <c r="BE40" s="32"/>
      <c r="BF40" s="57"/>
      <c r="BG40" s="34"/>
      <c r="BH40" s="34"/>
      <c r="BI40" s="34"/>
      <c r="BJ40" s="34"/>
      <c r="BK40" s="35"/>
      <c r="BL40" s="53">
        <f>BE40+BF40</f>
        <v>0</v>
      </c>
      <c r="BM40" s="46">
        <f>BG40/2</f>
        <v>0</v>
      </c>
      <c r="BN40" s="45">
        <f>(BH40*3)+(BI40*5)+(BJ40*5)+(BK40*20)</f>
        <v>0</v>
      </c>
      <c r="BO40" s="44">
        <f>BL40+BM40+BN40</f>
        <v>0</v>
      </c>
      <c r="BP40" s="36">
        <v>61.13</v>
      </c>
      <c r="BQ40" s="33"/>
      <c r="BR40" s="33"/>
      <c r="BS40" s="33"/>
      <c r="BT40" s="34">
        <v>15</v>
      </c>
      <c r="BU40" s="34">
        <v>0</v>
      </c>
      <c r="BV40" s="34">
        <v>1</v>
      </c>
      <c r="BW40" s="34">
        <v>0</v>
      </c>
      <c r="BX40" s="35">
        <v>0</v>
      </c>
      <c r="BY40" s="32">
        <f>BP40+BQ40+BR40+BS40</f>
        <v>61.13</v>
      </c>
      <c r="BZ40" s="31">
        <f>BT40/2</f>
        <v>7.5</v>
      </c>
      <c r="CA40" s="37">
        <f>(BU40*3)+(BV40*5)+(BW40*5)+(BX40*20)</f>
        <v>5</v>
      </c>
      <c r="CB40" s="103">
        <f>BY40+BZ40+CA40</f>
        <v>73.63</v>
      </c>
      <c r="CC40" s="36">
        <v>12.13</v>
      </c>
      <c r="CD40" s="33">
        <v>14.27</v>
      </c>
      <c r="CE40" s="34">
        <v>26</v>
      </c>
      <c r="CF40" s="34">
        <v>0</v>
      </c>
      <c r="CG40" s="34">
        <v>0</v>
      </c>
      <c r="CH40" s="34">
        <v>0</v>
      </c>
      <c r="CI40" s="35">
        <v>0</v>
      </c>
      <c r="CJ40" s="32">
        <f>CC40+CD40</f>
        <v>26.4</v>
      </c>
      <c r="CK40" s="31">
        <f>CE40/2</f>
        <v>13</v>
      </c>
      <c r="CL40" s="26">
        <f>(CF40*3)+(CG40*5)+(CH40*5)+(CI40*20)</f>
        <v>0</v>
      </c>
      <c r="CM40" s="99">
        <f>CJ40+CK40+CL40</f>
        <v>39.4</v>
      </c>
      <c r="CN40" s="1"/>
      <c r="CO40" s="1"/>
      <c r="CP40" s="2"/>
      <c r="CQ40" s="2"/>
      <c r="CR40" s="2"/>
      <c r="CS40" s="2"/>
      <c r="CT40" s="2"/>
      <c r="CU40" s="80"/>
      <c r="CV40" s="14"/>
      <c r="CW40" s="6"/>
      <c r="CX40" s="49"/>
      <c r="CY40" s="1"/>
      <c r="CZ40" s="1"/>
      <c r="DA40" s="2"/>
      <c r="DB40" s="2"/>
      <c r="DC40" s="2"/>
      <c r="DD40" s="2"/>
      <c r="DE40" s="2"/>
      <c r="DF40" s="80"/>
      <c r="DG40" s="14"/>
      <c r="DH40" s="6"/>
      <c r="DI40" s="49"/>
      <c r="DJ40" s="1"/>
      <c r="DK40" s="1"/>
      <c r="DL40" s="2"/>
      <c r="DM40" s="2"/>
      <c r="DN40" s="2"/>
      <c r="DO40" s="2"/>
      <c r="DP40" s="2"/>
      <c r="DQ40" s="80"/>
      <c r="DR40" s="14"/>
      <c r="DS40" s="6"/>
      <c r="DT40" s="49"/>
      <c r="DU40" s="1"/>
      <c r="DV40" s="1"/>
      <c r="DW40" s="2"/>
      <c r="DX40" s="2"/>
      <c r="DY40" s="2"/>
      <c r="DZ40" s="2"/>
      <c r="EA40" s="2"/>
      <c r="EB40" s="80"/>
      <c r="EC40" s="14"/>
      <c r="ED40" s="6"/>
      <c r="EE40" s="49"/>
      <c r="EF40" s="1"/>
      <c r="EG40" s="1"/>
      <c r="EH40" s="2"/>
      <c r="EI40" s="2"/>
      <c r="EJ40" s="2"/>
      <c r="EK40" s="2"/>
      <c r="EL40" s="2"/>
      <c r="EM40" s="80"/>
      <c r="EN40" s="14"/>
      <c r="EO40" s="6"/>
      <c r="EP40" s="49"/>
      <c r="EQ40" s="1"/>
      <c r="ER40" s="1"/>
      <c r="ES40" s="2"/>
      <c r="ET40" s="2"/>
      <c r="EU40" s="2"/>
      <c r="EV40" s="2"/>
      <c r="EW40" s="2"/>
      <c r="EX40" s="80"/>
      <c r="EY40" s="14"/>
      <c r="EZ40" s="6"/>
      <c r="FA40" s="49"/>
      <c r="FB40" s="1"/>
      <c r="FC40" s="1"/>
      <c r="FD40" s="2"/>
      <c r="FE40" s="2"/>
      <c r="FF40" s="2"/>
      <c r="FG40" s="2"/>
      <c r="FH40" s="2"/>
      <c r="FI40" s="80"/>
      <c r="FJ40" s="14"/>
      <c r="FK40" s="6"/>
      <c r="FL40" s="49"/>
      <c r="FM40" s="1"/>
      <c r="FN40" s="1"/>
      <c r="FO40" s="2"/>
      <c r="FP40" s="2"/>
      <c r="FQ40" s="2"/>
      <c r="FR40" s="2"/>
      <c r="FS40" s="2"/>
      <c r="FT40" s="80"/>
      <c r="FU40" s="14"/>
      <c r="FV40" s="6"/>
      <c r="FW40" s="49"/>
      <c r="FX40" s="1"/>
      <c r="FY40" s="1"/>
      <c r="FZ40" s="2"/>
      <c r="GA40" s="2"/>
      <c r="GB40" s="2"/>
      <c r="GC40" s="2"/>
      <c r="GD40" s="2"/>
      <c r="GE40" s="80"/>
      <c r="GF40" s="14"/>
      <c r="GG40" s="6"/>
      <c r="GH40" s="49"/>
      <c r="GI40" s="1"/>
      <c r="GJ40" s="1"/>
      <c r="GK40" s="2"/>
      <c r="GL40" s="2"/>
      <c r="GM40" s="2"/>
      <c r="GN40" s="2"/>
      <c r="GO40" s="2"/>
      <c r="GP40" s="80"/>
      <c r="GQ40" s="14"/>
      <c r="GR40" s="6"/>
      <c r="GS40" s="49"/>
      <c r="GT40" s="1"/>
      <c r="GU40" s="1"/>
      <c r="GV40" s="2"/>
      <c r="GW40" s="2"/>
      <c r="GX40" s="2"/>
      <c r="GY40" s="2"/>
      <c r="GZ40" s="2"/>
      <c r="HA40" s="80"/>
      <c r="HB40" s="14"/>
      <c r="HC40" s="6"/>
      <c r="HD40" s="49"/>
      <c r="HE40" s="1"/>
      <c r="HF40" s="1"/>
      <c r="HG40" s="2"/>
      <c r="HH40" s="2"/>
      <c r="HI40" s="2"/>
      <c r="HJ40" s="2"/>
      <c r="HK40" s="2"/>
      <c r="HL40" s="80"/>
      <c r="HM40" s="14"/>
      <c r="HN40" s="6"/>
      <c r="HO40" s="49"/>
      <c r="HP40" s="1"/>
      <c r="HQ40" s="1"/>
      <c r="HR40" s="2"/>
      <c r="HS40" s="2"/>
      <c r="HT40" s="2"/>
      <c r="HU40" s="2"/>
      <c r="HV40" s="2"/>
      <c r="HW40" s="80"/>
      <c r="HX40" s="14"/>
      <c r="HY40" s="6"/>
      <c r="HZ40" s="49"/>
      <c r="IA40" s="1"/>
      <c r="IB40" s="1"/>
      <c r="IC40" s="2"/>
      <c r="ID40" s="2"/>
      <c r="IE40" s="2"/>
      <c r="IF40" s="2"/>
      <c r="IG40" s="2"/>
      <c r="IH40" s="80"/>
      <c r="II40" s="14"/>
      <c r="IJ40" s="6"/>
      <c r="IK40" s="49"/>
      <c r="IL40" s="50"/>
    </row>
    <row r="41" spans="1:246" x14ac:dyDescent="0.25">
      <c r="A41" s="177">
        <v>15</v>
      </c>
      <c r="B41" s="82" t="s">
        <v>103</v>
      </c>
      <c r="C41" s="28"/>
      <c r="D41" s="29"/>
      <c r="E41" s="83" t="s">
        <v>16</v>
      </c>
      <c r="F41" s="84" t="s">
        <v>24</v>
      </c>
      <c r="G41" s="27" t="str">
        <f>IF(AND(OR($G$2="Y",$H$2="Y"),I41&lt;5,J41&lt;5),IF(AND(I41=#REF!,J41=#REF!),#REF!+1,1),"")</f>
        <v/>
      </c>
      <c r="H41" s="24" t="e">
        <f>IF(AND($H$2="Y",J41&gt;0,OR(AND(G41=1,#REF!=10),AND(G41=2,#REF!=20),AND(G41=3,#REF!=30),AND(G41=4,G91=40),AND(G41=5,G97=50),AND(G41=6,G104=60),AND(G41=7,G113=70),AND(G41=8,#REF!=80),AND(G41=9,G121=90),AND(G41=10,#REF!=100))),VLOOKUP(J41-1,SortLookup!$A$13:$B$16,2,FALSE),"")</f>
        <v>#REF!</v>
      </c>
      <c r="I41" s="39">
        <f>IF(ISNA(VLOOKUP(E41,SortLookup!$A$1:$B$5,2,FALSE))," ",VLOOKUP(E41,SortLookup!$A$1:$B$5,2,FALSE))</f>
        <v>0</v>
      </c>
      <c r="J41" s="25">
        <f>IF(ISNA(VLOOKUP(F41,SortLookup!$A$7:$B$11,2,FALSE))," ",VLOOKUP(F41,SortLookup!$A$7:$B$11,2,FALSE))</f>
        <v>4</v>
      </c>
      <c r="K41" s="77">
        <f>L41+M41+N41</f>
        <v>336.76</v>
      </c>
      <c r="L41" s="78">
        <f>AB41+AO41+BA41+BL41+BY41+CJ41+CU41+DF41+DQ41+EB41+EM41+EX41+FI41+FT41+GE41+GP41+HA41+HL41+HW41+IH41</f>
        <v>290.26</v>
      </c>
      <c r="M41" s="26">
        <f>AD41+AQ41+BC41+BN41+CA41+CL41+CW41+DH41+DS41+ED41+EO41+EZ41+FK41+FV41+GG41+GR41+HC41+HN41+HY41+IJ41</f>
        <v>22</v>
      </c>
      <c r="N41" s="31">
        <f>O41/2</f>
        <v>24.5</v>
      </c>
      <c r="O41" s="79">
        <f>W41+AJ41+AV41+BG41+BT41+CE41+CP41+DA41+DL41+DW41+EH41+ES41+FD41+FO41+FZ41+GK41+GV41+HG41+HR41+IC41</f>
        <v>49</v>
      </c>
      <c r="P41" s="36">
        <v>5.74</v>
      </c>
      <c r="Q41" s="33">
        <v>19.37</v>
      </c>
      <c r="R41" s="33">
        <v>1.54</v>
      </c>
      <c r="S41" s="33"/>
      <c r="T41" s="33"/>
      <c r="U41" s="33"/>
      <c r="V41" s="33"/>
      <c r="W41" s="34">
        <v>14</v>
      </c>
      <c r="X41" s="34">
        <v>0</v>
      </c>
      <c r="Y41" s="34">
        <v>0</v>
      </c>
      <c r="Z41" s="34">
        <v>0</v>
      </c>
      <c r="AA41" s="35">
        <v>0</v>
      </c>
      <c r="AB41" s="176">
        <f>P41+Q41+R41+S41+T41+U41+V41</f>
        <v>26.65</v>
      </c>
      <c r="AC41" s="31">
        <f>W41/2</f>
        <v>7</v>
      </c>
      <c r="AD41" s="26">
        <f>(X41*3)+(Y41*5)+(Z41*5)+(AA41*20)</f>
        <v>0</v>
      </c>
      <c r="AE41" s="60">
        <f>AB41+AC41+AD41</f>
        <v>33.65</v>
      </c>
      <c r="AF41" s="36">
        <v>59.05</v>
      </c>
      <c r="AG41" s="33"/>
      <c r="AH41" s="33"/>
      <c r="AI41" s="33"/>
      <c r="AJ41" s="34">
        <v>4</v>
      </c>
      <c r="AK41" s="34">
        <v>0</v>
      </c>
      <c r="AL41" s="34">
        <v>0</v>
      </c>
      <c r="AM41" s="34">
        <v>1</v>
      </c>
      <c r="AN41" s="35">
        <v>0</v>
      </c>
      <c r="AO41" s="32">
        <f>AF41+AG41+AH41+AI41</f>
        <v>59.05</v>
      </c>
      <c r="AP41" s="31">
        <f>AJ41/2</f>
        <v>2</v>
      </c>
      <c r="AQ41" s="26">
        <f>(AK41*3)+(AL41*5)+(AM41*5)+(AN41*20)</f>
        <v>5</v>
      </c>
      <c r="AR41" s="60">
        <f>AO41+AP41+AQ41</f>
        <v>66.05</v>
      </c>
      <c r="AS41" s="36">
        <v>90.7</v>
      </c>
      <c r="AT41" s="33"/>
      <c r="AU41" s="33"/>
      <c r="AV41" s="34">
        <v>12</v>
      </c>
      <c r="AW41" s="34">
        <v>2</v>
      </c>
      <c r="AX41" s="34">
        <v>0</v>
      </c>
      <c r="AY41" s="34">
        <v>1</v>
      </c>
      <c r="AZ41" s="35">
        <v>0</v>
      </c>
      <c r="BA41" s="32">
        <f>AS41+AT41+AU41</f>
        <v>90.7</v>
      </c>
      <c r="BB41" s="31">
        <f>AV41/2</f>
        <v>6</v>
      </c>
      <c r="BC41" s="26">
        <f>(AW41*3)+(AX41*5)+(AY41*5)+(AZ41*20)</f>
        <v>11</v>
      </c>
      <c r="BD41" s="60">
        <f>BA41+BB41+BC41</f>
        <v>107.7</v>
      </c>
      <c r="BE41" s="32"/>
      <c r="BF41" s="57"/>
      <c r="BG41" s="34"/>
      <c r="BH41" s="34"/>
      <c r="BI41" s="34"/>
      <c r="BJ41" s="34"/>
      <c r="BK41" s="35"/>
      <c r="BL41" s="53">
        <f>BE41+BF41</f>
        <v>0</v>
      </c>
      <c r="BM41" s="46">
        <f>BG41/2</f>
        <v>0</v>
      </c>
      <c r="BN41" s="45">
        <f>(BH41*3)+(BI41*5)+(BJ41*5)+(BK41*20)</f>
        <v>0</v>
      </c>
      <c r="BO41" s="44">
        <f>BL41+BM41+BN41</f>
        <v>0</v>
      </c>
      <c r="BP41" s="36">
        <v>87.91</v>
      </c>
      <c r="BQ41" s="33"/>
      <c r="BR41" s="33"/>
      <c r="BS41" s="33"/>
      <c r="BT41" s="34">
        <v>3</v>
      </c>
      <c r="BU41" s="34">
        <v>0</v>
      </c>
      <c r="BV41" s="34">
        <v>0</v>
      </c>
      <c r="BW41" s="34">
        <v>0</v>
      </c>
      <c r="BX41" s="35">
        <v>0</v>
      </c>
      <c r="BY41" s="32">
        <f>BP41+BQ41+BR41+BS41</f>
        <v>87.91</v>
      </c>
      <c r="BZ41" s="31">
        <f>BT41/2</f>
        <v>1.5</v>
      </c>
      <c r="CA41" s="37">
        <f>(BU41*3)+(BV41*5)+(BW41*5)+(BX41*20)</f>
        <v>0</v>
      </c>
      <c r="CB41" s="103">
        <f>BY41+BZ41+CA41</f>
        <v>89.41</v>
      </c>
      <c r="CC41" s="36">
        <v>12.73</v>
      </c>
      <c r="CD41" s="33">
        <v>13.22</v>
      </c>
      <c r="CE41" s="34">
        <v>16</v>
      </c>
      <c r="CF41" s="34">
        <v>2</v>
      </c>
      <c r="CG41" s="34">
        <v>0</v>
      </c>
      <c r="CH41" s="34">
        <v>0</v>
      </c>
      <c r="CI41" s="35">
        <v>0</v>
      </c>
      <c r="CJ41" s="32">
        <f>CC41+CD41</f>
        <v>25.95</v>
      </c>
      <c r="CK41" s="31">
        <f>CE41/2</f>
        <v>8</v>
      </c>
      <c r="CL41" s="26">
        <f>(CF41*3)+(CG41*5)+(CH41*5)+(CI41*20)</f>
        <v>6</v>
      </c>
      <c r="CM41" s="99">
        <f>CJ41+CK41+CL41</f>
        <v>39.950000000000003</v>
      </c>
      <c r="CN41" s="1"/>
      <c r="CO41" s="1"/>
      <c r="CP41" s="2"/>
      <c r="CQ41" s="2"/>
      <c r="CR41" s="2"/>
      <c r="CS41" s="2"/>
      <c r="CT41" s="2"/>
      <c r="CU41" s="80"/>
      <c r="CV41" s="14"/>
      <c r="CW41" s="6"/>
      <c r="CX41" s="49"/>
      <c r="CY41" s="1"/>
      <c r="CZ41" s="1"/>
      <c r="DA41" s="2"/>
      <c r="DB41" s="2"/>
      <c r="DC41" s="2"/>
      <c r="DD41" s="2"/>
      <c r="DE41" s="2"/>
      <c r="DF41" s="80"/>
      <c r="DG41" s="14"/>
      <c r="DH41" s="6"/>
      <c r="DI41" s="49"/>
      <c r="DJ41" s="1"/>
      <c r="DK41" s="1"/>
      <c r="DL41" s="2"/>
      <c r="DM41" s="2"/>
      <c r="DN41" s="2"/>
      <c r="DO41" s="2"/>
      <c r="DP41" s="2"/>
      <c r="DQ41" s="80"/>
      <c r="DR41" s="14"/>
      <c r="DS41" s="6"/>
      <c r="DT41" s="49"/>
      <c r="DU41" s="1"/>
      <c r="DV41" s="1"/>
      <c r="DW41" s="2"/>
      <c r="DX41" s="2"/>
      <c r="DY41" s="2"/>
      <c r="DZ41" s="2"/>
      <c r="EA41" s="2"/>
      <c r="EB41" s="80"/>
      <c r="EC41" s="14"/>
      <c r="ED41" s="6"/>
      <c r="EE41" s="49"/>
      <c r="EF41" s="1"/>
      <c r="EG41" s="1"/>
      <c r="EH41" s="2"/>
      <c r="EI41" s="2"/>
      <c r="EJ41" s="2"/>
      <c r="EK41" s="2"/>
      <c r="EL41" s="2"/>
      <c r="EM41" s="80"/>
      <c r="EN41" s="14"/>
      <c r="EO41" s="6"/>
      <c r="EP41" s="49"/>
      <c r="EQ41" s="1"/>
      <c r="ER41" s="1"/>
      <c r="ES41" s="2"/>
      <c r="ET41" s="2"/>
      <c r="EU41" s="2"/>
      <c r="EV41" s="2"/>
      <c r="EW41" s="2"/>
      <c r="EX41" s="80"/>
      <c r="EY41" s="14"/>
      <c r="EZ41" s="6"/>
      <c r="FA41" s="49"/>
      <c r="FB41" s="1"/>
      <c r="FC41" s="1"/>
      <c r="FD41" s="2"/>
      <c r="FE41" s="2"/>
      <c r="FF41" s="2"/>
      <c r="FG41" s="2"/>
      <c r="FH41" s="2"/>
      <c r="FI41" s="80"/>
      <c r="FJ41" s="14"/>
      <c r="FK41" s="6"/>
      <c r="FL41" s="49"/>
      <c r="FM41" s="1"/>
      <c r="FN41" s="1"/>
      <c r="FO41" s="2"/>
      <c r="FP41" s="2"/>
      <c r="FQ41" s="2"/>
      <c r="FR41" s="2"/>
      <c r="FS41" s="2"/>
      <c r="FT41" s="80"/>
      <c r="FU41" s="14"/>
      <c r="FV41" s="6"/>
      <c r="FW41" s="49"/>
      <c r="FX41" s="1"/>
      <c r="FY41" s="1"/>
      <c r="FZ41" s="2"/>
      <c r="GA41" s="2"/>
      <c r="GB41" s="2"/>
      <c r="GC41" s="2"/>
      <c r="GD41" s="2"/>
      <c r="GE41" s="80"/>
      <c r="GF41" s="14"/>
      <c r="GG41" s="6"/>
      <c r="GH41" s="49"/>
      <c r="GI41" s="1"/>
      <c r="GJ41" s="1"/>
      <c r="GK41" s="2"/>
      <c r="GL41" s="2"/>
      <c r="GM41" s="2"/>
      <c r="GN41" s="2"/>
      <c r="GO41" s="2"/>
      <c r="GP41" s="80"/>
      <c r="GQ41" s="14"/>
      <c r="GR41" s="6"/>
      <c r="GS41" s="49"/>
      <c r="GT41" s="1"/>
      <c r="GU41" s="1"/>
      <c r="GV41" s="2"/>
      <c r="GW41" s="2"/>
      <c r="GX41" s="2"/>
      <c r="GY41" s="2"/>
      <c r="GZ41" s="2"/>
      <c r="HA41" s="80"/>
      <c r="HB41" s="14"/>
      <c r="HC41" s="6"/>
      <c r="HD41" s="49"/>
      <c r="HE41" s="1"/>
      <c r="HF41" s="1"/>
      <c r="HG41" s="2"/>
      <c r="HH41" s="2"/>
      <c r="HI41" s="2"/>
      <c r="HJ41" s="2"/>
      <c r="HK41" s="2"/>
      <c r="HL41" s="80"/>
      <c r="HM41" s="14"/>
      <c r="HN41" s="6"/>
      <c r="HO41" s="49"/>
      <c r="HP41" s="1"/>
      <c r="HQ41" s="1"/>
      <c r="HR41" s="2"/>
      <c r="HS41" s="2"/>
      <c r="HT41" s="2"/>
      <c r="HU41" s="2"/>
      <c r="HV41" s="2"/>
      <c r="HW41" s="80"/>
      <c r="HX41" s="14"/>
      <c r="HY41" s="6"/>
      <c r="HZ41" s="49"/>
      <c r="IA41" s="1"/>
      <c r="IB41" s="1"/>
      <c r="IC41" s="2"/>
      <c r="ID41" s="2"/>
      <c r="IE41" s="2"/>
      <c r="IF41" s="2"/>
      <c r="IG41" s="2"/>
      <c r="IH41" s="80"/>
      <c r="II41" s="14"/>
      <c r="IJ41" s="6"/>
      <c r="IK41" s="49"/>
      <c r="IL41" s="50"/>
    </row>
    <row r="42" spans="1:246" x14ac:dyDescent="0.25">
      <c r="A42" s="38">
        <v>16</v>
      </c>
      <c r="B42" s="28" t="s">
        <v>100</v>
      </c>
      <c r="C42" s="28"/>
      <c r="D42" s="29"/>
      <c r="E42" s="29" t="s">
        <v>16</v>
      </c>
      <c r="F42" s="59" t="s">
        <v>23</v>
      </c>
      <c r="G42" s="27" t="str">
        <f>IF(AND(OR($G$2="Y",$H$2="Y"),I42&lt;5,J42&lt;5),IF(AND(I42=I41,J42=J41),G41+1,1),"")</f>
        <v/>
      </c>
      <c r="H42" s="24" t="e">
        <f>IF(AND($H$2="Y",J42&gt;0,OR(AND(G42=1,#REF!=10),AND(G42=2,#REF!=20),AND(G42=3,#REF!=30),AND(G42=4,G98=40),AND(G42=5,G104=50),AND(G42=6,G111=60),AND(G42=7,G120=70),AND(G42=8,#REF!=80),AND(G42=9,G128=90),AND(G42=10,#REF!=100))),VLOOKUP(J42-1,SortLookup!$A$13:$B$16,2,FALSE),"")</f>
        <v>#REF!</v>
      </c>
      <c r="I42" s="39">
        <f>IF(ISNA(VLOOKUP(E42,SortLookup!$A$1:$B$5,2,FALSE))," ",VLOOKUP(E42,SortLookup!$A$1:$B$5,2,FALSE))</f>
        <v>0</v>
      </c>
      <c r="J42" s="25">
        <f>IF(ISNA(VLOOKUP(F42,SortLookup!$A$7:$B$11,2,FALSE))," ",VLOOKUP(F42,SortLookup!$A$7:$B$11,2,FALSE))</f>
        <v>3</v>
      </c>
      <c r="K42" s="74">
        <f>L42+M42+N42</f>
        <v>341.24</v>
      </c>
      <c r="L42" s="75">
        <f>AB42+AO42+BA42+BL42+BY42+CJ42+CU42+DF42+DQ42+EB42+EM42+EX42+FI42+FT42+GE42+GP42+HA42+HL42+HW42+IH42</f>
        <v>299.24</v>
      </c>
      <c r="M42" s="45">
        <f>AD42+AQ42+BC42+BN42+CA42+CL42+CW42+DH42+DS42+ED42+EO42+EZ42+FK42+FV42+GG42+GR42+HC42+HN42+HY42+IJ42</f>
        <v>14</v>
      </c>
      <c r="N42" s="46">
        <f>O42/2</f>
        <v>28</v>
      </c>
      <c r="O42" s="76">
        <f>W42+AJ42+AV42+BG42+BT42+CE42+CP42+DA42+DL42+DW42+EH42+ES42+FD42+FO42+FZ42+GK42+GV42+HG42+HR42+IC42</f>
        <v>56</v>
      </c>
      <c r="P42" s="36">
        <v>19.96</v>
      </c>
      <c r="Q42" s="33">
        <v>21.51</v>
      </c>
      <c r="R42" s="33">
        <v>3.1</v>
      </c>
      <c r="S42" s="33"/>
      <c r="T42" s="33"/>
      <c r="U42" s="33"/>
      <c r="V42" s="33"/>
      <c r="W42" s="34">
        <v>23</v>
      </c>
      <c r="X42" s="34">
        <v>0</v>
      </c>
      <c r="Y42" s="34">
        <v>0</v>
      </c>
      <c r="Z42" s="34">
        <v>0</v>
      </c>
      <c r="AA42" s="35">
        <v>0</v>
      </c>
      <c r="AB42" s="32">
        <f>P42+Q42+R42+S42+T42+U42+V42</f>
        <v>44.57</v>
      </c>
      <c r="AC42" s="31">
        <f>W42/2</f>
        <v>11.5</v>
      </c>
      <c r="AD42" s="26">
        <f>(X42*3)+(Y42*5)+(Z42*5)+(AA42*20)</f>
        <v>0</v>
      </c>
      <c r="AE42" s="60">
        <f>AB42+AC42+AD42</f>
        <v>56.07</v>
      </c>
      <c r="AF42" s="36">
        <v>102.12</v>
      </c>
      <c r="AG42" s="33"/>
      <c r="AH42" s="33"/>
      <c r="AI42" s="33"/>
      <c r="AJ42" s="34">
        <v>1</v>
      </c>
      <c r="AK42" s="34">
        <v>1</v>
      </c>
      <c r="AL42" s="34">
        <v>0</v>
      </c>
      <c r="AM42" s="34">
        <v>1</v>
      </c>
      <c r="AN42" s="35">
        <v>0</v>
      </c>
      <c r="AO42" s="32">
        <f>AF42+AG42+AH42+AI42</f>
        <v>102.12</v>
      </c>
      <c r="AP42" s="31">
        <f>AJ42/2</f>
        <v>0.5</v>
      </c>
      <c r="AQ42" s="26">
        <f>(AK42*3)+(AL42*5)+(AM42*5)+(AN42*20)</f>
        <v>8</v>
      </c>
      <c r="AR42" s="60">
        <f>AO42+AP42+AQ42</f>
        <v>110.62</v>
      </c>
      <c r="AS42" s="36">
        <v>59.88</v>
      </c>
      <c r="AT42" s="33"/>
      <c r="AU42" s="33"/>
      <c r="AV42" s="34">
        <v>8</v>
      </c>
      <c r="AW42" s="34">
        <v>1</v>
      </c>
      <c r="AX42" s="34">
        <v>0</v>
      </c>
      <c r="AY42" s="34">
        <v>0</v>
      </c>
      <c r="AZ42" s="35">
        <v>0</v>
      </c>
      <c r="BA42" s="32">
        <f>AS42+AT42+AU42</f>
        <v>59.88</v>
      </c>
      <c r="BB42" s="31">
        <f>AV42/2</f>
        <v>4</v>
      </c>
      <c r="BC42" s="26">
        <f>(AW42*3)+(AX42*5)+(AY42*5)+(AZ42*20)</f>
        <v>3</v>
      </c>
      <c r="BD42" s="60">
        <f>BA42+BB42+BC42</f>
        <v>66.88</v>
      </c>
      <c r="BE42" s="32"/>
      <c r="BF42" s="57"/>
      <c r="BG42" s="34"/>
      <c r="BH42" s="34"/>
      <c r="BI42" s="34"/>
      <c r="BJ42" s="34"/>
      <c r="BK42" s="35"/>
      <c r="BL42" s="53">
        <f>BE42+BF42</f>
        <v>0</v>
      </c>
      <c r="BM42" s="46">
        <f>BG42/2</f>
        <v>0</v>
      </c>
      <c r="BN42" s="45">
        <f>(BH42*3)+(BI42*5)+(BJ42*5)+(BK42*20)</f>
        <v>0</v>
      </c>
      <c r="BO42" s="44">
        <f>BL42+BM42+BN42</f>
        <v>0</v>
      </c>
      <c r="BP42" s="36">
        <v>65.13</v>
      </c>
      <c r="BQ42" s="33"/>
      <c r="BR42" s="33"/>
      <c r="BS42" s="33"/>
      <c r="BT42" s="34">
        <v>9</v>
      </c>
      <c r="BU42" s="34">
        <v>0</v>
      </c>
      <c r="BV42" s="34">
        <v>0</v>
      </c>
      <c r="BW42" s="34">
        <v>0</v>
      </c>
      <c r="BX42" s="35">
        <v>0</v>
      </c>
      <c r="BY42" s="32">
        <f>BP42+BQ42+BR42+BS42</f>
        <v>65.13</v>
      </c>
      <c r="BZ42" s="31">
        <f>BT42/2</f>
        <v>4.5</v>
      </c>
      <c r="CA42" s="37">
        <f>(BU42*3)+(BV42*5)+(BW42*5)+(BX42*20)</f>
        <v>0</v>
      </c>
      <c r="CB42" s="103">
        <f>BY42+BZ42+CA42</f>
        <v>69.63</v>
      </c>
      <c r="CC42" s="36">
        <v>13.68</v>
      </c>
      <c r="CD42" s="33">
        <v>13.86</v>
      </c>
      <c r="CE42" s="34">
        <v>15</v>
      </c>
      <c r="CF42" s="34">
        <v>1</v>
      </c>
      <c r="CG42" s="34">
        <v>0</v>
      </c>
      <c r="CH42" s="34">
        <v>0</v>
      </c>
      <c r="CI42" s="35">
        <v>0</v>
      </c>
      <c r="CJ42" s="32">
        <f>CC42+CD42</f>
        <v>27.54</v>
      </c>
      <c r="CK42" s="31">
        <f>CE42/2</f>
        <v>7.5</v>
      </c>
      <c r="CL42" s="26">
        <f>(CF42*3)+(CG42*5)+(CH42*5)+(CI42*20)</f>
        <v>3</v>
      </c>
      <c r="CM42" s="99">
        <f>CJ42+CK42+CL42</f>
        <v>38.04</v>
      </c>
      <c r="CN42" s="1"/>
      <c r="CO42" s="1"/>
      <c r="CP42" s="2"/>
      <c r="CQ42" s="2"/>
      <c r="CR42" s="2"/>
      <c r="CS42" s="2"/>
      <c r="CT42" s="2"/>
      <c r="CU42" s="80">
        <f>CN42+CO42</f>
        <v>0</v>
      </c>
      <c r="CV42" s="14">
        <f>CP42/2</f>
        <v>0</v>
      </c>
      <c r="CW42" s="6">
        <f>(CQ42*3)+(CR42*5)+(CS42*5)+(CT42*20)</f>
        <v>0</v>
      </c>
      <c r="CX42" s="49">
        <f>CU42+CV42+CW42</f>
        <v>0</v>
      </c>
      <c r="CY42" s="1"/>
      <c r="CZ42" s="1"/>
      <c r="DA42" s="2"/>
      <c r="DB42" s="2"/>
      <c r="DC42" s="2"/>
      <c r="DD42" s="2"/>
      <c r="DE42" s="2"/>
      <c r="DF42" s="80">
        <f>CY42+CZ42</f>
        <v>0</v>
      </c>
      <c r="DG42" s="14">
        <f>DA42/2</f>
        <v>0</v>
      </c>
      <c r="DH42" s="6">
        <f>(DB42*3)+(DC42*5)+(DD42*5)+(DE42*20)</f>
        <v>0</v>
      </c>
      <c r="DI42" s="49">
        <f>DF42+DG42+DH42</f>
        <v>0</v>
      </c>
      <c r="DJ42" s="1"/>
      <c r="DK42" s="1"/>
      <c r="DL42" s="2"/>
      <c r="DM42" s="2"/>
      <c r="DN42" s="2"/>
      <c r="DO42" s="2"/>
      <c r="DP42" s="2"/>
      <c r="DQ42" s="80">
        <f>DJ42+DK42</f>
        <v>0</v>
      </c>
      <c r="DR42" s="14">
        <f>DL42/2</f>
        <v>0</v>
      </c>
      <c r="DS42" s="6">
        <f>(DM42*3)+(DN42*5)+(DO42*5)+(DP42*20)</f>
        <v>0</v>
      </c>
      <c r="DT42" s="49">
        <f>DQ42+DR42+DS42</f>
        <v>0</v>
      </c>
      <c r="DU42" s="1"/>
      <c r="DV42" s="1"/>
      <c r="DW42" s="2"/>
      <c r="DX42" s="2"/>
      <c r="DY42" s="2"/>
      <c r="DZ42" s="2"/>
      <c r="EA42" s="2"/>
      <c r="EB42" s="80">
        <f>DU42+DV42</f>
        <v>0</v>
      </c>
      <c r="EC42" s="14">
        <f>DW42/2</f>
        <v>0</v>
      </c>
      <c r="ED42" s="6">
        <f>(DX42*3)+(DY42*5)+(DZ42*5)+(EA42*20)</f>
        <v>0</v>
      </c>
      <c r="EE42" s="49">
        <f>EB42+EC42+ED42</f>
        <v>0</v>
      </c>
      <c r="EF42" s="1"/>
      <c r="EG42" s="1"/>
      <c r="EH42" s="2"/>
      <c r="EI42" s="2"/>
      <c r="EJ42" s="2"/>
      <c r="EK42" s="2"/>
      <c r="EL42" s="2"/>
      <c r="EM42" s="80">
        <f>EF42+EG42</f>
        <v>0</v>
      </c>
      <c r="EN42" s="14">
        <f>EH42/2</f>
        <v>0</v>
      </c>
      <c r="EO42" s="6">
        <f>(EI42*3)+(EJ42*5)+(EK42*5)+(EL42*20)</f>
        <v>0</v>
      </c>
      <c r="EP42" s="49">
        <f>EM42+EN42+EO42</f>
        <v>0</v>
      </c>
      <c r="EQ42" s="1"/>
      <c r="ER42" s="1"/>
      <c r="ES42" s="2"/>
      <c r="ET42" s="2"/>
      <c r="EU42" s="2"/>
      <c r="EV42" s="2"/>
      <c r="EW42" s="2"/>
      <c r="EX42" s="80">
        <f>EQ42+ER42</f>
        <v>0</v>
      </c>
      <c r="EY42" s="14">
        <f>ES42/2</f>
        <v>0</v>
      </c>
      <c r="EZ42" s="6">
        <f>(ET42*3)+(EU42*5)+(EV42*5)+(EW42*20)</f>
        <v>0</v>
      </c>
      <c r="FA42" s="49">
        <f>EX42+EY42+EZ42</f>
        <v>0</v>
      </c>
      <c r="FB42" s="1"/>
      <c r="FC42" s="1"/>
      <c r="FD42" s="2"/>
      <c r="FE42" s="2"/>
      <c r="FF42" s="2"/>
      <c r="FG42" s="2"/>
      <c r="FH42" s="2"/>
      <c r="FI42" s="80">
        <f>FB42+FC42</f>
        <v>0</v>
      </c>
      <c r="FJ42" s="14">
        <f>FD42/2</f>
        <v>0</v>
      </c>
      <c r="FK42" s="6">
        <f>(FE42*3)+(FF42*5)+(FG42*5)+(FH42*20)</f>
        <v>0</v>
      </c>
      <c r="FL42" s="49">
        <f>FI42+FJ42+FK42</f>
        <v>0</v>
      </c>
      <c r="FM42" s="1"/>
      <c r="FN42" s="1"/>
      <c r="FO42" s="2"/>
      <c r="FP42" s="2"/>
      <c r="FQ42" s="2"/>
      <c r="FR42" s="2"/>
      <c r="FS42" s="2"/>
      <c r="FT42" s="80">
        <f>FM42+FN42</f>
        <v>0</v>
      </c>
      <c r="FU42" s="14">
        <f>FO42/2</f>
        <v>0</v>
      </c>
      <c r="FV42" s="6">
        <f>(FP42*3)+(FQ42*5)+(FR42*5)+(FS42*20)</f>
        <v>0</v>
      </c>
      <c r="FW42" s="49">
        <f>FT42+FU42+FV42</f>
        <v>0</v>
      </c>
      <c r="FX42" s="1"/>
      <c r="FY42" s="1"/>
      <c r="FZ42" s="2"/>
      <c r="GA42" s="2"/>
      <c r="GB42" s="2"/>
      <c r="GC42" s="2"/>
      <c r="GD42" s="2"/>
      <c r="GE42" s="80">
        <f>FX42+FY42</f>
        <v>0</v>
      </c>
      <c r="GF42" s="14">
        <f>FZ42/2</f>
        <v>0</v>
      </c>
      <c r="GG42" s="6">
        <f>(GA42*3)+(GB42*5)+(GC42*5)+(GD42*20)</f>
        <v>0</v>
      </c>
      <c r="GH42" s="49">
        <f>GE42+GF42+GG42</f>
        <v>0</v>
      </c>
      <c r="GI42" s="1"/>
      <c r="GJ42" s="1"/>
      <c r="GK42" s="2"/>
      <c r="GL42" s="2"/>
      <c r="GM42" s="2"/>
      <c r="GN42" s="2"/>
      <c r="GO42" s="2"/>
      <c r="GP42" s="80">
        <f>GI42+GJ42</f>
        <v>0</v>
      </c>
      <c r="GQ42" s="14">
        <f>GK42/2</f>
        <v>0</v>
      </c>
      <c r="GR42" s="6">
        <f>(GL42*3)+(GM42*5)+(GN42*5)+(GO42*20)</f>
        <v>0</v>
      </c>
      <c r="GS42" s="49">
        <f>GP42+GQ42+GR42</f>
        <v>0</v>
      </c>
      <c r="GT42" s="1"/>
      <c r="GU42" s="1"/>
      <c r="GV42" s="2"/>
      <c r="GW42" s="2"/>
      <c r="GX42" s="2"/>
      <c r="GY42" s="2"/>
      <c r="GZ42" s="2"/>
      <c r="HA42" s="80">
        <f>GT42+GU42</f>
        <v>0</v>
      </c>
      <c r="HB42" s="14">
        <f>GV42/2</f>
        <v>0</v>
      </c>
      <c r="HC42" s="6">
        <f>(GW42*3)+(GX42*5)+(GY42*5)+(GZ42*20)</f>
        <v>0</v>
      </c>
      <c r="HD42" s="49">
        <f>HA42+HB42+HC42</f>
        <v>0</v>
      </c>
      <c r="HE42" s="1"/>
      <c r="HF42" s="1"/>
      <c r="HG42" s="2"/>
      <c r="HH42" s="2"/>
      <c r="HI42" s="2"/>
      <c r="HJ42" s="2"/>
      <c r="HK42" s="2"/>
      <c r="HL42" s="80">
        <f>HE42+HF42</f>
        <v>0</v>
      </c>
      <c r="HM42" s="14">
        <f>HG42/2</f>
        <v>0</v>
      </c>
      <c r="HN42" s="6">
        <f>(HH42*3)+(HI42*5)+(HJ42*5)+(HK42*20)</f>
        <v>0</v>
      </c>
      <c r="HO42" s="49">
        <f>HL42+HM42+HN42</f>
        <v>0</v>
      </c>
      <c r="HP42" s="1"/>
      <c r="HQ42" s="1"/>
      <c r="HR42" s="2"/>
      <c r="HS42" s="2"/>
      <c r="HT42" s="2"/>
      <c r="HU42" s="2"/>
      <c r="HV42" s="2"/>
      <c r="HW42" s="80">
        <f>HP42+HQ42</f>
        <v>0</v>
      </c>
      <c r="HX42" s="14">
        <f>HR42/2</f>
        <v>0</v>
      </c>
      <c r="HY42" s="6">
        <f>(HS42*3)+(HT42*5)+(HU42*5)+(HV42*20)</f>
        <v>0</v>
      </c>
      <c r="HZ42" s="49">
        <f>HW42+HX42+HY42</f>
        <v>0</v>
      </c>
      <c r="IA42" s="1"/>
      <c r="IB42" s="1"/>
      <c r="IC42" s="2"/>
      <c r="ID42" s="2"/>
      <c r="IE42" s="2"/>
      <c r="IF42" s="2"/>
      <c r="IG42" s="2"/>
      <c r="IH42" s="80">
        <f>IA42+IB42</f>
        <v>0</v>
      </c>
      <c r="II42" s="14">
        <f>IC42/2</f>
        <v>0</v>
      </c>
      <c r="IJ42" s="6">
        <f>(ID42*3)+(IE42*5)+(IF42*5)+(IG42*20)</f>
        <v>0</v>
      </c>
      <c r="IK42" s="49">
        <f>IH42+II42+IJ42</f>
        <v>0</v>
      </c>
      <c r="IL42" s="50"/>
    </row>
    <row r="43" spans="1:246" hidden="1" x14ac:dyDescent="0.25">
      <c r="A43" s="38">
        <v>17</v>
      </c>
      <c r="B43" s="28"/>
      <c r="C43" s="28"/>
      <c r="D43" s="29"/>
      <c r="E43" s="29"/>
      <c r="F43" s="59"/>
      <c r="G43" s="27" t="str">
        <f>IF(AND(OR($G$2="Y",$H$2="Y"),I43&lt;5,J43&lt;5),IF(AND(I43=I42,J43=J42),G42+1,1),"")</f>
        <v/>
      </c>
      <c r="H43" s="24" t="e">
        <f>IF(AND($H$2="Y",J43&gt;0,OR(AND(G43=1,#REF!=10),AND(G43=2,#REF!=20),AND(G43=3,#REF!=30),AND(G43=4,G103=40),AND(G43=5,G109=50),AND(G43=6,G116=60),AND(G43=7,G125=70),AND(G43=8,#REF!=80),AND(G43=9,G133=90),AND(G43=10,#REF!=100))),VLOOKUP(J43-1,SortLookup!$A$13:$B$16,2,FALSE),"")</f>
        <v>#REF!</v>
      </c>
      <c r="I43" s="39" t="str">
        <f>IF(ISNA(VLOOKUP(E43,SortLookup!$A$1:$B$5,2,FALSE))," ",VLOOKUP(E43,SortLookup!$A$1:$B$5,2,FALSE))</f>
        <v xml:space="preserve"> </v>
      </c>
      <c r="J43" s="25" t="str">
        <f>IF(ISNA(VLOOKUP(F43,SortLookup!$A$7:$B$11,2,FALSE))," ",VLOOKUP(F43,SortLookup!$A$7:$B$11,2,FALSE))</f>
        <v xml:space="preserve"> </v>
      </c>
      <c r="K43" s="74">
        <f>L43+M43+N43</f>
        <v>0</v>
      </c>
      <c r="L43" s="75">
        <f>AB43+AO43+BA43+BL43+BY43+CJ43+CU43+DF43+DQ43+EB43+EM43+EX43+FI43+FT43+GE43+GP43+HA43+HL43+HW43+IH43</f>
        <v>0</v>
      </c>
      <c r="M43" s="45">
        <f>AD43+AQ43+BC43+BN43+CA43+CL43+CW43+DH43+DS43+ED43+EO43+EZ43+FK43+FV43+GG43+GR43+HC43+HN43+HY43+IJ43</f>
        <v>0</v>
      </c>
      <c r="N43" s="46">
        <f>O43/2</f>
        <v>0</v>
      </c>
      <c r="O43" s="76">
        <f>W43+AJ43+AV43+BG43+BT43+CE43+CP43+DA43+DL43+DW43+EH43+ES43+FD43+FO43+FZ43+GK43+GV43+HG43+HR43+IC43</f>
        <v>0</v>
      </c>
      <c r="P43" s="36"/>
      <c r="Q43" s="33"/>
      <c r="R43" s="33"/>
      <c r="S43" s="33"/>
      <c r="T43" s="33"/>
      <c r="U43" s="33"/>
      <c r="V43" s="33"/>
      <c r="W43" s="34"/>
      <c r="X43" s="34"/>
      <c r="Y43" s="34">
        <v>0</v>
      </c>
      <c r="Z43" s="34"/>
      <c r="AA43" s="35"/>
      <c r="AB43" s="32">
        <f>P43+Q43+R43+S43+T43+U43+V43</f>
        <v>0</v>
      </c>
      <c r="AC43" s="31">
        <f>W43/2</f>
        <v>0</v>
      </c>
      <c r="AD43" s="26">
        <f>(X43*3)+(Y43*5)+(Z43*5)+(AA43*20)</f>
        <v>0</v>
      </c>
      <c r="AE43" s="60">
        <f>AB43+AC43+AD43</f>
        <v>0</v>
      </c>
      <c r="AF43" s="36"/>
      <c r="AG43" s="33"/>
      <c r="AH43" s="33"/>
      <c r="AI43" s="33"/>
      <c r="AJ43" s="34"/>
      <c r="AK43" s="34"/>
      <c r="AL43" s="34"/>
      <c r="AM43" s="34"/>
      <c r="AN43" s="35"/>
      <c r="AO43" s="32">
        <f>AF43+AG43+AH43+AI43</f>
        <v>0</v>
      </c>
      <c r="AP43" s="31">
        <f>AJ43/2</f>
        <v>0</v>
      </c>
      <c r="AQ43" s="26">
        <f>(AK43*3)+(AL43*5)+(AM43*5)+(AN43*20)</f>
        <v>0</v>
      </c>
      <c r="AR43" s="60">
        <f>AO43+AP43+AQ43</f>
        <v>0</v>
      </c>
      <c r="AS43" s="36"/>
      <c r="AT43" s="33"/>
      <c r="AU43" s="33"/>
      <c r="AV43" s="34"/>
      <c r="AW43" s="34"/>
      <c r="AX43" s="34"/>
      <c r="AY43" s="34"/>
      <c r="AZ43" s="35"/>
      <c r="BA43" s="32">
        <f>AS43+AT43+AU43</f>
        <v>0</v>
      </c>
      <c r="BB43" s="31">
        <f>AV43/2</f>
        <v>0</v>
      </c>
      <c r="BC43" s="26">
        <f>(AW43*3)+(AX43*5)+(AY43*5)+(AZ43*20)</f>
        <v>0</v>
      </c>
      <c r="BD43" s="60">
        <f>BA43+BB43+BC43</f>
        <v>0</v>
      </c>
      <c r="BE43" s="32"/>
      <c r="BF43" s="57"/>
      <c r="BG43" s="34"/>
      <c r="BH43" s="34"/>
      <c r="BI43" s="34"/>
      <c r="BJ43" s="34"/>
      <c r="BK43" s="35"/>
      <c r="BL43" s="53">
        <f>BE43+BF43</f>
        <v>0</v>
      </c>
      <c r="BM43" s="46">
        <f>BG43/2</f>
        <v>0</v>
      </c>
      <c r="BN43" s="45">
        <f>(BH43*3)+(BI43*5)+(BJ43*5)+(BK43*20)</f>
        <v>0</v>
      </c>
      <c r="BO43" s="44">
        <f>BL43+BM43+BN43</f>
        <v>0</v>
      </c>
      <c r="BP43" s="36"/>
      <c r="BQ43" s="33"/>
      <c r="BR43" s="33"/>
      <c r="BS43" s="33"/>
      <c r="BT43" s="34"/>
      <c r="BU43" s="34"/>
      <c r="BV43" s="34"/>
      <c r="BW43" s="34"/>
      <c r="BX43" s="35"/>
      <c r="BY43" s="32">
        <f>BP43+BQ43+BR43+BS43</f>
        <v>0</v>
      </c>
      <c r="BZ43" s="31">
        <f>BT43/2</f>
        <v>0</v>
      </c>
      <c r="CA43" s="37">
        <f>(BU43*3)+(BV43*5)+(BW43*5)+(BX43*20)</f>
        <v>0</v>
      </c>
      <c r="CB43" s="103">
        <f>BY43+BZ43+CA43</f>
        <v>0</v>
      </c>
      <c r="CC43" s="36"/>
      <c r="CD43" s="33"/>
      <c r="CE43" s="34"/>
      <c r="CF43" s="34"/>
      <c r="CG43" s="34">
        <v>0</v>
      </c>
      <c r="CH43" s="34"/>
      <c r="CI43" s="35"/>
      <c r="CJ43" s="32">
        <f>CC43+CD43</f>
        <v>0</v>
      </c>
      <c r="CK43" s="31">
        <f>CE43/2</f>
        <v>0</v>
      </c>
      <c r="CL43" s="26">
        <f>(CF43*3)+(CG43*5)+(CH43*5)+(CI43*20)</f>
        <v>0</v>
      </c>
      <c r="CM43" s="99">
        <f>CJ43+CK43+CL43</f>
        <v>0</v>
      </c>
      <c r="IL43" s="50"/>
    </row>
    <row r="44" spans="1:246" hidden="1" x14ac:dyDescent="0.25">
      <c r="A44" s="38">
        <v>18</v>
      </c>
      <c r="B44" s="28"/>
      <c r="C44" s="28"/>
      <c r="D44" s="29"/>
      <c r="E44" s="29"/>
      <c r="F44" s="59"/>
      <c r="G44" s="27" t="str">
        <f>IF(AND(OR($G$2="Y",$H$2="Y"),I44&lt;5,J44&lt;5),IF(AND(I44=I43,J44=J43),G43+1,1),"")</f>
        <v/>
      </c>
      <c r="H44" s="24" t="e">
        <f>IF(AND($H$2="Y",J44&gt;0,OR(AND(G44=1,#REF!=10),AND(G44=2,#REF!=20),AND(G44=3,#REF!=30),AND(G44=4,G104=40),AND(G44=5,G110=50),AND(G44=6,G117=60),AND(G44=7,G126=70),AND(G44=8,#REF!=80),AND(G44=9,G134=90),AND(G44=10,#REF!=100))),VLOOKUP(J44-1,SortLookup!$A$13:$B$16,2,FALSE),"")</f>
        <v>#REF!</v>
      </c>
      <c r="I44" s="39" t="str">
        <f>IF(ISNA(VLOOKUP(E44,SortLookup!$A$1:$B$5,2,FALSE))," ",VLOOKUP(E44,SortLookup!$A$1:$B$5,2,FALSE))</f>
        <v xml:space="preserve"> </v>
      </c>
      <c r="J44" s="25" t="str">
        <f>IF(ISNA(VLOOKUP(F44,SortLookup!$A$7:$B$11,2,FALSE))," ",VLOOKUP(F44,SortLookup!$A$7:$B$11,2,FALSE))</f>
        <v xml:space="preserve"> </v>
      </c>
      <c r="K44" s="74">
        <f>L44+M44+N44</f>
        <v>0</v>
      </c>
      <c r="L44" s="75">
        <f>AB44+AO44+BA44+BL44+BY44+CJ44+CU44+DF44+DQ44+EB44+EM44+EX44+FI44+FT44+GE44+GP44+HA44+HL44+HW44+IH44</f>
        <v>0</v>
      </c>
      <c r="M44" s="45">
        <f>AD44+AQ44+BC44+BN44+CA44+CL44+CW44+DH44+DS44+ED44+EO44+EZ44+FK44+FV44+GG44+GR44+HC44+HN44+HY44+IJ44</f>
        <v>0</v>
      </c>
      <c r="N44" s="46">
        <f>O44/2</f>
        <v>0</v>
      </c>
      <c r="O44" s="76">
        <f>W44+AJ44+AV44+BG44+BT44+CE44+CP44+DA44+DL44+DW44+EH44+ES44+FD44+FO44+FZ44+GK44+GV44+HG44+HR44+IC44</f>
        <v>0</v>
      </c>
      <c r="P44" s="36"/>
      <c r="Q44" s="33"/>
      <c r="R44" s="33"/>
      <c r="S44" s="33"/>
      <c r="T44" s="33"/>
      <c r="U44" s="33"/>
      <c r="V44" s="33"/>
      <c r="W44" s="34"/>
      <c r="X44" s="34"/>
      <c r="Y44" s="34">
        <v>0</v>
      </c>
      <c r="Z44" s="34"/>
      <c r="AA44" s="35"/>
      <c r="AB44" s="32">
        <f>P44+Q44+R44+S44+T44+U44+V44</f>
        <v>0</v>
      </c>
      <c r="AC44" s="31">
        <f>W44/2</f>
        <v>0</v>
      </c>
      <c r="AD44" s="26">
        <f>(X44*3)+(Y44*5)+(Z44*5)+(AA44*20)</f>
        <v>0</v>
      </c>
      <c r="AE44" s="60">
        <f>AB44+AC44+AD44</f>
        <v>0</v>
      </c>
      <c r="AF44" s="36"/>
      <c r="AG44" s="33"/>
      <c r="AH44" s="33"/>
      <c r="AI44" s="33"/>
      <c r="AJ44" s="34"/>
      <c r="AK44" s="34"/>
      <c r="AL44" s="34"/>
      <c r="AM44" s="34"/>
      <c r="AN44" s="35"/>
      <c r="AO44" s="32">
        <f>AF44+AG44+AH44+AI44</f>
        <v>0</v>
      </c>
      <c r="AP44" s="31">
        <f>AJ44/2</f>
        <v>0</v>
      </c>
      <c r="AQ44" s="26">
        <f>(AK44*3)+(AL44*5)+(AM44*5)+(AN44*20)</f>
        <v>0</v>
      </c>
      <c r="AR44" s="60">
        <f>AO44+AP44+AQ44</f>
        <v>0</v>
      </c>
      <c r="AS44" s="36"/>
      <c r="AT44" s="33"/>
      <c r="AU44" s="33"/>
      <c r="AV44" s="34"/>
      <c r="AW44" s="34"/>
      <c r="AX44" s="34"/>
      <c r="AY44" s="34"/>
      <c r="AZ44" s="35"/>
      <c r="BA44" s="32">
        <f>AS44+AT44+AU44</f>
        <v>0</v>
      </c>
      <c r="BB44" s="31">
        <f>AV44/2</f>
        <v>0</v>
      </c>
      <c r="BC44" s="26">
        <f>(AW44*3)+(AX44*5)+(AY44*5)+(AZ44*20)</f>
        <v>0</v>
      </c>
      <c r="BD44" s="60">
        <f>BA44+BB44+BC44</f>
        <v>0</v>
      </c>
      <c r="BE44" s="32"/>
      <c r="BF44" s="57"/>
      <c r="BG44" s="34"/>
      <c r="BH44" s="34"/>
      <c r="BI44" s="34"/>
      <c r="BJ44" s="34"/>
      <c r="BK44" s="35"/>
      <c r="BL44" s="53">
        <f>BE44+BF44</f>
        <v>0</v>
      </c>
      <c r="BM44" s="46">
        <f>BG44/2</f>
        <v>0</v>
      </c>
      <c r="BN44" s="45">
        <f>(BH44*3)+(BI44*5)+(BJ44*5)+(BK44*20)</f>
        <v>0</v>
      </c>
      <c r="BO44" s="44">
        <f>BL44+BM44+BN44</f>
        <v>0</v>
      </c>
      <c r="BP44" s="36"/>
      <c r="BQ44" s="33"/>
      <c r="BR44" s="33"/>
      <c r="BS44" s="33"/>
      <c r="BT44" s="34"/>
      <c r="BU44" s="34"/>
      <c r="BV44" s="34"/>
      <c r="BW44" s="34"/>
      <c r="BX44" s="35"/>
      <c r="BY44" s="32">
        <f>BP44+BQ44+BR44+BS44</f>
        <v>0</v>
      </c>
      <c r="BZ44" s="31">
        <f>BT44/2</f>
        <v>0</v>
      </c>
      <c r="CA44" s="37">
        <f>(BU44*3)+(BV44*5)+(BW44*5)+(BX44*20)</f>
        <v>0</v>
      </c>
      <c r="CB44" s="103">
        <f>BY44+BZ44+CA44</f>
        <v>0</v>
      </c>
      <c r="CC44" s="36"/>
      <c r="CD44" s="33"/>
      <c r="CE44" s="34"/>
      <c r="CF44" s="34"/>
      <c r="CG44" s="34">
        <v>0</v>
      </c>
      <c r="CH44" s="34"/>
      <c r="CI44" s="35"/>
      <c r="CJ44" s="32">
        <f>CC44+CD44</f>
        <v>0</v>
      </c>
      <c r="CK44" s="31">
        <f>CE44/2</f>
        <v>0</v>
      </c>
      <c r="CL44" s="26">
        <f>(CF44*3)+(CG44*5)+(CH44*5)+(CI44*20)</f>
        <v>0</v>
      </c>
      <c r="CM44" s="99">
        <f>CJ44+CK44+CL44</f>
        <v>0</v>
      </c>
      <c r="IL44" s="50"/>
    </row>
    <row r="45" spans="1:246" hidden="1" x14ac:dyDescent="0.25">
      <c r="A45" s="38">
        <v>19</v>
      </c>
      <c r="B45" s="28"/>
      <c r="C45" s="28"/>
      <c r="D45" s="29"/>
      <c r="E45" s="29"/>
      <c r="F45" s="59"/>
      <c r="G45" s="27" t="str">
        <f>IF(AND(OR($G$2="Y",$H$2="Y"),I45&lt;5,J45&lt;5),IF(AND(I45=I44,J45=J44),G44+1,1),"")</f>
        <v/>
      </c>
      <c r="H45" s="24" t="e">
        <f>IF(AND($H$2="Y",J45&gt;0,OR(AND(G45=1,#REF!=10),AND(G45=2,#REF!=20),AND(G45=3,#REF!=30),AND(G45=4,G105=40),AND(G45=5,G111=50),AND(G45=6,G118=60),AND(G45=7,G127=70),AND(G45=8,#REF!=80),AND(G45=9,G135=90),AND(G45=10,#REF!=100))),VLOOKUP(J45-1,SortLookup!$A$13:$B$16,2,FALSE),"")</f>
        <v>#REF!</v>
      </c>
      <c r="I45" s="39" t="str">
        <f>IF(ISNA(VLOOKUP(E45,SortLookup!$A$1:$B$5,2,FALSE))," ",VLOOKUP(E45,SortLookup!$A$1:$B$5,2,FALSE))</f>
        <v xml:space="preserve"> </v>
      </c>
      <c r="J45" s="25" t="str">
        <f>IF(ISNA(VLOOKUP(F45,SortLookup!$A$7:$B$11,2,FALSE))," ",VLOOKUP(F45,SortLookup!$A$7:$B$11,2,FALSE))</f>
        <v xml:space="preserve"> </v>
      </c>
      <c r="K45" s="74">
        <f>L45+M45+N45</f>
        <v>0</v>
      </c>
      <c r="L45" s="75">
        <f>AB45+AO45+BA45+BL45+BY45+CJ45+CU45+DF45+DQ45+EB45+EM45+EX45+FI45+FT45+GE45+GP45+HA45+HL45+HW45+IH45</f>
        <v>0</v>
      </c>
      <c r="M45" s="45">
        <f>AD45+AQ45+BC45+BN45+CA45+CL45+CW45+DH45+DS45+ED45+EO45+EZ45+FK45+FV45+GG45+GR45+HC45+HN45+HY45+IJ45</f>
        <v>0</v>
      </c>
      <c r="N45" s="46">
        <f>O45/2</f>
        <v>0</v>
      </c>
      <c r="O45" s="76">
        <f>W45+AJ45+AV45+BG45+BT45+CE45+CP45+DA45+DL45+DW45+EH45+ES45+FD45+FO45+FZ45+GK45+GV45+HG45+HR45+IC45</f>
        <v>0</v>
      </c>
      <c r="P45" s="36"/>
      <c r="Q45" s="33"/>
      <c r="R45" s="33"/>
      <c r="S45" s="33"/>
      <c r="T45" s="33"/>
      <c r="U45" s="33"/>
      <c r="V45" s="33"/>
      <c r="W45" s="34"/>
      <c r="X45" s="34"/>
      <c r="Y45" s="34">
        <v>0</v>
      </c>
      <c r="Z45" s="34"/>
      <c r="AA45" s="35"/>
      <c r="AB45" s="32">
        <f>P45+Q45+R45+S45+T45+U45+V45</f>
        <v>0</v>
      </c>
      <c r="AC45" s="31">
        <f>W45/2</f>
        <v>0</v>
      </c>
      <c r="AD45" s="26">
        <f>(X45*3)+(Y45*5)+(Z45*5)+(AA45*20)</f>
        <v>0</v>
      </c>
      <c r="AE45" s="60">
        <f>AB45+AC45+AD45</f>
        <v>0</v>
      </c>
      <c r="AF45" s="36"/>
      <c r="AG45" s="33"/>
      <c r="AH45" s="33"/>
      <c r="AI45" s="33"/>
      <c r="AJ45" s="34"/>
      <c r="AK45" s="34"/>
      <c r="AL45" s="34"/>
      <c r="AM45" s="34"/>
      <c r="AN45" s="35"/>
      <c r="AO45" s="32">
        <f>AF45+AG45+AH45+AI45</f>
        <v>0</v>
      </c>
      <c r="AP45" s="31">
        <f>AJ45/2</f>
        <v>0</v>
      </c>
      <c r="AQ45" s="26">
        <f>(AK45*3)+(AL45*5)+(AM45*5)+(AN45*20)</f>
        <v>0</v>
      </c>
      <c r="AR45" s="60">
        <f>AO45+AP45+AQ45</f>
        <v>0</v>
      </c>
      <c r="AS45" s="36"/>
      <c r="AT45" s="33"/>
      <c r="AU45" s="33"/>
      <c r="AV45" s="34"/>
      <c r="AW45" s="34"/>
      <c r="AX45" s="34"/>
      <c r="AY45" s="34"/>
      <c r="AZ45" s="35"/>
      <c r="BA45" s="32">
        <f>AS45+AT45+AU45</f>
        <v>0</v>
      </c>
      <c r="BB45" s="31">
        <f>AV45/2</f>
        <v>0</v>
      </c>
      <c r="BC45" s="26">
        <f>(AW45*3)+(AX45*5)+(AY45*5)+(AZ45*20)</f>
        <v>0</v>
      </c>
      <c r="BD45" s="60">
        <f>BA45+BB45+BC45</f>
        <v>0</v>
      </c>
      <c r="BE45" s="32"/>
      <c r="BF45" s="57"/>
      <c r="BG45" s="34"/>
      <c r="BH45" s="34"/>
      <c r="BI45" s="34"/>
      <c r="BJ45" s="34"/>
      <c r="BK45" s="35"/>
      <c r="BL45" s="53">
        <f>BE45+BF45</f>
        <v>0</v>
      </c>
      <c r="BM45" s="46">
        <f>BG45/2</f>
        <v>0</v>
      </c>
      <c r="BN45" s="45">
        <f>(BH45*3)+(BI45*5)+(BJ45*5)+(BK45*20)</f>
        <v>0</v>
      </c>
      <c r="BO45" s="44">
        <f>BL45+BM45+BN45</f>
        <v>0</v>
      </c>
      <c r="BP45" s="36"/>
      <c r="BQ45" s="33"/>
      <c r="BR45" s="33"/>
      <c r="BS45" s="33"/>
      <c r="BT45" s="34"/>
      <c r="BU45" s="34"/>
      <c r="BV45" s="34"/>
      <c r="BW45" s="34"/>
      <c r="BX45" s="35"/>
      <c r="BY45" s="32">
        <f>BP45+BQ45+BR45+BS45</f>
        <v>0</v>
      </c>
      <c r="BZ45" s="31">
        <f>BT45/2</f>
        <v>0</v>
      </c>
      <c r="CA45" s="37">
        <f>(BU45*3)+(BV45*5)+(BW45*5)+(BX45*20)</f>
        <v>0</v>
      </c>
      <c r="CB45" s="103">
        <f>BY45+BZ45+CA45</f>
        <v>0</v>
      </c>
      <c r="CC45" s="36"/>
      <c r="CD45" s="33"/>
      <c r="CE45" s="34"/>
      <c r="CF45" s="34"/>
      <c r="CG45" s="34">
        <v>0</v>
      </c>
      <c r="CH45" s="34"/>
      <c r="CI45" s="35"/>
      <c r="CJ45" s="32">
        <f>CC45+CD45</f>
        <v>0</v>
      </c>
      <c r="CK45" s="31">
        <f>CE45/2</f>
        <v>0</v>
      </c>
      <c r="CL45" s="26">
        <f>(CF45*3)+(CG45*5)+(CH45*5)+(CI45*20)</f>
        <v>0</v>
      </c>
      <c r="CM45" s="99">
        <f>CJ45+CK45+CL45</f>
        <v>0</v>
      </c>
      <c r="IL45" s="50"/>
    </row>
    <row r="46" spans="1:246" hidden="1" x14ac:dyDescent="0.25">
      <c r="A46" s="38">
        <v>20</v>
      </c>
      <c r="B46" s="28"/>
      <c r="C46" s="28"/>
      <c r="D46" s="29"/>
      <c r="E46" s="29"/>
      <c r="F46" s="59"/>
      <c r="G46" s="27" t="str">
        <f>IF(AND(OR($G$2="Y",$H$2="Y"),I46&lt;5,J46&lt;5),IF(AND(I46=I45,J46=J45),G45+1,1),"")</f>
        <v/>
      </c>
      <c r="H46" s="24" t="e">
        <f>IF(AND($H$2="Y",J46&gt;0,OR(AND(G46=1,#REF!=10),AND(G46=2,#REF!=20),AND(G46=3,#REF!=30),AND(G46=4,G106=40),AND(G46=5,G112=50),AND(G46=6,G119=60),AND(G46=7,G128=70),AND(G46=8,#REF!=80),AND(G46=9,G136=90),AND(G46=10,#REF!=100))),VLOOKUP(J46-1,SortLookup!$A$13:$B$16,2,FALSE),"")</f>
        <v>#REF!</v>
      </c>
      <c r="I46" s="39" t="str">
        <f>IF(ISNA(VLOOKUP(E46,SortLookup!$A$1:$B$5,2,FALSE))," ",VLOOKUP(E46,SortLookup!$A$1:$B$5,2,FALSE))</f>
        <v xml:space="preserve"> </v>
      </c>
      <c r="J46" s="25" t="str">
        <f>IF(ISNA(VLOOKUP(F46,SortLookup!$A$7:$B$11,2,FALSE))," ",VLOOKUP(F46,SortLookup!$A$7:$B$11,2,FALSE))</f>
        <v xml:space="preserve"> </v>
      </c>
      <c r="K46" s="74">
        <f>L46+M46+N46</f>
        <v>0</v>
      </c>
      <c r="L46" s="75">
        <f>AB46+AO46+BA46+BL46+BY46+CJ46+CU46+DF46+DQ46+EB46+EM46+EX46+FI46+FT46+GE46+GP46+HA46+HL46+HW46+IH46</f>
        <v>0</v>
      </c>
      <c r="M46" s="45">
        <f>AD46+AQ46+BC46+BN46+CA46+CL46+CW46+DH46+DS46+ED46+EO46+EZ46+FK46+FV46+GG46+GR46+HC46+HN46+HY46+IJ46</f>
        <v>0</v>
      </c>
      <c r="N46" s="46">
        <f>O46/2</f>
        <v>0</v>
      </c>
      <c r="O46" s="76">
        <f>W46+AJ46+AV46+BG46+BT46+CE46+CP46+DA46+DL46+DW46+EH46+ES46+FD46+FO46+FZ46+GK46+GV46+HG46+HR46+IC46</f>
        <v>0</v>
      </c>
      <c r="P46" s="36"/>
      <c r="Q46" s="33"/>
      <c r="R46" s="33"/>
      <c r="S46" s="33"/>
      <c r="T46" s="33"/>
      <c r="U46" s="33"/>
      <c r="V46" s="33"/>
      <c r="W46" s="34"/>
      <c r="X46" s="34"/>
      <c r="Y46" s="34">
        <v>0</v>
      </c>
      <c r="Z46" s="34"/>
      <c r="AA46" s="35"/>
      <c r="AB46" s="32">
        <f>P46+Q46+R46+S46+T46+U46+V46</f>
        <v>0</v>
      </c>
      <c r="AC46" s="31">
        <f>W46/2</f>
        <v>0</v>
      </c>
      <c r="AD46" s="26">
        <f>(X46*3)+(Y46*5)+(Z46*5)+(AA46*20)</f>
        <v>0</v>
      </c>
      <c r="AE46" s="60">
        <f>AB46+AC46+AD46</f>
        <v>0</v>
      </c>
      <c r="AF46" s="36"/>
      <c r="AG46" s="33"/>
      <c r="AH46" s="33"/>
      <c r="AI46" s="33"/>
      <c r="AJ46" s="34"/>
      <c r="AK46" s="34"/>
      <c r="AL46" s="34"/>
      <c r="AM46" s="34"/>
      <c r="AN46" s="35"/>
      <c r="AO46" s="32">
        <f>AF46+AG46+AH46+AI46</f>
        <v>0</v>
      </c>
      <c r="AP46" s="31">
        <f>AJ46/2</f>
        <v>0</v>
      </c>
      <c r="AQ46" s="26">
        <f>(AK46*3)+(AL46*5)+(AM46*5)+(AN46*20)</f>
        <v>0</v>
      </c>
      <c r="AR46" s="60">
        <f>AO46+AP46+AQ46</f>
        <v>0</v>
      </c>
      <c r="AS46" s="36"/>
      <c r="AT46" s="33"/>
      <c r="AU46" s="33"/>
      <c r="AV46" s="34"/>
      <c r="AW46" s="34"/>
      <c r="AX46" s="34"/>
      <c r="AY46" s="34"/>
      <c r="AZ46" s="35"/>
      <c r="BA46" s="32">
        <f>AS46+AT46+AU46</f>
        <v>0</v>
      </c>
      <c r="BB46" s="31">
        <f>AV46/2</f>
        <v>0</v>
      </c>
      <c r="BC46" s="26">
        <f>(AW46*3)+(AX46*5)+(AY46*5)+(AZ46*20)</f>
        <v>0</v>
      </c>
      <c r="BD46" s="60">
        <f>BA46+BB46+BC46</f>
        <v>0</v>
      </c>
      <c r="BE46" s="32"/>
      <c r="BF46" s="57"/>
      <c r="BG46" s="34"/>
      <c r="BH46" s="34"/>
      <c r="BI46" s="34"/>
      <c r="BJ46" s="34"/>
      <c r="BK46" s="35"/>
      <c r="BL46" s="53">
        <f>BE46+BF46</f>
        <v>0</v>
      </c>
      <c r="BM46" s="46">
        <f>BG46/2</f>
        <v>0</v>
      </c>
      <c r="BN46" s="45">
        <f>(BH46*3)+(BI46*5)+(BJ46*5)+(BK46*20)</f>
        <v>0</v>
      </c>
      <c r="BO46" s="44">
        <f>BL46+BM46+BN46</f>
        <v>0</v>
      </c>
      <c r="BP46" s="36"/>
      <c r="BQ46" s="33"/>
      <c r="BR46" s="33"/>
      <c r="BS46" s="33"/>
      <c r="BT46" s="34"/>
      <c r="BU46" s="34"/>
      <c r="BV46" s="34"/>
      <c r="BW46" s="34"/>
      <c r="BX46" s="35"/>
      <c r="BY46" s="32">
        <f>BP46+BQ46+BR46+BS46</f>
        <v>0</v>
      </c>
      <c r="BZ46" s="31">
        <f>BT46/2</f>
        <v>0</v>
      </c>
      <c r="CA46" s="37">
        <f>(BU46*3)+(BV46*5)+(BW46*5)+(BX46*20)</f>
        <v>0</v>
      </c>
      <c r="CB46" s="103">
        <f>BY46+BZ46+CA46</f>
        <v>0</v>
      </c>
      <c r="CC46" s="36"/>
      <c r="CD46" s="33"/>
      <c r="CE46" s="34"/>
      <c r="CF46" s="34"/>
      <c r="CG46" s="34">
        <v>0</v>
      </c>
      <c r="CH46" s="34"/>
      <c r="CI46" s="35"/>
      <c r="CJ46" s="32">
        <f>CC46+CD46</f>
        <v>0</v>
      </c>
      <c r="CK46" s="31">
        <f>CE46/2</f>
        <v>0</v>
      </c>
      <c r="CL46" s="26">
        <f>(CF46*3)+(CG46*5)+(CH46*5)+(CI46*20)</f>
        <v>0</v>
      </c>
      <c r="CM46" s="99">
        <f>CJ46+CK46+CL46</f>
        <v>0</v>
      </c>
      <c r="IL46" s="50"/>
    </row>
    <row r="47" spans="1:246" hidden="1" x14ac:dyDescent="0.25">
      <c r="A47" s="38">
        <v>21</v>
      </c>
      <c r="B47" s="28"/>
      <c r="C47" s="28"/>
      <c r="D47" s="29"/>
      <c r="E47" s="29"/>
      <c r="F47" s="59"/>
      <c r="G47" s="27" t="str">
        <f>IF(AND(OR($G$2="Y",$H$2="Y"),I47&lt;5,J47&lt;5),IF(AND(I47=I46,J47=J46),G46+1,1),"")</f>
        <v/>
      </c>
      <c r="H47" s="24" t="e">
        <f>IF(AND($H$2="Y",J47&gt;0,OR(AND(G47=1,#REF!=10),AND(G47=2,#REF!=20),AND(G47=3,#REF!=30),AND(G47=4,G107=40),AND(G47=5,G113=50),AND(G47=6,G120=60),AND(G47=7,G129=70),AND(G47=8,#REF!=80),AND(G47=9,G137=90),AND(G47=10,#REF!=100))),VLOOKUP(J47-1,SortLookup!$A$13:$B$16,2,FALSE),"")</f>
        <v>#REF!</v>
      </c>
      <c r="I47" s="39" t="str">
        <f>IF(ISNA(VLOOKUP(E47,SortLookup!$A$1:$B$5,2,FALSE))," ",VLOOKUP(E47,SortLookup!$A$1:$B$5,2,FALSE))</f>
        <v xml:space="preserve"> </v>
      </c>
      <c r="J47" s="25" t="str">
        <f>IF(ISNA(VLOOKUP(F47,SortLookup!$A$7:$B$11,2,FALSE))," ",VLOOKUP(F47,SortLookup!$A$7:$B$11,2,FALSE))</f>
        <v xml:space="preserve"> </v>
      </c>
      <c r="K47" s="74">
        <f>L47+M47+N47</f>
        <v>0</v>
      </c>
      <c r="L47" s="75">
        <f>AB47+AO47+BA47+BL47+BY47+CJ47+CU47+DF47+DQ47+EB47+EM47+EX47+FI47+FT47+GE47+GP47+HA47+HL47+HW47+IH47</f>
        <v>0</v>
      </c>
      <c r="M47" s="45">
        <f>AD47+AQ47+BC47+BN47+CA47+CL47+CW47+DH47+DS47+ED47+EO47+EZ47+FK47+FV47+GG47+GR47+HC47+HN47+HY47+IJ47</f>
        <v>0</v>
      </c>
      <c r="N47" s="46">
        <f>O47/2</f>
        <v>0</v>
      </c>
      <c r="O47" s="76">
        <f>W47+AJ47+AV47+BG47+BT47+CE47+CP47+DA47+DL47+DW47+EH47+ES47+FD47+FO47+FZ47+GK47+GV47+HG47+HR47+IC47</f>
        <v>0</v>
      </c>
      <c r="P47" s="36"/>
      <c r="Q47" s="33"/>
      <c r="R47" s="33"/>
      <c r="S47" s="33"/>
      <c r="T47" s="33"/>
      <c r="U47" s="33"/>
      <c r="V47" s="33"/>
      <c r="W47" s="34"/>
      <c r="X47" s="34"/>
      <c r="Y47" s="34">
        <v>0</v>
      </c>
      <c r="Z47" s="34"/>
      <c r="AA47" s="35"/>
      <c r="AB47" s="32">
        <f>P47+Q47+R47+S47+T47+U47+V47</f>
        <v>0</v>
      </c>
      <c r="AC47" s="31">
        <f>W47/2</f>
        <v>0</v>
      </c>
      <c r="AD47" s="26">
        <f>(X47*3)+(Y47*5)+(Z47*5)+(AA47*20)</f>
        <v>0</v>
      </c>
      <c r="AE47" s="60">
        <f>AB47+AC47+AD47</f>
        <v>0</v>
      </c>
      <c r="AF47" s="36"/>
      <c r="AG47" s="33"/>
      <c r="AH47" s="33"/>
      <c r="AI47" s="33"/>
      <c r="AJ47" s="34"/>
      <c r="AK47" s="34"/>
      <c r="AL47" s="34"/>
      <c r="AM47" s="34"/>
      <c r="AN47" s="35"/>
      <c r="AO47" s="32">
        <f>AF47+AG47+AH47+AI47</f>
        <v>0</v>
      </c>
      <c r="AP47" s="31">
        <f>AJ47/2</f>
        <v>0</v>
      </c>
      <c r="AQ47" s="26">
        <f>(AK47*3)+(AL47*5)+(AM47*5)+(AN47*20)</f>
        <v>0</v>
      </c>
      <c r="AR47" s="60">
        <f>AO47+AP47+AQ47</f>
        <v>0</v>
      </c>
      <c r="AS47" s="36"/>
      <c r="AT47" s="33"/>
      <c r="AU47" s="33"/>
      <c r="AV47" s="34"/>
      <c r="AW47" s="34"/>
      <c r="AX47" s="34"/>
      <c r="AY47" s="34"/>
      <c r="AZ47" s="35"/>
      <c r="BA47" s="32">
        <f>AS47+AT47+AU47</f>
        <v>0</v>
      </c>
      <c r="BB47" s="31">
        <f>AV47/2</f>
        <v>0</v>
      </c>
      <c r="BC47" s="26">
        <f>(AW47*3)+(AX47*5)+(AY47*5)+(AZ47*20)</f>
        <v>0</v>
      </c>
      <c r="BD47" s="60">
        <f>BA47+BB47+BC47</f>
        <v>0</v>
      </c>
      <c r="BE47" s="32"/>
      <c r="BF47" s="57"/>
      <c r="BG47" s="34"/>
      <c r="BH47" s="34"/>
      <c r="BI47" s="34"/>
      <c r="BJ47" s="34"/>
      <c r="BK47" s="35"/>
      <c r="BL47" s="53">
        <f>BE47+BF47</f>
        <v>0</v>
      </c>
      <c r="BM47" s="46">
        <f>BG47/2</f>
        <v>0</v>
      </c>
      <c r="BN47" s="45">
        <f>(BH47*3)+(BI47*5)+(BJ47*5)+(BK47*20)</f>
        <v>0</v>
      </c>
      <c r="BO47" s="44">
        <f>BL47+BM47+BN47</f>
        <v>0</v>
      </c>
      <c r="BP47" s="36"/>
      <c r="BQ47" s="33"/>
      <c r="BR47" s="33"/>
      <c r="BS47" s="33"/>
      <c r="BT47" s="34"/>
      <c r="BU47" s="34"/>
      <c r="BV47" s="34"/>
      <c r="BW47" s="34"/>
      <c r="BX47" s="35"/>
      <c r="BY47" s="32">
        <f>BP47+BQ47+BR47+BS47</f>
        <v>0</v>
      </c>
      <c r="BZ47" s="31">
        <f>BT47/2</f>
        <v>0</v>
      </c>
      <c r="CA47" s="37">
        <f>(BU47*3)+(BV47*5)+(BW47*5)+(BX47*20)</f>
        <v>0</v>
      </c>
      <c r="CB47" s="103">
        <f>BY47+BZ47+CA47</f>
        <v>0</v>
      </c>
      <c r="CC47" s="36"/>
      <c r="CD47" s="33"/>
      <c r="CE47" s="34"/>
      <c r="CF47" s="34"/>
      <c r="CG47" s="34">
        <v>0</v>
      </c>
      <c r="CH47" s="34"/>
      <c r="CI47" s="35"/>
      <c r="CJ47" s="32">
        <f>CC47+CD47</f>
        <v>0</v>
      </c>
      <c r="CK47" s="31">
        <f>CE47/2</f>
        <v>0</v>
      </c>
      <c r="CL47" s="26">
        <f>(CF47*3)+(CG47*5)+(CH47*5)+(CI47*20)</f>
        <v>0</v>
      </c>
      <c r="CM47" s="99">
        <f>CJ47+CK47+CL47</f>
        <v>0</v>
      </c>
      <c r="IL47" s="50"/>
    </row>
    <row r="48" spans="1:246" ht="13.2" hidden="1" customHeight="1" thickBot="1" x14ac:dyDescent="0.25">
      <c r="A48" s="38">
        <v>22</v>
      </c>
      <c r="B48" s="28"/>
      <c r="C48" s="28"/>
      <c r="D48" s="29"/>
      <c r="E48" s="29"/>
      <c r="F48" s="59"/>
      <c r="G48" s="27" t="str">
        <f>IF(AND(OR($G$2="Y",$H$2="Y"),I48&lt;5,J48&lt;5),IF(AND(I48=I47,J48=J47),G47+1,1),"")</f>
        <v/>
      </c>
      <c r="H48" s="24" t="e">
        <f>IF(AND($H$2="Y",J48&gt;0,OR(AND(G48=1,#REF!=10),AND(G48=2,#REF!=20),AND(G48=3,#REF!=30),AND(G48=4,G108=40),AND(G48=5,G114=50),AND(G48=6,G121=60),AND(G48=7,G130=70),AND(G48=8,#REF!=80),AND(G48=9,G138=90),AND(G48=10,#REF!=100))),VLOOKUP(J48-1,SortLookup!$A$13:$B$16,2,FALSE),"")</f>
        <v>#REF!</v>
      </c>
      <c r="I48" s="39" t="str">
        <f>IF(ISNA(VLOOKUP(E48,SortLookup!$A$1:$B$5,2,FALSE))," ",VLOOKUP(E48,SortLookup!$A$1:$B$5,2,FALSE))</f>
        <v xml:space="preserve"> </v>
      </c>
      <c r="J48" s="25" t="str">
        <f>IF(ISNA(VLOOKUP(F48,SortLookup!$A$7:$B$11,2,FALSE))," ",VLOOKUP(F48,SortLookup!$A$7:$B$11,2,FALSE))</f>
        <v xml:space="preserve"> </v>
      </c>
      <c r="K48" s="74">
        <f>L48+M48+N48</f>
        <v>0</v>
      </c>
      <c r="L48" s="75">
        <f>AB48+AO48+BA48+BL48+BY48+CJ48+CU48+DF48+DQ48+EB48+EM48+EX48+FI48+FT48+GE48+GP48+HA48+HL48+HW48+IH48</f>
        <v>0</v>
      </c>
      <c r="M48" s="45">
        <f>AD48+AQ48+BC48+BN48+CA48+CL48+CW48+DH48+DS48+ED48+EO48+EZ48+FK48+FV48+GG48+GR48+HC48+HN48+HY48+IJ48</f>
        <v>0</v>
      </c>
      <c r="N48" s="46">
        <f>O48/2</f>
        <v>0</v>
      </c>
      <c r="O48" s="76">
        <f>W48+AJ48+AV48+BG48+BT48+CE48+CP48+DA48+DL48+DW48+EH48+ES48+FD48+FO48+FZ48+GK48+GV48+HG48+HR48+IC48</f>
        <v>0</v>
      </c>
      <c r="P48" s="36"/>
      <c r="Q48" s="33"/>
      <c r="R48" s="33"/>
      <c r="S48" s="33"/>
      <c r="T48" s="33"/>
      <c r="U48" s="33"/>
      <c r="V48" s="33"/>
      <c r="W48" s="34"/>
      <c r="X48" s="34"/>
      <c r="Y48" s="34">
        <v>0</v>
      </c>
      <c r="Z48" s="34"/>
      <c r="AA48" s="35"/>
      <c r="AB48" s="32">
        <f>P48+Q48+R48+S48+T48+U48+V48</f>
        <v>0</v>
      </c>
      <c r="AC48" s="31">
        <f>W48/2</f>
        <v>0</v>
      </c>
      <c r="AD48" s="26">
        <f>(X48*3)+(Y48*5)+(Z48*5)+(AA48*20)</f>
        <v>0</v>
      </c>
      <c r="AE48" s="60">
        <f>AB48+AC48+AD48</f>
        <v>0</v>
      </c>
      <c r="AF48" s="36"/>
      <c r="AG48" s="33"/>
      <c r="AH48" s="33"/>
      <c r="AI48" s="33"/>
      <c r="AJ48" s="34"/>
      <c r="AK48" s="34"/>
      <c r="AL48" s="34"/>
      <c r="AM48" s="34"/>
      <c r="AN48" s="35"/>
      <c r="AO48" s="32">
        <f>AF48+AG48+AH48+AI48</f>
        <v>0</v>
      </c>
      <c r="AP48" s="31">
        <f>AJ48/2</f>
        <v>0</v>
      </c>
      <c r="AQ48" s="26">
        <f>(AK48*3)+(AL48*5)+(AM48*5)+(AN48*20)</f>
        <v>0</v>
      </c>
      <c r="AR48" s="60">
        <f>AO48+AP48+AQ48</f>
        <v>0</v>
      </c>
      <c r="AS48" s="36"/>
      <c r="AT48" s="33"/>
      <c r="AU48" s="33"/>
      <c r="AV48" s="34"/>
      <c r="AW48" s="34"/>
      <c r="AX48" s="34"/>
      <c r="AY48" s="34"/>
      <c r="AZ48" s="35"/>
      <c r="BA48" s="32">
        <f>AS48+AT48+AU48</f>
        <v>0</v>
      </c>
      <c r="BB48" s="31">
        <f>AV48/2</f>
        <v>0</v>
      </c>
      <c r="BC48" s="26">
        <f>(AW48*3)+(AX48*5)+(AY48*5)+(AZ48*20)</f>
        <v>0</v>
      </c>
      <c r="BD48" s="60">
        <f>BA48+BB48+BC48</f>
        <v>0</v>
      </c>
      <c r="BE48" s="32"/>
      <c r="BF48" s="57"/>
      <c r="BG48" s="34"/>
      <c r="BH48" s="34"/>
      <c r="BI48" s="34"/>
      <c r="BJ48" s="34"/>
      <c r="BK48" s="35"/>
      <c r="BL48" s="53">
        <f>BE48+BF48</f>
        <v>0</v>
      </c>
      <c r="BM48" s="46">
        <f>BG48/2</f>
        <v>0</v>
      </c>
      <c r="BN48" s="45">
        <f>(BH48*3)+(BI48*5)+(BJ48*5)+(BK48*20)</f>
        <v>0</v>
      </c>
      <c r="BO48" s="44">
        <f>BL48+BM48+BN48</f>
        <v>0</v>
      </c>
      <c r="BP48" s="36"/>
      <c r="BQ48" s="33"/>
      <c r="BR48" s="33"/>
      <c r="BS48" s="33"/>
      <c r="BT48" s="34"/>
      <c r="BU48" s="34"/>
      <c r="BV48" s="34"/>
      <c r="BW48" s="34"/>
      <c r="BX48" s="35"/>
      <c r="BY48" s="32">
        <f>BP48+BQ48+BR48+BS48</f>
        <v>0</v>
      </c>
      <c r="BZ48" s="31">
        <f>BT48/2</f>
        <v>0</v>
      </c>
      <c r="CA48" s="37">
        <f>(BU48*3)+(BV48*5)+(BW48*5)+(BX48*20)</f>
        <v>0</v>
      </c>
      <c r="CB48" s="103">
        <f>BY48+BZ48+CA48</f>
        <v>0</v>
      </c>
      <c r="CC48" s="36"/>
      <c r="CD48" s="33"/>
      <c r="CE48" s="34"/>
      <c r="CF48" s="34"/>
      <c r="CG48" s="34">
        <v>0</v>
      </c>
      <c r="CH48" s="34"/>
      <c r="CI48" s="35"/>
      <c r="CJ48" s="32">
        <f>CC48+CD48</f>
        <v>0</v>
      </c>
      <c r="CK48" s="31">
        <f>CE48/2</f>
        <v>0</v>
      </c>
      <c r="CL48" s="26">
        <f>(CF48*3)+(CG48*5)+(CH48*5)+(CI48*20)</f>
        <v>0</v>
      </c>
      <c r="CM48" s="99">
        <f>CJ48+CK48+CL48</f>
        <v>0</v>
      </c>
      <c r="IL48" s="50"/>
    </row>
    <row r="49" spans="1:246" x14ac:dyDescent="0.25">
      <c r="A49" s="38">
        <v>23</v>
      </c>
      <c r="B49" s="82" t="s">
        <v>131</v>
      </c>
      <c r="C49" s="28"/>
      <c r="D49" s="29"/>
      <c r="E49" s="83" t="s">
        <v>16</v>
      </c>
      <c r="F49" s="84" t="s">
        <v>24</v>
      </c>
      <c r="G49" s="27" t="str">
        <f>IF(AND(OR($G$2="Y",$H$2="Y"),I49&lt;5,J49&lt;5),IF(AND(I49=#REF!,J49=#REF!),#REF!+1,1),"")</f>
        <v/>
      </c>
      <c r="H49" s="24" t="e">
        <f>IF(AND($H$2="Y",J49&gt;0,OR(AND(G49=1,#REF!=10),AND(G49=2,#REF!=20),AND(G49=3,#REF!=30),AND(G49=4,#REF!=40),AND(G49=5,G102=50),AND(G49=6,G109=60),AND(G49=7,G118=70),AND(G49=8,#REF!=80),AND(G49=9,G126=90),AND(G49=10,#REF!=100))),VLOOKUP(J49-1,SortLookup!$A$13:$B$16,2,FALSE),"")</f>
        <v>#REF!</v>
      </c>
      <c r="I49" s="39">
        <f>IF(ISNA(VLOOKUP(E49,SortLookup!$A$1:$B$5,2,FALSE))," ",VLOOKUP(E49,SortLookup!$A$1:$B$5,2,FALSE))</f>
        <v>0</v>
      </c>
      <c r="J49" s="25">
        <f>IF(ISNA(VLOOKUP(F49,SortLookup!$A$7:$B$11,2,FALSE))," ",VLOOKUP(F49,SortLookup!$A$7:$B$11,2,FALSE))</f>
        <v>4</v>
      </c>
      <c r="K49" s="74">
        <f>L49+M49+N49</f>
        <v>342.14</v>
      </c>
      <c r="L49" s="75">
        <f>AB49+AO49+BA49+BL49+BY49+CJ49+CU49+DF49+DQ49+EB49+EM49+EX49+FI49+FT49+GE49+GP49+HA49+HL49+HW49+IH49</f>
        <v>297.14</v>
      </c>
      <c r="M49" s="45">
        <f>AD49+AQ49+BC49+BN49+CA49+CL49+CW49+DH49+DS49+ED49+EO49+EZ49+FK49+FV49+GG49+GR49+HC49+HN49+HY49+IJ49</f>
        <v>25</v>
      </c>
      <c r="N49" s="46">
        <f>O49/2</f>
        <v>20</v>
      </c>
      <c r="O49" s="76">
        <f>W49+AJ49+AV49+BG49+BT49+CE49+CP49+DA49+DL49+DW49+EH49+ES49+FD49+FO49+FZ49+GK49+GV49+HG49+HR49+IC49</f>
        <v>40</v>
      </c>
      <c r="P49" s="36">
        <v>7.86</v>
      </c>
      <c r="Q49" s="33">
        <v>16.059999999999999</v>
      </c>
      <c r="R49" s="33">
        <v>2.2400000000000002</v>
      </c>
      <c r="S49" s="33"/>
      <c r="T49" s="33"/>
      <c r="U49" s="33"/>
      <c r="V49" s="33"/>
      <c r="W49" s="34">
        <v>12</v>
      </c>
      <c r="X49" s="34">
        <v>0</v>
      </c>
      <c r="Y49" s="34">
        <v>0</v>
      </c>
      <c r="Z49" s="34">
        <v>0</v>
      </c>
      <c r="AA49" s="35">
        <v>0</v>
      </c>
      <c r="AB49" s="32">
        <f>P49+Q49+R49+S49+T49+U49+V49</f>
        <v>26.16</v>
      </c>
      <c r="AC49" s="31">
        <f>W49/2</f>
        <v>6</v>
      </c>
      <c r="AD49" s="26">
        <f>(X49*3)+(Y49*5)+(Z49*5)+(AA49*20)</f>
        <v>0</v>
      </c>
      <c r="AE49" s="60">
        <f>AB49+AC49+AD49</f>
        <v>32.159999999999997</v>
      </c>
      <c r="AF49" s="36">
        <v>104.81</v>
      </c>
      <c r="AG49" s="33"/>
      <c r="AH49" s="33"/>
      <c r="AI49" s="33"/>
      <c r="AJ49" s="34">
        <v>4</v>
      </c>
      <c r="AK49" s="34">
        <v>5</v>
      </c>
      <c r="AL49" s="34">
        <v>0</v>
      </c>
      <c r="AM49" s="34">
        <v>1</v>
      </c>
      <c r="AN49" s="35">
        <v>0</v>
      </c>
      <c r="AO49" s="32">
        <f>AF49+AG49+AH49+AI49</f>
        <v>104.81</v>
      </c>
      <c r="AP49" s="31">
        <f>AJ49/2</f>
        <v>2</v>
      </c>
      <c r="AQ49" s="26">
        <f>(AK49*3)+(AL49*5)+(AM49*5)+(AN49*20)</f>
        <v>20</v>
      </c>
      <c r="AR49" s="60">
        <f>AO49+AP49+AQ49</f>
        <v>126.81</v>
      </c>
      <c r="AS49" s="36">
        <v>83.87</v>
      </c>
      <c r="AT49" s="33"/>
      <c r="AU49" s="33"/>
      <c r="AV49" s="34">
        <v>5</v>
      </c>
      <c r="AW49" s="34">
        <v>0</v>
      </c>
      <c r="AX49" s="34">
        <v>0</v>
      </c>
      <c r="AY49" s="34">
        <v>0</v>
      </c>
      <c r="AZ49" s="35">
        <v>0</v>
      </c>
      <c r="BA49" s="32">
        <f>AS49+AT49+AU49</f>
        <v>83.87</v>
      </c>
      <c r="BB49" s="31">
        <f>AV49/2</f>
        <v>2.5</v>
      </c>
      <c r="BC49" s="26">
        <f>(AW49*3)+(AX49*5)+(AY49*5)+(AZ49*20)</f>
        <v>0</v>
      </c>
      <c r="BD49" s="60">
        <f>BA49+BB49+BC49</f>
        <v>86.37</v>
      </c>
      <c r="BE49" s="32"/>
      <c r="BF49" s="57"/>
      <c r="BG49" s="34"/>
      <c r="BH49" s="34"/>
      <c r="BI49" s="34"/>
      <c r="BJ49" s="34"/>
      <c r="BK49" s="35"/>
      <c r="BL49" s="53">
        <f>BE49+BF49</f>
        <v>0</v>
      </c>
      <c r="BM49" s="46">
        <f>BG49/2</f>
        <v>0</v>
      </c>
      <c r="BN49" s="45">
        <f>(BH49*3)+(BI49*5)+(BJ49*5)+(BK49*20)</f>
        <v>0</v>
      </c>
      <c r="BO49" s="44">
        <f>BL49+BM49+BN49</f>
        <v>0</v>
      </c>
      <c r="BP49" s="36">
        <v>57.14</v>
      </c>
      <c r="BQ49" s="33"/>
      <c r="BR49" s="33"/>
      <c r="BS49" s="33"/>
      <c r="BT49" s="34">
        <v>7</v>
      </c>
      <c r="BU49" s="34">
        <v>0</v>
      </c>
      <c r="BV49" s="34">
        <v>0</v>
      </c>
      <c r="BW49" s="34">
        <v>1</v>
      </c>
      <c r="BX49" s="35">
        <v>0</v>
      </c>
      <c r="BY49" s="32">
        <f>BP49+BQ49+BR49+BS49</f>
        <v>57.14</v>
      </c>
      <c r="BZ49" s="31">
        <f>BT49/2</f>
        <v>3.5</v>
      </c>
      <c r="CA49" s="37">
        <f>(BU49*3)+(BV49*5)+(BW49*5)+(BX49*20)</f>
        <v>5</v>
      </c>
      <c r="CB49" s="103">
        <f>BY49+BZ49+CA49</f>
        <v>65.64</v>
      </c>
      <c r="CC49" s="36">
        <v>12.79</v>
      </c>
      <c r="CD49" s="33">
        <v>12.37</v>
      </c>
      <c r="CE49" s="34">
        <v>12</v>
      </c>
      <c r="CF49" s="34">
        <v>0</v>
      </c>
      <c r="CG49" s="34">
        <v>0</v>
      </c>
      <c r="CH49" s="34">
        <v>0</v>
      </c>
      <c r="CI49" s="35">
        <v>0</v>
      </c>
      <c r="CJ49" s="32">
        <f>CC49+CD49</f>
        <v>25.16</v>
      </c>
      <c r="CK49" s="31">
        <f>CE49/2</f>
        <v>6</v>
      </c>
      <c r="CL49" s="26">
        <f>(CF49*3)+(CG49*5)+(CH49*5)+(CI49*20)</f>
        <v>0</v>
      </c>
      <c r="CM49" s="99">
        <f>CJ49+CK49+CL49</f>
        <v>31.16</v>
      </c>
      <c r="CN49" s="1"/>
      <c r="CO49" s="1"/>
      <c r="CP49" s="2"/>
      <c r="CQ49" s="2"/>
      <c r="CR49" s="2"/>
      <c r="CS49" s="2"/>
      <c r="CT49" s="2"/>
      <c r="CU49" s="80"/>
      <c r="CV49" s="14"/>
      <c r="CW49" s="6"/>
      <c r="CX49" s="49"/>
      <c r="CY49" s="1"/>
      <c r="CZ49" s="1"/>
      <c r="DA49" s="2"/>
      <c r="DB49" s="2"/>
      <c r="DC49" s="2"/>
      <c r="DD49" s="2"/>
      <c r="DE49" s="2"/>
      <c r="DF49" s="80"/>
      <c r="DG49" s="14"/>
      <c r="DH49" s="6"/>
      <c r="DI49" s="49"/>
      <c r="DJ49" s="1"/>
      <c r="DK49" s="1"/>
      <c r="DL49" s="2"/>
      <c r="DM49" s="2"/>
      <c r="DN49" s="2"/>
      <c r="DO49" s="2"/>
      <c r="DP49" s="2"/>
      <c r="DQ49" s="80"/>
      <c r="DR49" s="14"/>
      <c r="DS49" s="6"/>
      <c r="DT49" s="49"/>
      <c r="DU49" s="1"/>
      <c r="DV49" s="1"/>
      <c r="DW49" s="2"/>
      <c r="DX49" s="2"/>
      <c r="DY49" s="2"/>
      <c r="DZ49" s="2"/>
      <c r="EA49" s="2"/>
      <c r="EB49" s="80"/>
      <c r="EC49" s="14"/>
      <c r="ED49" s="6"/>
      <c r="EE49" s="49"/>
      <c r="EF49" s="1"/>
      <c r="EG49" s="1"/>
      <c r="EH49" s="2"/>
      <c r="EI49" s="2"/>
      <c r="EJ49" s="2"/>
      <c r="EK49" s="2"/>
      <c r="EL49" s="2"/>
      <c r="EM49" s="80"/>
      <c r="EN49" s="14"/>
      <c r="EO49" s="6"/>
      <c r="EP49" s="49"/>
      <c r="EQ49" s="1"/>
      <c r="ER49" s="1"/>
      <c r="ES49" s="2"/>
      <c r="ET49" s="2"/>
      <c r="EU49" s="2"/>
      <c r="EV49" s="2"/>
      <c r="EW49" s="2"/>
      <c r="EX49" s="80"/>
      <c r="EY49" s="14"/>
      <c r="EZ49" s="6"/>
      <c r="FA49" s="49"/>
      <c r="FB49" s="1"/>
      <c r="FC49" s="1"/>
      <c r="FD49" s="2"/>
      <c r="FE49" s="2"/>
      <c r="FF49" s="2"/>
      <c r="FG49" s="2"/>
      <c r="FH49" s="2"/>
      <c r="FI49" s="80"/>
      <c r="FJ49" s="14"/>
      <c r="FK49" s="6"/>
      <c r="FL49" s="49"/>
      <c r="FM49" s="1"/>
      <c r="FN49" s="1"/>
      <c r="FO49" s="2"/>
      <c r="FP49" s="2"/>
      <c r="FQ49" s="2"/>
      <c r="FR49" s="2"/>
      <c r="FS49" s="2"/>
      <c r="FT49" s="80"/>
      <c r="FU49" s="14"/>
      <c r="FV49" s="6"/>
      <c r="FW49" s="49"/>
      <c r="FX49" s="1"/>
      <c r="FY49" s="1"/>
      <c r="FZ49" s="2"/>
      <c r="GA49" s="2"/>
      <c r="GB49" s="2"/>
      <c r="GC49" s="2"/>
      <c r="GD49" s="2"/>
      <c r="GE49" s="80"/>
      <c r="GF49" s="14"/>
      <c r="GG49" s="6"/>
      <c r="GH49" s="49"/>
      <c r="GI49" s="1"/>
      <c r="GJ49" s="1"/>
      <c r="GK49" s="2"/>
      <c r="GL49" s="2"/>
      <c r="GM49" s="2"/>
      <c r="GN49" s="2"/>
      <c r="GO49" s="2"/>
      <c r="GP49" s="80"/>
      <c r="GQ49" s="14"/>
      <c r="GR49" s="6"/>
      <c r="GS49" s="49"/>
      <c r="GT49" s="1"/>
      <c r="GU49" s="1"/>
      <c r="GV49" s="2"/>
      <c r="GW49" s="2"/>
      <c r="GX49" s="2"/>
      <c r="GY49" s="2"/>
      <c r="GZ49" s="2"/>
      <c r="HA49" s="80"/>
      <c r="HB49" s="14"/>
      <c r="HC49" s="6"/>
      <c r="HD49" s="49"/>
      <c r="HE49" s="1"/>
      <c r="HF49" s="1"/>
      <c r="HG49" s="2"/>
      <c r="HH49" s="2"/>
      <c r="HI49" s="2"/>
      <c r="HJ49" s="2"/>
      <c r="HK49" s="2"/>
      <c r="HL49" s="80"/>
      <c r="HM49" s="14"/>
      <c r="HN49" s="6"/>
      <c r="HO49" s="49"/>
      <c r="HP49" s="1"/>
      <c r="HQ49" s="1"/>
      <c r="HR49" s="2"/>
      <c r="HS49" s="2"/>
      <c r="HT49" s="2"/>
      <c r="HU49" s="2"/>
      <c r="HV49" s="2"/>
      <c r="HW49" s="80"/>
      <c r="HX49" s="14"/>
      <c r="HY49" s="6"/>
      <c r="HZ49" s="49"/>
      <c r="IA49" s="1"/>
      <c r="IB49" s="1"/>
      <c r="IC49" s="2"/>
      <c r="ID49" s="2"/>
      <c r="IE49" s="2"/>
      <c r="IF49" s="2"/>
      <c r="IG49" s="2"/>
      <c r="IH49" s="80"/>
      <c r="II49" s="14"/>
      <c r="IJ49" s="6"/>
      <c r="IK49" s="49"/>
      <c r="IL49" s="50"/>
    </row>
    <row r="50" spans="1:246" x14ac:dyDescent="0.25">
      <c r="A50" s="38">
        <v>24</v>
      </c>
      <c r="B50" s="28" t="s">
        <v>144</v>
      </c>
      <c r="C50" s="28"/>
      <c r="D50" s="29"/>
      <c r="E50" s="29" t="s">
        <v>16</v>
      </c>
      <c r="F50" s="59" t="s">
        <v>24</v>
      </c>
      <c r="G50" s="27" t="str">
        <f>IF(AND(OR($G$2="Y",$H$2="Y"),I50&lt;5,J50&lt;5),IF(AND(I50=I49,J50=J49),G49+1,1),"")</f>
        <v/>
      </c>
      <c r="H50" s="24" t="e">
        <f>IF(AND($H$2="Y",J50&gt;0,OR(AND(G50=1,#REF!=10),AND(G50=2,#REF!=20),AND(G50=3,#REF!=30),AND(G50=4,G110=40),AND(G50=5,G116=50),AND(G50=6,G123=60),AND(G50=7,G132=70),AND(G50=8,#REF!=80),AND(G50=9,G140=90),AND(G50=10,#REF!=100))),VLOOKUP(J50-1,SortLookup!$A$13:$B$16,2,FALSE),"")</f>
        <v>#REF!</v>
      </c>
      <c r="I50" s="39">
        <f>IF(ISNA(VLOOKUP(E50,SortLookup!$A$1:$B$5,2,FALSE))," ",VLOOKUP(E50,SortLookup!$A$1:$B$5,2,FALSE))</f>
        <v>0</v>
      </c>
      <c r="J50" s="25">
        <f>IF(ISNA(VLOOKUP(F50,SortLookup!$A$7:$B$11,2,FALSE))," ",VLOOKUP(F50,SortLookup!$A$7:$B$11,2,FALSE))</f>
        <v>4</v>
      </c>
      <c r="K50" s="74">
        <f>L50+M50+N50</f>
        <v>360.48</v>
      </c>
      <c r="L50" s="75">
        <f>AB50+AO50+BA50+BL50+BY50+CJ50+CU50+DF50+DQ50+EB50+EM50+EX50+FI50+FT50+GE50+GP50+HA50+HL50+HW50+IH50</f>
        <v>322.48</v>
      </c>
      <c r="M50" s="45">
        <f>AD50+AQ50+BC50+BN50+CA50+CL50+CW50+DH50+DS50+ED50+EO50+EZ50+FK50+FV50+GG50+GR50+HC50+HN50+HY50+IJ50</f>
        <v>16</v>
      </c>
      <c r="N50" s="46">
        <f>O50/2</f>
        <v>22</v>
      </c>
      <c r="O50" s="76">
        <f>W50+AJ50+AV50+BG50+BT50+CE50+CP50+DA50+DL50+DW50+EH50+ES50+FD50+FO50+FZ50+GK50+GV50+HG50+HR50+IC50</f>
        <v>44</v>
      </c>
      <c r="P50" s="36">
        <v>9.09</v>
      </c>
      <c r="Q50" s="33">
        <v>15.78</v>
      </c>
      <c r="R50" s="33">
        <v>2</v>
      </c>
      <c r="S50" s="33"/>
      <c r="T50" s="33"/>
      <c r="U50" s="33"/>
      <c r="V50" s="33"/>
      <c r="W50" s="34">
        <v>11</v>
      </c>
      <c r="X50" s="34">
        <v>0</v>
      </c>
      <c r="Y50" s="34">
        <v>0</v>
      </c>
      <c r="Z50" s="34">
        <v>0</v>
      </c>
      <c r="AA50" s="35">
        <v>0</v>
      </c>
      <c r="AB50" s="32">
        <f>P50+Q50+R50+S50+T50+U50+V50</f>
        <v>26.87</v>
      </c>
      <c r="AC50" s="31">
        <f>W50/2</f>
        <v>5.5</v>
      </c>
      <c r="AD50" s="26">
        <f>(X50*3)+(Y50*5)+(Z50*5)+(AA50*20)</f>
        <v>0</v>
      </c>
      <c r="AE50" s="60">
        <f>AB50+AC50+AD50</f>
        <v>32.369999999999997</v>
      </c>
      <c r="AF50" s="36">
        <v>113.24</v>
      </c>
      <c r="AG50" s="33"/>
      <c r="AH50" s="33"/>
      <c r="AI50" s="33"/>
      <c r="AJ50" s="34">
        <v>2</v>
      </c>
      <c r="AK50" s="34">
        <v>1</v>
      </c>
      <c r="AL50" s="34">
        <v>0</v>
      </c>
      <c r="AM50" s="34">
        <v>1</v>
      </c>
      <c r="AN50" s="35">
        <v>0</v>
      </c>
      <c r="AO50" s="32">
        <f>AF50+AG50+AH50+AI50</f>
        <v>113.24</v>
      </c>
      <c r="AP50" s="31">
        <f>AJ50/2</f>
        <v>1</v>
      </c>
      <c r="AQ50" s="26">
        <f>(AK50*3)+(AL50*5)+(AM50*5)+(AN50*20)</f>
        <v>8</v>
      </c>
      <c r="AR50" s="60">
        <f>AO50+AP50+AQ50</f>
        <v>122.24</v>
      </c>
      <c r="AS50" s="36">
        <v>91.37</v>
      </c>
      <c r="AT50" s="33"/>
      <c r="AU50" s="33"/>
      <c r="AV50" s="34">
        <v>7</v>
      </c>
      <c r="AW50" s="34">
        <v>0</v>
      </c>
      <c r="AX50" s="34">
        <v>1</v>
      </c>
      <c r="AY50" s="34">
        <v>0</v>
      </c>
      <c r="AZ50" s="35">
        <v>0</v>
      </c>
      <c r="BA50" s="32">
        <f>AS50+AT50+AU50</f>
        <v>91.37</v>
      </c>
      <c r="BB50" s="31">
        <f>AV50/2</f>
        <v>3.5</v>
      </c>
      <c r="BC50" s="26">
        <f>(AW50*3)+(AX50*5)+(AY50*5)+(AZ50*20)</f>
        <v>5</v>
      </c>
      <c r="BD50" s="60">
        <f>BA50+BB50+BC50</f>
        <v>99.87</v>
      </c>
      <c r="BE50" s="32"/>
      <c r="BF50" s="57"/>
      <c r="BG50" s="34"/>
      <c r="BH50" s="34"/>
      <c r="BI50" s="34"/>
      <c r="BJ50" s="34"/>
      <c r="BK50" s="35"/>
      <c r="BL50" s="53">
        <f>BE50+BF50</f>
        <v>0</v>
      </c>
      <c r="BM50" s="46">
        <f>BG50/2</f>
        <v>0</v>
      </c>
      <c r="BN50" s="45">
        <f>(BH50*3)+(BI50*5)+(BJ50*5)+(BK50*20)</f>
        <v>0</v>
      </c>
      <c r="BO50" s="44">
        <f>BL50+BM50+BN50</f>
        <v>0</v>
      </c>
      <c r="BP50" s="36">
        <v>62.57</v>
      </c>
      <c r="BQ50" s="33"/>
      <c r="BR50" s="33"/>
      <c r="BS50" s="33"/>
      <c r="BT50" s="34">
        <v>5</v>
      </c>
      <c r="BU50" s="34">
        <v>0</v>
      </c>
      <c r="BV50" s="34">
        <v>0</v>
      </c>
      <c r="BW50" s="34">
        <v>0</v>
      </c>
      <c r="BX50" s="35">
        <v>0</v>
      </c>
      <c r="BY50" s="32">
        <f>BP50+BQ50+BR50+BS50</f>
        <v>62.57</v>
      </c>
      <c r="BZ50" s="31">
        <f>BT50/2</f>
        <v>2.5</v>
      </c>
      <c r="CA50" s="37">
        <f>(BU50*3)+(BV50*5)+(BW50*5)+(BX50*20)</f>
        <v>0</v>
      </c>
      <c r="CB50" s="103">
        <f>BY50+BZ50+CA50</f>
        <v>65.069999999999993</v>
      </c>
      <c r="CC50" s="36">
        <v>14.58</v>
      </c>
      <c r="CD50" s="33">
        <v>13.85</v>
      </c>
      <c r="CE50" s="34">
        <v>19</v>
      </c>
      <c r="CF50" s="34">
        <v>1</v>
      </c>
      <c r="CG50" s="34">
        <v>0</v>
      </c>
      <c r="CH50" s="34">
        <v>0</v>
      </c>
      <c r="CI50" s="35">
        <v>0</v>
      </c>
      <c r="CJ50" s="32">
        <f>CC50+CD50</f>
        <v>28.43</v>
      </c>
      <c r="CK50" s="31">
        <f>CE50/2</f>
        <v>9.5</v>
      </c>
      <c r="CL50" s="26">
        <f>(CF50*3)+(CG50*5)+(CH50*5)+(CI50*20)</f>
        <v>3</v>
      </c>
      <c r="CM50" s="99">
        <f>CJ50+CK50+CL50</f>
        <v>40.93</v>
      </c>
      <c r="CN50" s="1"/>
      <c r="CO50" s="1"/>
      <c r="CP50" s="2"/>
      <c r="CQ50" s="2"/>
      <c r="CR50" s="2"/>
      <c r="CS50" s="2"/>
      <c r="CT50" s="2"/>
      <c r="CU50" s="80"/>
      <c r="CV50" s="14"/>
      <c r="CW50" s="6"/>
      <c r="CX50" s="49"/>
      <c r="CY50" s="1"/>
      <c r="CZ50" s="1"/>
      <c r="DA50" s="2"/>
      <c r="DB50" s="2"/>
      <c r="DC50" s="2"/>
      <c r="DD50" s="2"/>
      <c r="DE50" s="2"/>
      <c r="DF50" s="80"/>
      <c r="DG50" s="14"/>
      <c r="DH50" s="6"/>
      <c r="DI50" s="49"/>
      <c r="DJ50" s="1"/>
      <c r="DK50" s="1"/>
      <c r="DL50" s="2"/>
      <c r="DM50" s="2"/>
      <c r="DN50" s="2"/>
      <c r="DO50" s="2"/>
      <c r="DP50" s="2"/>
      <c r="DQ50" s="80"/>
      <c r="DR50" s="14"/>
      <c r="DS50" s="6"/>
      <c r="DT50" s="49"/>
      <c r="DU50" s="1"/>
      <c r="DV50" s="1"/>
      <c r="DW50" s="2"/>
      <c r="DX50" s="2"/>
      <c r="DY50" s="2"/>
      <c r="DZ50" s="2"/>
      <c r="EA50" s="2"/>
      <c r="EB50" s="80"/>
      <c r="EC50" s="14"/>
      <c r="ED50" s="6"/>
      <c r="EE50" s="49"/>
      <c r="EF50" s="1"/>
      <c r="EG50" s="1"/>
      <c r="EH50" s="2"/>
      <c r="EI50" s="2"/>
      <c r="EJ50" s="2"/>
      <c r="EK50" s="2"/>
      <c r="EL50" s="2"/>
      <c r="EM50" s="80"/>
      <c r="EN50" s="14"/>
      <c r="EO50" s="6"/>
      <c r="EP50" s="49"/>
      <c r="EQ50" s="1"/>
      <c r="ER50" s="1"/>
      <c r="ES50" s="2"/>
      <c r="ET50" s="2"/>
      <c r="EU50" s="2"/>
      <c r="EV50" s="2"/>
      <c r="EW50" s="2"/>
      <c r="EX50" s="80"/>
      <c r="EY50" s="14"/>
      <c r="EZ50" s="6"/>
      <c r="FA50" s="49"/>
      <c r="FB50" s="1"/>
      <c r="FC50" s="1"/>
      <c r="FD50" s="2"/>
      <c r="FE50" s="2"/>
      <c r="FF50" s="2"/>
      <c r="FG50" s="2"/>
      <c r="FH50" s="2"/>
      <c r="FI50" s="80"/>
      <c r="FJ50" s="14"/>
      <c r="FK50" s="6"/>
      <c r="FL50" s="49"/>
      <c r="FM50" s="1"/>
      <c r="FN50" s="1"/>
      <c r="FO50" s="2"/>
      <c r="FP50" s="2"/>
      <c r="FQ50" s="2"/>
      <c r="FR50" s="2"/>
      <c r="FS50" s="2"/>
      <c r="FT50" s="80"/>
      <c r="FU50" s="14"/>
      <c r="FV50" s="6"/>
      <c r="FW50" s="49"/>
      <c r="FX50" s="1"/>
      <c r="FY50" s="1"/>
      <c r="FZ50" s="2"/>
      <c r="GA50" s="2"/>
      <c r="GB50" s="2"/>
      <c r="GC50" s="2"/>
      <c r="GD50" s="2"/>
      <c r="GE50" s="80"/>
      <c r="GF50" s="14"/>
      <c r="GG50" s="6"/>
      <c r="GH50" s="49"/>
      <c r="GI50" s="1"/>
      <c r="GJ50" s="1"/>
      <c r="GK50" s="2"/>
      <c r="GL50" s="2"/>
      <c r="GM50" s="2"/>
      <c r="GN50" s="2"/>
      <c r="GO50" s="2"/>
      <c r="GP50" s="80"/>
      <c r="GQ50" s="14"/>
      <c r="GR50" s="6"/>
      <c r="GS50" s="49"/>
      <c r="GT50" s="1"/>
      <c r="GU50" s="1"/>
      <c r="GV50" s="2"/>
      <c r="GW50" s="2"/>
      <c r="GX50" s="2"/>
      <c r="GY50" s="2"/>
      <c r="GZ50" s="2"/>
      <c r="HA50" s="80"/>
      <c r="HB50" s="14"/>
      <c r="HC50" s="6"/>
      <c r="HD50" s="49"/>
      <c r="HE50" s="1"/>
      <c r="HF50" s="1"/>
      <c r="HG50" s="2"/>
      <c r="HH50" s="2"/>
      <c r="HI50" s="2"/>
      <c r="HJ50" s="2"/>
      <c r="HK50" s="2"/>
      <c r="HL50" s="80"/>
      <c r="HM50" s="14"/>
      <c r="HN50" s="6"/>
      <c r="HO50" s="49"/>
      <c r="HP50" s="1"/>
      <c r="HQ50" s="1"/>
      <c r="HR50" s="2"/>
      <c r="HS50" s="2"/>
      <c r="HT50" s="2"/>
      <c r="HU50" s="2"/>
      <c r="HV50" s="2"/>
      <c r="HW50" s="80"/>
      <c r="HX50" s="14"/>
      <c r="HY50" s="6"/>
      <c r="HZ50" s="49"/>
      <c r="IA50" s="1"/>
      <c r="IB50" s="1"/>
      <c r="IC50" s="2"/>
      <c r="ID50" s="2"/>
      <c r="IE50" s="2"/>
      <c r="IF50" s="2"/>
      <c r="IG50" s="2"/>
      <c r="IH50" s="80"/>
      <c r="II50" s="14"/>
      <c r="IJ50" s="6"/>
      <c r="IK50" s="49"/>
      <c r="IL50" s="50"/>
    </row>
    <row r="51" spans="1:246" x14ac:dyDescent="0.25">
      <c r="A51" s="38">
        <v>25</v>
      </c>
      <c r="B51" s="82" t="s">
        <v>117</v>
      </c>
      <c r="C51" s="28"/>
      <c r="D51" s="29"/>
      <c r="E51" s="83" t="s">
        <v>16</v>
      </c>
      <c r="F51" s="84" t="s">
        <v>95</v>
      </c>
      <c r="G51" s="27" t="str">
        <f>IF(AND(OR($G$2="Y",$H$2="Y"),I51&lt;5,J51&lt;5),IF(AND(I51=#REF!,J51=#REF!),#REF!+1,1),"")</f>
        <v/>
      </c>
      <c r="H51" s="24" t="e">
        <f>IF(AND($H$2="Y",J51&gt;0,OR(AND(G51=1,#REF!=10),AND(G51=2,#REF!=20),AND(G51=3,#REF!=30),AND(G51=4,G85=40),AND(G51=5,G104=50),AND(G51=6,#REF!=60),AND(G51=7,G100=70),AND(G51=8,#REF!=80),AND(G51=9,G108=90),AND(G51=10,#REF!=100))),VLOOKUP(J51-1,SortLookup!$A$13:$B$16,2,FALSE),"")</f>
        <v>#REF!</v>
      </c>
      <c r="I51" s="39">
        <f>IF(ISNA(VLOOKUP(E51,SortLookup!$A$1:$B$5,2,FALSE))," ",VLOOKUP(E51,SortLookup!$A$1:$B$5,2,FALSE))</f>
        <v>0</v>
      </c>
      <c r="J51" s="25" t="str">
        <f>IF(ISNA(VLOOKUP(F51,SortLookup!$A$7:$B$11,2,FALSE))," ",VLOOKUP(F51,SortLookup!$A$7:$B$11,2,FALSE))</f>
        <v xml:space="preserve"> </v>
      </c>
      <c r="K51" s="74">
        <f>L51+M51+N51</f>
        <v>374.25</v>
      </c>
      <c r="L51" s="75">
        <f>AB51+AO51+BA51+BL51+BY51+CJ51+CU51+DF51+DQ51+EB51+EM51+EX51+FI51+FT51+GE51+GP51+HA51+HL51+HW51+IH51</f>
        <v>297.25</v>
      </c>
      <c r="M51" s="45">
        <f>AD51+AQ51+BC51+BN51+CA51+CL51+CW51+DH51+DS51+ED51+EO51+EZ51+FK51+FV51+GG51+GR51+HC51+HN51+HY51+IJ51</f>
        <v>29</v>
      </c>
      <c r="N51" s="46">
        <f>O51/2</f>
        <v>48</v>
      </c>
      <c r="O51" s="76">
        <f>W51+AJ51+AV51+BG51+BT51+CE51+CP51+DA51+DL51+DW51+EH51+ES51+FD51+FO51+FZ51+GK51+GV51+HG51+HR51+IC51</f>
        <v>96</v>
      </c>
      <c r="P51" s="36">
        <v>8</v>
      </c>
      <c r="Q51" s="33">
        <v>22.24</v>
      </c>
      <c r="R51" s="33">
        <v>1.7</v>
      </c>
      <c r="S51" s="33"/>
      <c r="T51" s="33"/>
      <c r="U51" s="33"/>
      <c r="V51" s="33"/>
      <c r="W51" s="34">
        <v>37</v>
      </c>
      <c r="X51" s="34">
        <v>0</v>
      </c>
      <c r="Y51" s="34">
        <v>0</v>
      </c>
      <c r="Z51" s="34">
        <v>0</v>
      </c>
      <c r="AA51" s="35">
        <v>0</v>
      </c>
      <c r="AB51" s="32">
        <f>P51+Q51+R51+S51+T51+U51+V51</f>
        <v>31.94</v>
      </c>
      <c r="AC51" s="31">
        <f>W51/2</f>
        <v>18.5</v>
      </c>
      <c r="AD51" s="26">
        <f>(X51*3)+(Y51*5)+(Z51*5)+(AA51*20)</f>
        <v>0</v>
      </c>
      <c r="AE51" s="60">
        <f>AB51+AC51+AD51</f>
        <v>50.44</v>
      </c>
      <c r="AF51" s="36">
        <v>85.62</v>
      </c>
      <c r="AG51" s="33"/>
      <c r="AH51" s="33"/>
      <c r="AI51" s="33"/>
      <c r="AJ51" s="34">
        <v>13</v>
      </c>
      <c r="AK51" s="34">
        <v>2</v>
      </c>
      <c r="AL51" s="34">
        <v>2</v>
      </c>
      <c r="AM51" s="34">
        <v>1</v>
      </c>
      <c r="AN51" s="35">
        <v>0</v>
      </c>
      <c r="AO51" s="32">
        <f>AF51+AG51+AH51+AI51</f>
        <v>85.62</v>
      </c>
      <c r="AP51" s="31">
        <f>AJ51/2</f>
        <v>6.5</v>
      </c>
      <c r="AQ51" s="26">
        <f>(AK51*3)+(AL51*5)+(AM51*5)+(AN51*20)</f>
        <v>21</v>
      </c>
      <c r="AR51" s="60">
        <f>AO51+AP51+AQ51</f>
        <v>113.12</v>
      </c>
      <c r="AS51" s="36">
        <v>84.08</v>
      </c>
      <c r="AT51" s="33"/>
      <c r="AU51" s="33"/>
      <c r="AV51" s="34">
        <v>17</v>
      </c>
      <c r="AW51" s="34">
        <v>0</v>
      </c>
      <c r="AX51" s="34">
        <v>1</v>
      </c>
      <c r="AY51" s="34">
        <v>0</v>
      </c>
      <c r="AZ51" s="35">
        <v>0</v>
      </c>
      <c r="BA51" s="32">
        <f>AS51+AT51+AU51</f>
        <v>84.08</v>
      </c>
      <c r="BB51" s="31">
        <f>AV51/2</f>
        <v>8.5</v>
      </c>
      <c r="BC51" s="26">
        <f>(AW51*3)+(AX51*5)+(AY51*5)+(AZ51*20)</f>
        <v>5</v>
      </c>
      <c r="BD51" s="60">
        <f>BA51+BB51+BC51</f>
        <v>97.58</v>
      </c>
      <c r="BE51" s="32"/>
      <c r="BF51" s="57"/>
      <c r="BG51" s="34"/>
      <c r="BH51" s="34"/>
      <c r="BI51" s="34"/>
      <c r="BJ51" s="34"/>
      <c r="BK51" s="35"/>
      <c r="BL51" s="53">
        <f>BE51+BF51</f>
        <v>0</v>
      </c>
      <c r="BM51" s="46">
        <f>BG51/2</f>
        <v>0</v>
      </c>
      <c r="BN51" s="45">
        <f>(BH51*3)+(BI51*5)+(BJ51*5)+(BK51*20)</f>
        <v>0</v>
      </c>
      <c r="BO51" s="44">
        <f>BL51+BM51+BN51</f>
        <v>0</v>
      </c>
      <c r="BP51" s="36">
        <v>71.83</v>
      </c>
      <c r="BQ51" s="33"/>
      <c r="BR51" s="33"/>
      <c r="BS51" s="33"/>
      <c r="BT51" s="34">
        <v>8</v>
      </c>
      <c r="BU51" s="34">
        <v>0</v>
      </c>
      <c r="BV51" s="34">
        <v>0</v>
      </c>
      <c r="BW51" s="34">
        <v>0</v>
      </c>
      <c r="BX51" s="35">
        <v>0</v>
      </c>
      <c r="BY51" s="32">
        <f>BP51+BQ51+BR51+BS51</f>
        <v>71.83</v>
      </c>
      <c r="BZ51" s="31">
        <f>BT51/2</f>
        <v>4</v>
      </c>
      <c r="CA51" s="37">
        <f>(BU51*3)+(BV51*5)+(BW51*5)+(BX51*20)</f>
        <v>0</v>
      </c>
      <c r="CB51" s="103">
        <f>BY51+BZ51+CA51</f>
        <v>75.83</v>
      </c>
      <c r="CC51" s="36">
        <v>10.67</v>
      </c>
      <c r="CD51" s="33">
        <v>13.11</v>
      </c>
      <c r="CE51" s="34">
        <v>21</v>
      </c>
      <c r="CF51" s="34">
        <v>1</v>
      </c>
      <c r="CG51" s="34">
        <v>0</v>
      </c>
      <c r="CH51" s="34">
        <v>0</v>
      </c>
      <c r="CI51" s="35">
        <v>0</v>
      </c>
      <c r="CJ51" s="32">
        <f>CC51+CD51</f>
        <v>23.78</v>
      </c>
      <c r="CK51" s="31">
        <f>CE51/2</f>
        <v>10.5</v>
      </c>
      <c r="CL51" s="26">
        <f>(CF51*3)+(CG51*5)+(CH51*5)+(CI51*20)</f>
        <v>3</v>
      </c>
      <c r="CM51" s="99">
        <f>CJ51+CK51+CL51</f>
        <v>37.28</v>
      </c>
      <c r="CN51" s="1"/>
      <c r="CO51" s="1"/>
      <c r="CP51" s="2"/>
      <c r="CQ51" s="2"/>
      <c r="CR51" s="2"/>
      <c r="CS51" s="2"/>
      <c r="CT51" s="2"/>
      <c r="CU51" s="80"/>
      <c r="CV51" s="14"/>
      <c r="CW51" s="6"/>
      <c r="CX51" s="49"/>
      <c r="CY51" s="1"/>
      <c r="CZ51" s="1"/>
      <c r="DA51" s="2"/>
      <c r="DB51" s="2"/>
      <c r="DC51" s="2"/>
      <c r="DD51" s="2"/>
      <c r="DE51" s="2"/>
      <c r="DF51" s="80"/>
      <c r="DG51" s="14"/>
      <c r="DH51" s="6"/>
      <c r="DI51" s="49"/>
      <c r="DJ51" s="1"/>
      <c r="DK51" s="1"/>
      <c r="DL51" s="2"/>
      <c r="DM51" s="2"/>
      <c r="DN51" s="2"/>
      <c r="DO51" s="2"/>
      <c r="DP51" s="2"/>
      <c r="DQ51" s="80"/>
      <c r="DR51" s="14"/>
      <c r="DS51" s="6"/>
      <c r="DT51" s="49"/>
      <c r="DU51" s="1"/>
      <c r="DV51" s="1"/>
      <c r="DW51" s="2"/>
      <c r="DX51" s="2"/>
      <c r="DY51" s="2"/>
      <c r="DZ51" s="2"/>
      <c r="EA51" s="2"/>
      <c r="EB51" s="80"/>
      <c r="EC51" s="14"/>
      <c r="ED51" s="6"/>
      <c r="EE51" s="49"/>
      <c r="EF51" s="1"/>
      <c r="EG51" s="1"/>
      <c r="EH51" s="2"/>
      <c r="EI51" s="2"/>
      <c r="EJ51" s="2"/>
      <c r="EK51" s="2"/>
      <c r="EL51" s="2"/>
      <c r="EM51" s="80"/>
      <c r="EN51" s="14"/>
      <c r="EO51" s="6"/>
      <c r="EP51" s="49"/>
      <c r="EQ51" s="1"/>
      <c r="ER51" s="1"/>
      <c r="ES51" s="2"/>
      <c r="ET51" s="2"/>
      <c r="EU51" s="2"/>
      <c r="EV51" s="2"/>
      <c r="EW51" s="2"/>
      <c r="EX51" s="80"/>
      <c r="EY51" s="14"/>
      <c r="EZ51" s="6"/>
      <c r="FA51" s="49"/>
      <c r="FB51" s="1"/>
      <c r="FC51" s="1"/>
      <c r="FD51" s="2"/>
      <c r="FE51" s="2"/>
      <c r="FF51" s="2"/>
      <c r="FG51" s="2"/>
      <c r="FH51" s="2"/>
      <c r="FI51" s="80"/>
      <c r="FJ51" s="14"/>
      <c r="FK51" s="6"/>
      <c r="FL51" s="49"/>
      <c r="FM51" s="1"/>
      <c r="FN51" s="1"/>
      <c r="FO51" s="2"/>
      <c r="FP51" s="2"/>
      <c r="FQ51" s="2"/>
      <c r="FR51" s="2"/>
      <c r="FS51" s="2"/>
      <c r="FT51" s="80"/>
      <c r="FU51" s="14"/>
      <c r="FV51" s="6"/>
      <c r="FW51" s="49"/>
      <c r="FX51" s="1"/>
      <c r="FY51" s="1"/>
      <c r="FZ51" s="2"/>
      <c r="GA51" s="2"/>
      <c r="GB51" s="2"/>
      <c r="GC51" s="2"/>
      <c r="GD51" s="2"/>
      <c r="GE51" s="80"/>
      <c r="GF51" s="14"/>
      <c r="GG51" s="6"/>
      <c r="GH51" s="49"/>
      <c r="GI51" s="1"/>
      <c r="GJ51" s="1"/>
      <c r="GK51" s="2"/>
      <c r="GL51" s="2"/>
      <c r="GM51" s="2"/>
      <c r="GN51" s="2"/>
      <c r="GO51" s="2"/>
      <c r="GP51" s="80"/>
      <c r="GQ51" s="14"/>
      <c r="GR51" s="6"/>
      <c r="GS51" s="49"/>
      <c r="GT51" s="1"/>
      <c r="GU51" s="1"/>
      <c r="GV51" s="2"/>
      <c r="GW51" s="2"/>
      <c r="GX51" s="2"/>
      <c r="GY51" s="2"/>
      <c r="GZ51" s="2"/>
      <c r="HA51" s="80"/>
      <c r="HB51" s="14"/>
      <c r="HC51" s="6"/>
      <c r="HD51" s="49"/>
      <c r="HE51" s="1"/>
      <c r="HF51" s="1"/>
      <c r="HG51" s="2"/>
      <c r="HH51" s="2"/>
      <c r="HI51" s="2"/>
      <c r="HJ51" s="2"/>
      <c r="HK51" s="2"/>
      <c r="HL51" s="80"/>
      <c r="HM51" s="14"/>
      <c r="HN51" s="6"/>
      <c r="HO51" s="49"/>
      <c r="HP51" s="1"/>
      <c r="HQ51" s="1"/>
      <c r="HR51" s="2"/>
      <c r="HS51" s="2"/>
      <c r="HT51" s="2"/>
      <c r="HU51" s="2"/>
      <c r="HV51" s="2"/>
      <c r="HW51" s="80"/>
      <c r="HX51" s="14"/>
      <c r="HY51" s="6"/>
      <c r="HZ51" s="49"/>
      <c r="IA51" s="1"/>
      <c r="IB51" s="1"/>
      <c r="IC51" s="2"/>
      <c r="ID51" s="2"/>
      <c r="IE51" s="2"/>
      <c r="IF51" s="2"/>
      <c r="IG51" s="2"/>
      <c r="IH51" s="80"/>
      <c r="II51" s="14"/>
      <c r="IJ51" s="6"/>
      <c r="IK51" s="49"/>
      <c r="IL51" s="50"/>
    </row>
    <row r="52" spans="1:246" x14ac:dyDescent="0.25">
      <c r="A52" s="38">
        <v>26</v>
      </c>
      <c r="B52" s="28" t="s">
        <v>126</v>
      </c>
      <c r="C52" s="28"/>
      <c r="D52" s="29"/>
      <c r="E52" s="29" t="s">
        <v>16</v>
      </c>
      <c r="F52" s="59" t="s">
        <v>24</v>
      </c>
      <c r="G52" s="27" t="str">
        <f>IF(AND(OR($G$2="Y",$H$2="Y"),I52&lt;5,J52&lt;5),IF(AND(I52=#REF!,J52=#REF!),#REF!+1,1),"")</f>
        <v/>
      </c>
      <c r="H52" s="24" t="e">
        <f>IF(AND($H$2="Y",J52&gt;0,OR(AND(G52=1,#REF!=10),AND(G52=2,#REF!=20),AND(G52=3,#REF!=30),AND(G52=4,G98=40),AND(G52=5,G104=50),AND(G52=6,G111=60),AND(G52=7,G120=70),AND(G52=8,#REF!=80),AND(G52=9,G128=90),AND(G52=10,#REF!=100))),VLOOKUP(J52-1,SortLookup!$A$13:$B$16,2,FALSE),"")</f>
        <v>#REF!</v>
      </c>
      <c r="I52" s="39">
        <f>IF(ISNA(VLOOKUP(E52,SortLookup!$A$1:$B$5,2,FALSE))," ",VLOOKUP(E52,SortLookup!$A$1:$B$5,2,FALSE))</f>
        <v>0</v>
      </c>
      <c r="J52" s="25">
        <f>IF(ISNA(VLOOKUP(F52,SortLookup!$A$7:$B$11,2,FALSE))," ",VLOOKUP(F52,SortLookup!$A$7:$B$11,2,FALSE))</f>
        <v>4</v>
      </c>
      <c r="K52" s="74">
        <f>L52+M52+N52</f>
        <v>391.74</v>
      </c>
      <c r="L52" s="75">
        <f>AB52+AO52+BA52+BL52+BY52+CJ52+CU52+DF52+DQ52+EB52+EM52+EX52+FI52+FT52+GE52+GP52+HA52+HL52+HW52+IH52</f>
        <v>322.24</v>
      </c>
      <c r="M52" s="45">
        <f>AD52+AQ52+BC52+BN52+CA52+CL52+CW52+DH52+DS52+ED52+EO52+EZ52+FK52+FV52+GG52+GR52+HC52+HN52+HY52+IJ52</f>
        <v>22</v>
      </c>
      <c r="N52" s="46">
        <f>O52/2</f>
        <v>47.5</v>
      </c>
      <c r="O52" s="76">
        <f>W52+AJ52+AV52+BG52+BT52+CE52+CP52+DA52+DL52+DW52+EH52+ES52+FD52+FO52+FZ52+GK52+GV52+HG52+HR52+IC52</f>
        <v>95</v>
      </c>
      <c r="P52" s="36">
        <v>10.47</v>
      </c>
      <c r="Q52" s="33">
        <v>17.18</v>
      </c>
      <c r="R52" s="33">
        <v>3.34</v>
      </c>
      <c r="S52" s="33"/>
      <c r="T52" s="33"/>
      <c r="U52" s="33"/>
      <c r="V52" s="33"/>
      <c r="W52" s="34">
        <v>26</v>
      </c>
      <c r="X52" s="34">
        <v>0</v>
      </c>
      <c r="Y52" s="34">
        <v>0</v>
      </c>
      <c r="Z52" s="34">
        <v>0</v>
      </c>
      <c r="AA52" s="35">
        <v>0</v>
      </c>
      <c r="AB52" s="32">
        <f>P52+Q52+R52+S52+T52+U52+V52</f>
        <v>30.99</v>
      </c>
      <c r="AC52" s="31">
        <f>W52/2</f>
        <v>13</v>
      </c>
      <c r="AD52" s="26">
        <f>(X52*3)+(Y52*5)+(Z52*5)+(AA52*20)</f>
        <v>0</v>
      </c>
      <c r="AE52" s="60">
        <f>AB52+AC52+AD52</f>
        <v>43.99</v>
      </c>
      <c r="AF52" s="36">
        <v>104.22</v>
      </c>
      <c r="AG52" s="33"/>
      <c r="AH52" s="33"/>
      <c r="AI52" s="33"/>
      <c r="AJ52" s="34">
        <v>13</v>
      </c>
      <c r="AK52" s="34">
        <v>2</v>
      </c>
      <c r="AL52" s="34">
        <v>1</v>
      </c>
      <c r="AM52" s="34">
        <v>0</v>
      </c>
      <c r="AN52" s="35">
        <v>0</v>
      </c>
      <c r="AO52" s="32">
        <f>AF52+AG52+AH52+AI52</f>
        <v>104.22</v>
      </c>
      <c r="AP52" s="31">
        <f>AJ52/2</f>
        <v>6.5</v>
      </c>
      <c r="AQ52" s="26">
        <f>(AK52*3)+(AL52*5)+(AM52*5)+(AN52*20)</f>
        <v>11</v>
      </c>
      <c r="AR52" s="60">
        <f>AO52+AP52+AQ52</f>
        <v>121.72</v>
      </c>
      <c r="AS52" s="36">
        <v>81.45</v>
      </c>
      <c r="AT52" s="33"/>
      <c r="AU52" s="33"/>
      <c r="AV52" s="34">
        <v>22</v>
      </c>
      <c r="AW52" s="34">
        <v>0</v>
      </c>
      <c r="AX52" s="34">
        <v>1</v>
      </c>
      <c r="AY52" s="34">
        <v>0</v>
      </c>
      <c r="AZ52" s="35">
        <v>0</v>
      </c>
      <c r="BA52" s="32">
        <f>AS52+AT52+AU52</f>
        <v>81.45</v>
      </c>
      <c r="BB52" s="31">
        <f>AV52/2</f>
        <v>11</v>
      </c>
      <c r="BC52" s="26">
        <f>(AW52*3)+(AX52*5)+(AY52*5)+(AZ52*20)</f>
        <v>5</v>
      </c>
      <c r="BD52" s="60">
        <f>BA52+BB52+BC52</f>
        <v>97.45</v>
      </c>
      <c r="BE52" s="32"/>
      <c r="BF52" s="57"/>
      <c r="BG52" s="34"/>
      <c r="BH52" s="34"/>
      <c r="BI52" s="34"/>
      <c r="BJ52" s="34"/>
      <c r="BK52" s="35"/>
      <c r="BL52" s="53">
        <f>BE52+BF52</f>
        <v>0</v>
      </c>
      <c r="BM52" s="46">
        <f>BG52/2</f>
        <v>0</v>
      </c>
      <c r="BN52" s="45">
        <f>(BH52*3)+(BI52*5)+(BJ52*5)+(BK52*20)</f>
        <v>0</v>
      </c>
      <c r="BO52" s="44">
        <f>BL52+BM52+BN52</f>
        <v>0</v>
      </c>
      <c r="BP52" s="36">
        <v>73.97</v>
      </c>
      <c r="BQ52" s="33"/>
      <c r="BR52" s="33"/>
      <c r="BS52" s="33"/>
      <c r="BT52" s="34">
        <v>7</v>
      </c>
      <c r="BU52" s="34">
        <v>0</v>
      </c>
      <c r="BV52" s="34">
        <v>0</v>
      </c>
      <c r="BW52" s="34">
        <v>0</v>
      </c>
      <c r="BX52" s="35">
        <v>0</v>
      </c>
      <c r="BY52" s="32">
        <f>BP52+BQ52+BR52+BS52</f>
        <v>73.97</v>
      </c>
      <c r="BZ52" s="31">
        <f>BT52/2</f>
        <v>3.5</v>
      </c>
      <c r="CA52" s="37">
        <f>(BU52*3)+(BV52*5)+(BW52*5)+(BX52*20)</f>
        <v>0</v>
      </c>
      <c r="CB52" s="103">
        <f>BY52+BZ52+CA52</f>
        <v>77.47</v>
      </c>
      <c r="CC52" s="36">
        <v>15.5</v>
      </c>
      <c r="CD52" s="33">
        <v>16.11</v>
      </c>
      <c r="CE52" s="34">
        <v>27</v>
      </c>
      <c r="CF52" s="34">
        <v>2</v>
      </c>
      <c r="CG52" s="34">
        <v>0</v>
      </c>
      <c r="CH52" s="34">
        <v>0</v>
      </c>
      <c r="CI52" s="35">
        <v>0</v>
      </c>
      <c r="CJ52" s="32">
        <f>CC52+CD52</f>
        <v>31.61</v>
      </c>
      <c r="CK52" s="31">
        <f>CE52/2</f>
        <v>13.5</v>
      </c>
      <c r="CL52" s="26">
        <f>(CF52*3)+(CG52*5)+(CH52*5)+(CI52*20)</f>
        <v>6</v>
      </c>
      <c r="CM52" s="99">
        <f>CJ52+CK52+CL52</f>
        <v>51.11</v>
      </c>
      <c r="CN52" s="1"/>
      <c r="CO52" s="1"/>
      <c r="CP52" s="2"/>
      <c r="CQ52" s="2"/>
      <c r="CR52" s="2"/>
      <c r="CS52" s="2"/>
      <c r="CT52" s="2"/>
      <c r="CU52" s="80"/>
      <c r="CV52" s="14"/>
      <c r="CW52" s="6"/>
      <c r="CX52" s="49"/>
      <c r="CY52" s="1"/>
      <c r="CZ52" s="1"/>
      <c r="DA52" s="2"/>
      <c r="DB52" s="2"/>
      <c r="DC52" s="2"/>
      <c r="DD52" s="2"/>
      <c r="DE52" s="2"/>
      <c r="DF52" s="80"/>
      <c r="DG52" s="14"/>
      <c r="DH52" s="6"/>
      <c r="DI52" s="49"/>
      <c r="DJ52" s="1"/>
      <c r="DK52" s="1"/>
      <c r="DL52" s="2"/>
      <c r="DM52" s="2"/>
      <c r="DN52" s="2"/>
      <c r="DO52" s="2"/>
      <c r="DP52" s="2"/>
      <c r="DQ52" s="80"/>
      <c r="DR52" s="14"/>
      <c r="DS52" s="6"/>
      <c r="DT52" s="49"/>
      <c r="DU52" s="1"/>
      <c r="DV52" s="1"/>
      <c r="DW52" s="2"/>
      <c r="DX52" s="2"/>
      <c r="DY52" s="2"/>
      <c r="DZ52" s="2"/>
      <c r="EA52" s="2"/>
      <c r="EB52" s="80"/>
      <c r="EC52" s="14"/>
      <c r="ED52" s="6"/>
      <c r="EE52" s="49"/>
      <c r="EF52" s="1"/>
      <c r="EG52" s="1"/>
      <c r="EH52" s="2"/>
      <c r="EI52" s="2"/>
      <c r="EJ52" s="2"/>
      <c r="EK52" s="2"/>
      <c r="EL52" s="2"/>
      <c r="EM52" s="80"/>
      <c r="EN52" s="14"/>
      <c r="EO52" s="6"/>
      <c r="EP52" s="49"/>
      <c r="EQ52" s="1"/>
      <c r="ER52" s="1"/>
      <c r="ES52" s="2"/>
      <c r="ET52" s="2"/>
      <c r="EU52" s="2"/>
      <c r="EV52" s="2"/>
      <c r="EW52" s="2"/>
      <c r="EX52" s="80"/>
      <c r="EY52" s="14"/>
      <c r="EZ52" s="6"/>
      <c r="FA52" s="49"/>
      <c r="FB52" s="1"/>
      <c r="FC52" s="1"/>
      <c r="FD52" s="2"/>
      <c r="FE52" s="2"/>
      <c r="FF52" s="2"/>
      <c r="FG52" s="2"/>
      <c r="FH52" s="2"/>
      <c r="FI52" s="80"/>
      <c r="FJ52" s="14"/>
      <c r="FK52" s="6"/>
      <c r="FL52" s="49"/>
      <c r="FM52" s="1"/>
      <c r="FN52" s="1"/>
      <c r="FO52" s="2"/>
      <c r="FP52" s="2"/>
      <c r="FQ52" s="2"/>
      <c r="FR52" s="2"/>
      <c r="FS52" s="2"/>
      <c r="FT52" s="80"/>
      <c r="FU52" s="14"/>
      <c r="FV52" s="6"/>
      <c r="FW52" s="49"/>
      <c r="FX52" s="1"/>
      <c r="FY52" s="1"/>
      <c r="FZ52" s="2"/>
      <c r="GA52" s="2"/>
      <c r="GB52" s="2"/>
      <c r="GC52" s="2"/>
      <c r="GD52" s="2"/>
      <c r="GE52" s="80"/>
      <c r="GF52" s="14"/>
      <c r="GG52" s="6"/>
      <c r="GH52" s="49"/>
      <c r="GI52" s="1"/>
      <c r="GJ52" s="1"/>
      <c r="GK52" s="2"/>
      <c r="GL52" s="2"/>
      <c r="GM52" s="2"/>
      <c r="GN52" s="2"/>
      <c r="GO52" s="2"/>
      <c r="GP52" s="80"/>
      <c r="GQ52" s="14"/>
      <c r="GR52" s="6"/>
      <c r="GS52" s="49"/>
      <c r="GT52" s="1"/>
      <c r="GU52" s="1"/>
      <c r="GV52" s="2"/>
      <c r="GW52" s="2"/>
      <c r="GX52" s="2"/>
      <c r="GY52" s="2"/>
      <c r="GZ52" s="2"/>
      <c r="HA52" s="80"/>
      <c r="HB52" s="14"/>
      <c r="HC52" s="6"/>
      <c r="HD52" s="49"/>
      <c r="HE52" s="1"/>
      <c r="HF52" s="1"/>
      <c r="HG52" s="2"/>
      <c r="HH52" s="2"/>
      <c r="HI52" s="2"/>
      <c r="HJ52" s="2"/>
      <c r="HK52" s="2"/>
      <c r="HL52" s="80"/>
      <c r="HM52" s="14"/>
      <c r="HN52" s="6"/>
      <c r="HO52" s="49"/>
      <c r="HP52" s="1"/>
      <c r="HQ52" s="1"/>
      <c r="HR52" s="2"/>
      <c r="HS52" s="2"/>
      <c r="HT52" s="2"/>
      <c r="HU52" s="2"/>
      <c r="HV52" s="2"/>
      <c r="HW52" s="80"/>
      <c r="HX52" s="14"/>
      <c r="HY52" s="6"/>
      <c r="HZ52" s="49"/>
      <c r="IA52" s="1"/>
      <c r="IB52" s="1"/>
      <c r="IC52" s="2"/>
      <c r="ID52" s="2"/>
      <c r="IE52" s="2"/>
      <c r="IF52" s="2"/>
      <c r="IG52" s="2"/>
      <c r="IH52" s="80"/>
      <c r="II52" s="14"/>
      <c r="IJ52" s="6"/>
      <c r="IK52" s="49"/>
      <c r="IL52" s="50"/>
    </row>
    <row r="53" spans="1:246" ht="13.8" thickBot="1" x14ac:dyDescent="0.3">
      <c r="A53" s="91">
        <v>27</v>
      </c>
      <c r="B53" s="92" t="s">
        <v>135</v>
      </c>
      <c r="C53" s="92"/>
      <c r="D53" s="93"/>
      <c r="E53" s="93" t="s">
        <v>16</v>
      </c>
      <c r="F53" s="160" t="s">
        <v>24</v>
      </c>
      <c r="G53" s="94" t="str">
        <f>IF(AND(OR($G$2="Y",$H$2="Y"),I53&lt;5,J53&lt;5),IF(AND(I53=I52,J53=J52),G52+1,1),"")</f>
        <v/>
      </c>
      <c r="H53" s="95" t="e">
        <f>IF(AND($H$2="Y",J53&gt;0,OR(AND(G53=1,#REF!=10),AND(G53=2,#REF!=20),AND(G53=3,#REF!=30),AND(G53=4,G110=40),AND(G53=5,G116=50),AND(G53=6,G123=60),AND(G53=7,G132=70),AND(G53=8,#REF!=80),AND(G53=9,G140=90),AND(G53=10,#REF!=100))),VLOOKUP(J53-1,SortLookup!$A$13:$B$16,2,FALSE),"")</f>
        <v>#REF!</v>
      </c>
      <c r="I53" s="96">
        <f>IF(ISNA(VLOOKUP(E53,SortLookup!$A$1:$B$5,2,FALSE))," ",VLOOKUP(E53,SortLookup!$A$1:$B$5,2,FALSE))</f>
        <v>0</v>
      </c>
      <c r="J53" s="161">
        <f>IF(ISNA(VLOOKUP(F53,SortLookup!$A$7:$B$11,2,FALSE))," ",VLOOKUP(F53,SortLookup!$A$7:$B$11,2,FALSE))</f>
        <v>4</v>
      </c>
      <c r="K53" s="162">
        <f>L53+M53+N53</f>
        <v>427.07</v>
      </c>
      <c r="L53" s="163">
        <f>AB53+AO53+BA53+BL53+BY53+CJ53+CU53+DF53+DQ53+EB53+EM53+EX53+FI53+FT53+GE53+GP53+HA53+HL53+HW53+IH53</f>
        <v>376.57</v>
      </c>
      <c r="M53" s="164">
        <f>AD53+AQ53+BC53+BN53+CA53+CL53+CW53+DH53+DS53+ED53+EO53+EZ53+FK53+FV53+GG53+GR53+HC53+HN53+HY53+IJ53</f>
        <v>24</v>
      </c>
      <c r="N53" s="165">
        <f>O53/2</f>
        <v>26.5</v>
      </c>
      <c r="O53" s="166">
        <f>W53+AJ53+AV53+BG53+BT53+CE53+CP53+DA53+DL53+DW53+EH53+ES53+FD53+FO53+FZ53+GK53+GV53+HG53+HR53+IC53</f>
        <v>53</v>
      </c>
      <c r="P53" s="167">
        <v>7.55</v>
      </c>
      <c r="Q53" s="168">
        <v>15.51</v>
      </c>
      <c r="R53" s="168">
        <v>2.21</v>
      </c>
      <c r="S53" s="168"/>
      <c r="T53" s="168"/>
      <c r="U53" s="168"/>
      <c r="V53" s="168"/>
      <c r="W53" s="169">
        <v>13</v>
      </c>
      <c r="X53" s="169">
        <v>0</v>
      </c>
      <c r="Y53" s="169">
        <v>0</v>
      </c>
      <c r="Z53" s="169">
        <v>0</v>
      </c>
      <c r="AA53" s="170">
        <v>0</v>
      </c>
      <c r="AB53" s="171">
        <f>P53+Q53+R53+S53+T53+U53+V53</f>
        <v>25.27</v>
      </c>
      <c r="AC53" s="165">
        <f>W53/2</f>
        <v>6.5</v>
      </c>
      <c r="AD53" s="164">
        <f>(X53*3)+(Y53*5)+(Z53*5)+(AA53*20)</f>
        <v>0</v>
      </c>
      <c r="AE53" s="172">
        <f>AB53+AC53+AD53</f>
        <v>31.77</v>
      </c>
      <c r="AF53" s="167">
        <v>154.13</v>
      </c>
      <c r="AG53" s="168"/>
      <c r="AH53" s="168"/>
      <c r="AI53" s="168"/>
      <c r="AJ53" s="169">
        <v>8</v>
      </c>
      <c r="AK53" s="169">
        <v>2</v>
      </c>
      <c r="AL53" s="169">
        <v>1</v>
      </c>
      <c r="AM53" s="169">
        <v>1</v>
      </c>
      <c r="AN53" s="170">
        <v>0</v>
      </c>
      <c r="AO53" s="171">
        <f>AF53+AG53+AH53+AI53</f>
        <v>154.13</v>
      </c>
      <c r="AP53" s="165">
        <f>AJ53/2</f>
        <v>4</v>
      </c>
      <c r="AQ53" s="164">
        <f>(AK53*3)+(AL53*5)+(AM53*5)+(AN53*20)</f>
        <v>16</v>
      </c>
      <c r="AR53" s="172">
        <f>AO53+AP53+AQ53</f>
        <v>174.13</v>
      </c>
      <c r="AS53" s="167">
        <v>110.25</v>
      </c>
      <c r="AT53" s="168"/>
      <c r="AU53" s="168"/>
      <c r="AV53" s="169">
        <v>15</v>
      </c>
      <c r="AW53" s="169">
        <v>0</v>
      </c>
      <c r="AX53" s="169">
        <v>1</v>
      </c>
      <c r="AY53" s="169">
        <v>0</v>
      </c>
      <c r="AZ53" s="170">
        <v>0</v>
      </c>
      <c r="BA53" s="171">
        <f>AS53+AT53+AU53</f>
        <v>110.25</v>
      </c>
      <c r="BB53" s="165">
        <f>AV53/2</f>
        <v>7.5</v>
      </c>
      <c r="BC53" s="164">
        <f>(AW53*3)+(AX53*5)+(AY53*5)+(AZ53*20)</f>
        <v>5</v>
      </c>
      <c r="BD53" s="172">
        <f>BA53+BB53+BC53</f>
        <v>122.75</v>
      </c>
      <c r="BE53" s="171"/>
      <c r="BF53" s="135"/>
      <c r="BG53" s="169"/>
      <c r="BH53" s="169"/>
      <c r="BI53" s="169"/>
      <c r="BJ53" s="169"/>
      <c r="BK53" s="170"/>
      <c r="BL53" s="171">
        <f>BE53+BF53</f>
        <v>0</v>
      </c>
      <c r="BM53" s="165">
        <f>BG53/2</f>
        <v>0</v>
      </c>
      <c r="BN53" s="164">
        <f>(BH53*3)+(BI53*5)+(BJ53*5)+(BK53*20)</f>
        <v>0</v>
      </c>
      <c r="BO53" s="173">
        <f>BL53+BM53+BN53</f>
        <v>0</v>
      </c>
      <c r="BP53" s="167">
        <v>61.13</v>
      </c>
      <c r="BQ53" s="168"/>
      <c r="BR53" s="168"/>
      <c r="BS53" s="168"/>
      <c r="BT53" s="169">
        <v>1</v>
      </c>
      <c r="BU53" s="169">
        <v>0</v>
      </c>
      <c r="BV53" s="169">
        <v>0</v>
      </c>
      <c r="BW53" s="169">
        <v>0</v>
      </c>
      <c r="BX53" s="170">
        <v>0</v>
      </c>
      <c r="BY53" s="171">
        <f>BP53+BQ53+BR53+BS53</f>
        <v>61.13</v>
      </c>
      <c r="BZ53" s="165">
        <f>BT53/2</f>
        <v>0.5</v>
      </c>
      <c r="CA53" s="174">
        <f>(BU53*3)+(BV53*5)+(BW53*5)+(BX53*20)</f>
        <v>0</v>
      </c>
      <c r="CB53" s="175">
        <f>BY53+BZ53+CA53</f>
        <v>61.63</v>
      </c>
      <c r="CC53" s="167">
        <v>13.12</v>
      </c>
      <c r="CD53" s="168">
        <v>12.67</v>
      </c>
      <c r="CE53" s="169">
        <v>16</v>
      </c>
      <c r="CF53" s="169">
        <v>1</v>
      </c>
      <c r="CG53" s="169">
        <v>0</v>
      </c>
      <c r="CH53" s="169">
        <v>0</v>
      </c>
      <c r="CI53" s="170">
        <v>0</v>
      </c>
      <c r="CJ53" s="171">
        <f>CC53+CD53</f>
        <v>25.79</v>
      </c>
      <c r="CK53" s="165">
        <f>CE53/2</f>
        <v>8</v>
      </c>
      <c r="CL53" s="164">
        <f>(CF53*3)+(CG53*5)+(CH53*5)+(CI53*20)</f>
        <v>3</v>
      </c>
      <c r="CM53" s="173">
        <f>CJ53+CK53+CL53</f>
        <v>36.79</v>
      </c>
      <c r="CN53" s="1"/>
      <c r="CO53" s="1"/>
      <c r="CP53" s="2"/>
      <c r="CQ53" s="2"/>
      <c r="CR53" s="2"/>
      <c r="CS53" s="2"/>
      <c r="CT53" s="2"/>
      <c r="CU53" s="80"/>
      <c r="CV53" s="14"/>
      <c r="CW53" s="6"/>
      <c r="CX53" s="49"/>
      <c r="CY53" s="1"/>
      <c r="CZ53" s="1"/>
      <c r="DA53" s="2"/>
      <c r="DB53" s="2"/>
      <c r="DC53" s="2"/>
      <c r="DD53" s="2"/>
      <c r="DE53" s="2"/>
      <c r="DF53" s="80"/>
      <c r="DG53" s="14"/>
      <c r="DH53" s="6"/>
      <c r="DI53" s="49"/>
      <c r="DJ53" s="1"/>
      <c r="DK53" s="1"/>
      <c r="DL53" s="2"/>
      <c r="DM53" s="2"/>
      <c r="DN53" s="2"/>
      <c r="DO53" s="2"/>
      <c r="DP53" s="2"/>
      <c r="DQ53" s="80"/>
      <c r="DR53" s="14"/>
      <c r="DS53" s="6"/>
      <c r="DT53" s="49"/>
      <c r="DU53" s="1"/>
      <c r="DV53" s="1"/>
      <c r="DW53" s="2"/>
      <c r="DX53" s="2"/>
      <c r="DY53" s="2"/>
      <c r="DZ53" s="2"/>
      <c r="EA53" s="2"/>
      <c r="EB53" s="80"/>
      <c r="EC53" s="14"/>
      <c r="ED53" s="6"/>
      <c r="EE53" s="49"/>
      <c r="EF53" s="1"/>
      <c r="EG53" s="1"/>
      <c r="EH53" s="2"/>
      <c r="EI53" s="2"/>
      <c r="EJ53" s="2"/>
      <c r="EK53" s="2"/>
      <c r="EL53" s="2"/>
      <c r="EM53" s="80"/>
      <c r="EN53" s="14"/>
      <c r="EO53" s="6"/>
      <c r="EP53" s="49"/>
      <c r="EQ53" s="1"/>
      <c r="ER53" s="1"/>
      <c r="ES53" s="2"/>
      <c r="ET53" s="2"/>
      <c r="EU53" s="2"/>
      <c r="EV53" s="2"/>
      <c r="EW53" s="2"/>
      <c r="EX53" s="80"/>
      <c r="EY53" s="14"/>
      <c r="EZ53" s="6"/>
      <c r="FA53" s="49"/>
      <c r="FB53" s="1"/>
      <c r="FC53" s="1"/>
      <c r="FD53" s="2"/>
      <c r="FE53" s="2"/>
      <c r="FF53" s="2"/>
      <c r="FG53" s="2"/>
      <c r="FH53" s="2"/>
      <c r="FI53" s="80"/>
      <c r="FJ53" s="14"/>
      <c r="FK53" s="6"/>
      <c r="FL53" s="49"/>
      <c r="FM53" s="1"/>
      <c r="FN53" s="1"/>
      <c r="FO53" s="2"/>
      <c r="FP53" s="2"/>
      <c r="FQ53" s="2"/>
      <c r="FR53" s="2"/>
      <c r="FS53" s="2"/>
      <c r="FT53" s="80"/>
      <c r="FU53" s="14"/>
      <c r="FV53" s="6"/>
      <c r="FW53" s="49"/>
      <c r="FX53" s="1"/>
      <c r="FY53" s="1"/>
      <c r="FZ53" s="2"/>
      <c r="GA53" s="2"/>
      <c r="GB53" s="2"/>
      <c r="GC53" s="2"/>
      <c r="GD53" s="2"/>
      <c r="GE53" s="80"/>
      <c r="GF53" s="14"/>
      <c r="GG53" s="6"/>
      <c r="GH53" s="49"/>
      <c r="GI53" s="1"/>
      <c r="GJ53" s="1"/>
      <c r="GK53" s="2"/>
      <c r="GL53" s="2"/>
      <c r="GM53" s="2"/>
      <c r="GN53" s="2"/>
      <c r="GO53" s="2"/>
      <c r="GP53" s="80"/>
      <c r="GQ53" s="14"/>
      <c r="GR53" s="6"/>
      <c r="GS53" s="49"/>
      <c r="GT53" s="1"/>
      <c r="GU53" s="1"/>
      <c r="GV53" s="2"/>
      <c r="GW53" s="2"/>
      <c r="GX53" s="2"/>
      <c r="GY53" s="2"/>
      <c r="GZ53" s="2"/>
      <c r="HA53" s="80"/>
      <c r="HB53" s="14"/>
      <c r="HC53" s="6"/>
      <c r="HD53" s="49"/>
      <c r="HE53" s="1"/>
      <c r="HF53" s="1"/>
      <c r="HG53" s="2"/>
      <c r="HH53" s="2"/>
      <c r="HI53" s="2"/>
      <c r="HJ53" s="2"/>
      <c r="HK53" s="2"/>
      <c r="HL53" s="80"/>
      <c r="HM53" s="14"/>
      <c r="HN53" s="6"/>
      <c r="HO53" s="49"/>
      <c r="HP53" s="1"/>
      <c r="HQ53" s="1"/>
      <c r="HR53" s="2"/>
      <c r="HS53" s="2"/>
      <c r="HT53" s="2"/>
      <c r="HU53" s="2"/>
      <c r="HV53" s="2"/>
      <c r="HW53" s="80"/>
      <c r="HX53" s="14"/>
      <c r="HY53" s="6"/>
      <c r="HZ53" s="49"/>
      <c r="IA53" s="1"/>
      <c r="IB53" s="1"/>
      <c r="IC53" s="2"/>
      <c r="ID53" s="2"/>
      <c r="IE53" s="2"/>
      <c r="IF53" s="2"/>
      <c r="IG53" s="2"/>
      <c r="IH53" s="80"/>
      <c r="II53" s="14"/>
      <c r="IJ53" s="6"/>
      <c r="IK53" s="49"/>
      <c r="IL53" s="50"/>
    </row>
    <row r="54" spans="1:246" hidden="1" x14ac:dyDescent="0.25">
      <c r="A54" s="38"/>
      <c r="B54" s="40"/>
      <c r="C54" s="40"/>
      <c r="D54" s="41"/>
      <c r="E54" s="41"/>
      <c r="F54" s="61"/>
      <c r="G54" s="55" t="str">
        <f t="shared" ref="G43:G61" si="0">IF(AND(OR($G$2="Y",$H$2="Y"),I54&lt;5,J54&lt;5),IF(AND(I54=I53,J54=J53),G53+1,1),"")</f>
        <v/>
      </c>
      <c r="H54" s="42" t="e">
        <f>IF(AND($H$2="Y",J54&gt;0,OR(AND(G54=1,#REF!=10),AND(G54=2,#REF!=20),AND(G54=3,#REF!=30),AND(G54=4,G114=40),AND(G54=5,G120=50),AND(G54=6,G127=60),AND(G54=7,G136=70),AND(G54=8,#REF!=80),AND(G54=9,G144=90),AND(G54=10,#REF!=100))),VLOOKUP(J54-1,SortLookup!$A$13:$B$16,2,FALSE),"")</f>
        <v>#REF!</v>
      </c>
      <c r="I54" s="43" t="str">
        <f>IF(ISNA(VLOOKUP(E54,SortLookup!$A$1:$B$5,2,FALSE))," ",VLOOKUP(E54,SortLookup!$A$1:$B$5,2,FALSE))</f>
        <v xml:space="preserve"> </v>
      </c>
      <c r="J54" s="51" t="str">
        <f>IF(ISNA(VLOOKUP(F54,SortLookup!$A$7:$B$11,2,FALSE))," ",VLOOKUP(F54,SortLookup!$A$7:$B$11,2,FALSE))</f>
        <v xml:space="preserve"> </v>
      </c>
      <c r="K54" s="74">
        <f t="shared" ref="K43:K61" si="1">L54+M54+N54</f>
        <v>0</v>
      </c>
      <c r="L54" s="75">
        <f t="shared" ref="L43:L61" si="2">AB54+AO54+BA54+BL54+BY54+CJ54+CU54+DF54+DQ54+EB54+EM54+EX54+FI54+FT54+GE54+GP54+HA54+HL54+HW54+IH54</f>
        <v>0</v>
      </c>
      <c r="M54" s="45">
        <f t="shared" ref="M43:M61" si="3">AD54+AQ54+BC54+BN54+CA54+CL54+CW54+DH54+DS54+ED54+EO54+EZ54+FK54+FV54+GG54+GR54+HC54+HN54+HY54+IJ54</f>
        <v>0</v>
      </c>
      <c r="N54" s="46">
        <f t="shared" ref="N28:N61" si="4">O54/2</f>
        <v>0</v>
      </c>
      <c r="O54" s="76">
        <f t="shared" ref="O43:O61" si="5">W54+AJ54+AV54+BG54+BT54+CE54+CP54+DA54+DL54+DW54+EH54+ES54+FD54+FO54+FZ54+GK54+GV54+HG54+HR54+IC54</f>
        <v>0</v>
      </c>
      <c r="P54" s="52"/>
      <c r="Q54" s="47"/>
      <c r="R54" s="47"/>
      <c r="S54" s="47"/>
      <c r="T54" s="47"/>
      <c r="U54" s="47"/>
      <c r="V54" s="47"/>
      <c r="W54" s="48"/>
      <c r="X54" s="48"/>
      <c r="Y54" s="48"/>
      <c r="Z54" s="48"/>
      <c r="AA54" s="155"/>
      <c r="AB54" s="53">
        <f t="shared" ref="AB43:AB61" si="6">P54+Q54+R54+S54+T54+U54+V54</f>
        <v>0</v>
      </c>
      <c r="AC54" s="46">
        <f t="shared" ref="AC43:AC61" si="7">W54/2</f>
        <v>0</v>
      </c>
      <c r="AD54" s="45">
        <f t="shared" ref="AD43:AD61" si="8">(X54*3)+(Y54*5)+(Z54*5)+(AA54*20)</f>
        <v>0</v>
      </c>
      <c r="AE54" s="156">
        <f t="shared" ref="AE43:AE61" si="9">AB54+AC54+AD54</f>
        <v>0</v>
      </c>
      <c r="AF54" s="52"/>
      <c r="AG54" s="47"/>
      <c r="AH54" s="47"/>
      <c r="AI54" s="47"/>
      <c r="AJ54" s="48"/>
      <c r="AK54" s="48"/>
      <c r="AL54" s="48"/>
      <c r="AM54" s="48"/>
      <c r="AN54" s="155"/>
      <c r="AO54" s="53">
        <f t="shared" ref="AO43:AO61" si="10">AF54+AG54+AH54+AI54</f>
        <v>0</v>
      </c>
      <c r="AP54" s="46">
        <f t="shared" ref="AP43:AP61" si="11">AJ54/2</f>
        <v>0</v>
      </c>
      <c r="AQ54" s="45">
        <f t="shared" ref="AQ43:AQ61" si="12">(AK54*3)+(AL54*5)+(AM54*5)+(AN54*20)</f>
        <v>0</v>
      </c>
      <c r="AR54" s="156">
        <f t="shared" ref="AR43:AR61" si="13">AO54+AP54+AQ54</f>
        <v>0</v>
      </c>
      <c r="AS54" s="52"/>
      <c r="AT54" s="47"/>
      <c r="AU54" s="47"/>
      <c r="AV54" s="48"/>
      <c r="AW54" s="48"/>
      <c r="AX54" s="48"/>
      <c r="AY54" s="48"/>
      <c r="AZ54" s="155"/>
      <c r="BA54" s="53">
        <f t="shared" ref="BA43:BA61" si="14">AS54+AT54+AU54</f>
        <v>0</v>
      </c>
      <c r="BB54" s="46">
        <f t="shared" ref="BB43:BB61" si="15">AV54/2</f>
        <v>0</v>
      </c>
      <c r="BC54" s="45">
        <f t="shared" ref="BC43:BC61" si="16">(AW54*3)+(AX54*5)+(AY54*5)+(AZ54*20)</f>
        <v>0</v>
      </c>
      <c r="BD54" s="156">
        <f t="shared" ref="BD43:BD61" si="17">BA54+BB54+BC54</f>
        <v>0</v>
      </c>
      <c r="BE54" s="53"/>
      <c r="BF54" s="157"/>
      <c r="BG54" s="48"/>
      <c r="BH54" s="48"/>
      <c r="BI54" s="48"/>
      <c r="BJ54" s="48"/>
      <c r="BK54" s="155"/>
      <c r="BL54" s="53">
        <f t="shared" ref="BL43:BL61" si="18">BE54+BF54</f>
        <v>0</v>
      </c>
      <c r="BM54" s="46">
        <f t="shared" ref="BM43:BM61" si="19">BG54/2</f>
        <v>0</v>
      </c>
      <c r="BN54" s="45">
        <f t="shared" ref="BN43:BN61" si="20">(BH54*3)+(BI54*5)+(BJ54*5)+(BK54*20)</f>
        <v>0</v>
      </c>
      <c r="BO54" s="44">
        <f t="shared" ref="BO43:BO61" si="21">BL54+BM54+BN54</f>
        <v>0</v>
      </c>
      <c r="BP54" s="52"/>
      <c r="BQ54" s="47"/>
      <c r="BR54" s="47"/>
      <c r="BS54" s="47"/>
      <c r="BT54" s="48"/>
      <c r="BU54" s="48"/>
      <c r="BV54" s="48"/>
      <c r="BW54" s="48"/>
      <c r="BX54" s="155"/>
      <c r="BY54" s="53">
        <f t="shared" ref="BY43:BY61" si="22">BP54+BQ54+BR54+BS54</f>
        <v>0</v>
      </c>
      <c r="BZ54" s="46">
        <f t="shared" ref="BZ43:BZ61" si="23">BT54/2</f>
        <v>0</v>
      </c>
      <c r="CA54" s="158">
        <f t="shared" ref="CA43:CA61" si="24">(BU54*3)+(BV54*5)+(BW54*5)+(BX54*20)</f>
        <v>0</v>
      </c>
      <c r="CB54" s="159">
        <f t="shared" ref="CB43:CB61" si="25">BY54+BZ54+CA54</f>
        <v>0</v>
      </c>
      <c r="CC54" s="52"/>
      <c r="CD54" s="47"/>
      <c r="CE54" s="48"/>
      <c r="CF54" s="48"/>
      <c r="CG54" s="48"/>
      <c r="CH54" s="48"/>
      <c r="CI54" s="155"/>
      <c r="CJ54" s="53">
        <f t="shared" ref="CJ43:CJ61" si="26">CC54+CD54</f>
        <v>0</v>
      </c>
      <c r="CK54" s="46">
        <f t="shared" ref="CK43:CK61" si="27">CE54/2</f>
        <v>0</v>
      </c>
      <c r="CL54" s="45">
        <f t="shared" ref="CL43:CL61" si="28">(CF54*3)+(CG54*5)+(CH54*5)+(CI54*20)</f>
        <v>0</v>
      </c>
      <c r="CM54" s="44">
        <f t="shared" ref="CM43:CM61" si="29">CJ54+CK54+CL54</f>
        <v>0</v>
      </c>
    </row>
    <row r="55" spans="1:246" hidden="1" x14ac:dyDescent="0.25">
      <c r="A55" s="30"/>
      <c r="B55" s="28"/>
      <c r="C55" s="28"/>
      <c r="D55" s="29"/>
      <c r="E55" s="29"/>
      <c r="F55" s="59"/>
      <c r="G55" s="27" t="str">
        <f t="shared" si="0"/>
        <v/>
      </c>
      <c r="H55" s="24" t="e">
        <f>IF(AND($H$2="Y",J55&gt;0,OR(AND(G55=1,#REF!=10),AND(G55=2,#REF!=20),AND(G55=3,#REF!=30),AND(G55=4,G115=40),AND(G55=5,G121=50),AND(G55=6,G128=60),AND(G55=7,G137=70),AND(G55=8,#REF!=80),AND(G55=9,G145=90),AND(G55=10,#REF!=100))),VLOOKUP(J55-1,SortLookup!$A$13:$B$16,2,FALSE),"")</f>
        <v>#REF!</v>
      </c>
      <c r="I55" s="39" t="str">
        <f>IF(ISNA(VLOOKUP(E55,SortLookup!$A$1:$B$5,2,FALSE))," ",VLOOKUP(E55,SortLookup!$A$1:$B$5,2,FALSE))</f>
        <v xml:space="preserve"> </v>
      </c>
      <c r="J55" s="25" t="str">
        <f>IF(ISNA(VLOOKUP(F55,SortLookup!$A$7:$B$11,2,FALSE))," ",VLOOKUP(F55,SortLookup!$A$7:$B$11,2,FALSE))</f>
        <v xml:space="preserve"> </v>
      </c>
      <c r="K55" s="74">
        <f t="shared" si="1"/>
        <v>0</v>
      </c>
      <c r="L55" s="75">
        <f t="shared" si="2"/>
        <v>0</v>
      </c>
      <c r="M55" s="45">
        <f t="shared" si="3"/>
        <v>0</v>
      </c>
      <c r="N55" s="46">
        <f t="shared" si="4"/>
        <v>0</v>
      </c>
      <c r="O55" s="76">
        <f t="shared" si="5"/>
        <v>0</v>
      </c>
      <c r="P55" s="36"/>
      <c r="Q55" s="33"/>
      <c r="R55" s="33"/>
      <c r="S55" s="33"/>
      <c r="T55" s="33"/>
      <c r="U55" s="33"/>
      <c r="V55" s="33"/>
      <c r="W55" s="34"/>
      <c r="X55" s="34"/>
      <c r="Y55" s="34"/>
      <c r="Z55" s="34"/>
      <c r="AA55" s="35"/>
      <c r="AB55" s="32">
        <f t="shared" si="6"/>
        <v>0</v>
      </c>
      <c r="AC55" s="31">
        <f t="shared" si="7"/>
        <v>0</v>
      </c>
      <c r="AD55" s="26">
        <f t="shared" si="8"/>
        <v>0</v>
      </c>
      <c r="AE55" s="60">
        <f t="shared" si="9"/>
        <v>0</v>
      </c>
      <c r="AF55" s="36"/>
      <c r="AG55" s="33"/>
      <c r="AH55" s="33"/>
      <c r="AI55" s="33"/>
      <c r="AJ55" s="34"/>
      <c r="AK55" s="34"/>
      <c r="AL55" s="34"/>
      <c r="AM55" s="34"/>
      <c r="AN55" s="35"/>
      <c r="AO55" s="32">
        <f t="shared" si="10"/>
        <v>0</v>
      </c>
      <c r="AP55" s="31">
        <f t="shared" si="11"/>
        <v>0</v>
      </c>
      <c r="AQ55" s="26">
        <f t="shared" si="12"/>
        <v>0</v>
      </c>
      <c r="AR55" s="60">
        <f t="shared" si="13"/>
        <v>0</v>
      </c>
      <c r="AS55" s="36"/>
      <c r="AT55" s="33"/>
      <c r="AU55" s="33"/>
      <c r="AV55" s="34"/>
      <c r="AW55" s="34"/>
      <c r="AX55" s="34"/>
      <c r="AY55" s="34"/>
      <c r="AZ55" s="35"/>
      <c r="BA55" s="32">
        <f t="shared" si="14"/>
        <v>0</v>
      </c>
      <c r="BB55" s="31">
        <f t="shared" si="15"/>
        <v>0</v>
      </c>
      <c r="BC55" s="26">
        <f t="shared" si="16"/>
        <v>0</v>
      </c>
      <c r="BD55" s="60">
        <f t="shared" si="17"/>
        <v>0</v>
      </c>
      <c r="BE55" s="32"/>
      <c r="BF55" s="57"/>
      <c r="BG55" s="34"/>
      <c r="BH55" s="34"/>
      <c r="BI55" s="34"/>
      <c r="BJ55" s="34"/>
      <c r="BK55" s="35"/>
      <c r="BL55" s="53">
        <f t="shared" si="18"/>
        <v>0</v>
      </c>
      <c r="BM55" s="46">
        <f t="shared" si="19"/>
        <v>0</v>
      </c>
      <c r="BN55" s="45">
        <f t="shared" si="20"/>
        <v>0</v>
      </c>
      <c r="BO55" s="44">
        <f t="shared" si="21"/>
        <v>0</v>
      </c>
      <c r="BP55" s="36"/>
      <c r="BQ55" s="33"/>
      <c r="BR55" s="33"/>
      <c r="BS55" s="33"/>
      <c r="BT55" s="34"/>
      <c r="BU55" s="34"/>
      <c r="BV55" s="34"/>
      <c r="BW55" s="34"/>
      <c r="BX55" s="35"/>
      <c r="BY55" s="32">
        <f t="shared" si="22"/>
        <v>0</v>
      </c>
      <c r="BZ55" s="31">
        <f t="shared" si="23"/>
        <v>0</v>
      </c>
      <c r="CA55" s="37">
        <f t="shared" si="24"/>
        <v>0</v>
      </c>
      <c r="CB55" s="103">
        <f t="shared" si="25"/>
        <v>0</v>
      </c>
      <c r="CC55" s="36"/>
      <c r="CD55" s="33"/>
      <c r="CE55" s="34"/>
      <c r="CF55" s="34"/>
      <c r="CG55" s="34"/>
      <c r="CH55" s="34"/>
      <c r="CI55" s="35"/>
      <c r="CJ55" s="32">
        <f t="shared" si="26"/>
        <v>0</v>
      </c>
      <c r="CK55" s="31">
        <f t="shared" si="27"/>
        <v>0</v>
      </c>
      <c r="CL55" s="26">
        <f t="shared" si="28"/>
        <v>0</v>
      </c>
      <c r="CM55" s="99">
        <f t="shared" si="29"/>
        <v>0</v>
      </c>
    </row>
    <row r="56" spans="1:246" hidden="1" x14ac:dyDescent="0.25">
      <c r="A56" s="30"/>
      <c r="B56" s="28"/>
      <c r="C56" s="28"/>
      <c r="D56" s="29"/>
      <c r="E56" s="29"/>
      <c r="F56" s="59"/>
      <c r="G56" s="27" t="str">
        <f t="shared" si="0"/>
        <v/>
      </c>
      <c r="H56" s="24" t="e">
        <f>IF(AND($H$2="Y",J56&gt;0,OR(AND(G56=1,#REF!=10),AND(G56=2,#REF!=20),AND(G56=3,#REF!=30),AND(G56=4,G116=40),AND(G56=5,G122=50),AND(G56=6,G129=60),AND(G56=7,G138=70),AND(G56=8,#REF!=80),AND(G56=9,G146=90),AND(G56=10,#REF!=100))),VLOOKUP(J56-1,SortLookup!$A$13:$B$16,2,FALSE),"")</f>
        <v>#REF!</v>
      </c>
      <c r="I56" s="39" t="str">
        <f>IF(ISNA(VLOOKUP(E56,SortLookup!$A$1:$B$5,2,FALSE))," ",VLOOKUP(E56,SortLookup!$A$1:$B$5,2,FALSE))</f>
        <v xml:space="preserve"> </v>
      </c>
      <c r="J56" s="25" t="str">
        <f>IF(ISNA(VLOOKUP(F56,SortLookup!$A$7:$B$11,2,FALSE))," ",VLOOKUP(F56,SortLookup!$A$7:$B$11,2,FALSE))</f>
        <v xml:space="preserve"> </v>
      </c>
      <c r="K56" s="74">
        <f t="shared" si="1"/>
        <v>0</v>
      </c>
      <c r="L56" s="75">
        <f t="shared" si="2"/>
        <v>0</v>
      </c>
      <c r="M56" s="45">
        <f t="shared" si="3"/>
        <v>0</v>
      </c>
      <c r="N56" s="46">
        <f t="shared" si="4"/>
        <v>0</v>
      </c>
      <c r="O56" s="76">
        <f t="shared" si="5"/>
        <v>0</v>
      </c>
      <c r="P56" s="36"/>
      <c r="Q56" s="33"/>
      <c r="R56" s="33"/>
      <c r="S56" s="33"/>
      <c r="T56" s="33"/>
      <c r="U56" s="33"/>
      <c r="V56" s="33"/>
      <c r="W56" s="34"/>
      <c r="X56" s="34"/>
      <c r="Y56" s="34"/>
      <c r="Z56" s="34"/>
      <c r="AA56" s="35"/>
      <c r="AB56" s="32">
        <f t="shared" si="6"/>
        <v>0</v>
      </c>
      <c r="AC56" s="31">
        <f t="shared" si="7"/>
        <v>0</v>
      </c>
      <c r="AD56" s="26">
        <f t="shared" si="8"/>
        <v>0</v>
      </c>
      <c r="AE56" s="60">
        <f t="shared" si="9"/>
        <v>0</v>
      </c>
      <c r="AF56" s="36"/>
      <c r="AG56" s="33"/>
      <c r="AH56" s="33"/>
      <c r="AI56" s="33"/>
      <c r="AJ56" s="34"/>
      <c r="AK56" s="34"/>
      <c r="AL56" s="34"/>
      <c r="AM56" s="34"/>
      <c r="AN56" s="35"/>
      <c r="AO56" s="32">
        <f t="shared" si="10"/>
        <v>0</v>
      </c>
      <c r="AP56" s="31">
        <f t="shared" si="11"/>
        <v>0</v>
      </c>
      <c r="AQ56" s="26">
        <f t="shared" si="12"/>
        <v>0</v>
      </c>
      <c r="AR56" s="60">
        <f t="shared" si="13"/>
        <v>0</v>
      </c>
      <c r="AS56" s="36"/>
      <c r="AT56" s="33"/>
      <c r="AU56" s="33"/>
      <c r="AV56" s="34"/>
      <c r="AW56" s="34"/>
      <c r="AX56" s="34"/>
      <c r="AY56" s="34"/>
      <c r="AZ56" s="35"/>
      <c r="BA56" s="32">
        <f t="shared" si="14"/>
        <v>0</v>
      </c>
      <c r="BB56" s="31">
        <f t="shared" si="15"/>
        <v>0</v>
      </c>
      <c r="BC56" s="26">
        <f t="shared" si="16"/>
        <v>0</v>
      </c>
      <c r="BD56" s="60">
        <f t="shared" si="17"/>
        <v>0</v>
      </c>
      <c r="BE56" s="32"/>
      <c r="BF56" s="57"/>
      <c r="BG56" s="34"/>
      <c r="BH56" s="34"/>
      <c r="BI56" s="34"/>
      <c r="BJ56" s="34"/>
      <c r="BK56" s="35"/>
      <c r="BL56" s="53">
        <f t="shared" si="18"/>
        <v>0</v>
      </c>
      <c r="BM56" s="46">
        <f t="shared" si="19"/>
        <v>0</v>
      </c>
      <c r="BN56" s="45">
        <f t="shared" si="20"/>
        <v>0</v>
      </c>
      <c r="BO56" s="44">
        <f t="shared" si="21"/>
        <v>0</v>
      </c>
      <c r="BP56" s="36"/>
      <c r="BQ56" s="33"/>
      <c r="BR56" s="33"/>
      <c r="BS56" s="33"/>
      <c r="BT56" s="34"/>
      <c r="BU56" s="34"/>
      <c r="BV56" s="34"/>
      <c r="BW56" s="34"/>
      <c r="BX56" s="35"/>
      <c r="BY56" s="32">
        <f t="shared" si="22"/>
        <v>0</v>
      </c>
      <c r="BZ56" s="31">
        <f t="shared" si="23"/>
        <v>0</v>
      </c>
      <c r="CA56" s="37">
        <f t="shared" si="24"/>
        <v>0</v>
      </c>
      <c r="CB56" s="103">
        <f t="shared" si="25"/>
        <v>0</v>
      </c>
      <c r="CC56" s="36"/>
      <c r="CD56" s="33"/>
      <c r="CE56" s="34"/>
      <c r="CF56" s="34"/>
      <c r="CG56" s="34"/>
      <c r="CH56" s="34"/>
      <c r="CI56" s="35"/>
      <c r="CJ56" s="32">
        <f t="shared" si="26"/>
        <v>0</v>
      </c>
      <c r="CK56" s="31">
        <f t="shared" si="27"/>
        <v>0</v>
      </c>
      <c r="CL56" s="26">
        <f t="shared" si="28"/>
        <v>0</v>
      </c>
      <c r="CM56" s="99">
        <f t="shared" si="29"/>
        <v>0</v>
      </c>
    </row>
    <row r="57" spans="1:246" hidden="1" x14ac:dyDescent="0.25">
      <c r="A57" s="30"/>
      <c r="B57" s="28"/>
      <c r="C57" s="28"/>
      <c r="D57" s="29"/>
      <c r="E57" s="29"/>
      <c r="F57" s="59"/>
      <c r="G57" s="27" t="str">
        <f t="shared" si="0"/>
        <v/>
      </c>
      <c r="H57" s="24" t="e">
        <f>IF(AND($H$2="Y",J57&gt;0,OR(AND(G57=1,#REF!=10),AND(G57=2,#REF!=20),AND(G57=3,#REF!=30),AND(G57=4,G117=40),AND(G57=5,G123=50),AND(G57=6,G130=60),AND(G57=7,G139=70),AND(G57=8,#REF!=80),AND(G57=9,G147=90),AND(G57=10,#REF!=100))),VLOOKUP(J57-1,SortLookup!$A$13:$B$16,2,FALSE),"")</f>
        <v>#REF!</v>
      </c>
      <c r="I57" s="39" t="str">
        <f>IF(ISNA(VLOOKUP(E57,SortLookup!$A$1:$B$5,2,FALSE))," ",VLOOKUP(E57,SortLookup!$A$1:$B$5,2,FALSE))</f>
        <v xml:space="preserve"> </v>
      </c>
      <c r="J57" s="25" t="str">
        <f>IF(ISNA(VLOOKUP(F57,SortLookup!$A$7:$B$11,2,FALSE))," ",VLOOKUP(F57,SortLookup!$A$7:$B$11,2,FALSE))</f>
        <v xml:space="preserve"> </v>
      </c>
      <c r="K57" s="74">
        <f t="shared" si="1"/>
        <v>0</v>
      </c>
      <c r="L57" s="75">
        <f t="shared" si="2"/>
        <v>0</v>
      </c>
      <c r="M57" s="45">
        <f t="shared" si="3"/>
        <v>0</v>
      </c>
      <c r="N57" s="46">
        <f t="shared" si="4"/>
        <v>0</v>
      </c>
      <c r="O57" s="76">
        <f t="shared" si="5"/>
        <v>0</v>
      </c>
      <c r="P57" s="36"/>
      <c r="Q57" s="33"/>
      <c r="R57" s="33"/>
      <c r="S57" s="33"/>
      <c r="T57" s="33"/>
      <c r="U57" s="33"/>
      <c r="V57" s="33"/>
      <c r="W57" s="34"/>
      <c r="X57" s="34"/>
      <c r="Y57" s="34"/>
      <c r="Z57" s="34"/>
      <c r="AA57" s="35"/>
      <c r="AB57" s="32">
        <f t="shared" si="6"/>
        <v>0</v>
      </c>
      <c r="AC57" s="31">
        <f t="shared" si="7"/>
        <v>0</v>
      </c>
      <c r="AD57" s="26">
        <f t="shared" si="8"/>
        <v>0</v>
      </c>
      <c r="AE57" s="60">
        <f t="shared" si="9"/>
        <v>0</v>
      </c>
      <c r="AF57" s="36"/>
      <c r="AG57" s="33"/>
      <c r="AH57" s="33"/>
      <c r="AI57" s="33"/>
      <c r="AJ57" s="34"/>
      <c r="AK57" s="34"/>
      <c r="AL57" s="34"/>
      <c r="AM57" s="34"/>
      <c r="AN57" s="35"/>
      <c r="AO57" s="32">
        <f t="shared" si="10"/>
        <v>0</v>
      </c>
      <c r="AP57" s="31">
        <f t="shared" si="11"/>
        <v>0</v>
      </c>
      <c r="AQ57" s="26">
        <f t="shared" si="12"/>
        <v>0</v>
      </c>
      <c r="AR57" s="60">
        <f t="shared" si="13"/>
        <v>0</v>
      </c>
      <c r="AS57" s="36"/>
      <c r="AT57" s="33"/>
      <c r="AU57" s="33"/>
      <c r="AV57" s="34"/>
      <c r="AW57" s="34"/>
      <c r="AX57" s="34"/>
      <c r="AY57" s="34"/>
      <c r="AZ57" s="35"/>
      <c r="BA57" s="32">
        <f t="shared" si="14"/>
        <v>0</v>
      </c>
      <c r="BB57" s="31">
        <f t="shared" si="15"/>
        <v>0</v>
      </c>
      <c r="BC57" s="26">
        <f t="shared" si="16"/>
        <v>0</v>
      </c>
      <c r="BD57" s="60">
        <f t="shared" si="17"/>
        <v>0</v>
      </c>
      <c r="BE57" s="32"/>
      <c r="BF57" s="57"/>
      <c r="BG57" s="34"/>
      <c r="BH57" s="34"/>
      <c r="BI57" s="34"/>
      <c r="BJ57" s="34"/>
      <c r="BK57" s="35"/>
      <c r="BL57" s="53">
        <f t="shared" si="18"/>
        <v>0</v>
      </c>
      <c r="BM57" s="46">
        <f t="shared" si="19"/>
        <v>0</v>
      </c>
      <c r="BN57" s="45">
        <f t="shared" si="20"/>
        <v>0</v>
      </c>
      <c r="BO57" s="44">
        <f t="shared" si="21"/>
        <v>0</v>
      </c>
      <c r="BP57" s="36"/>
      <c r="BQ57" s="33"/>
      <c r="BR57" s="33"/>
      <c r="BS57" s="33"/>
      <c r="BT57" s="34"/>
      <c r="BU57" s="34"/>
      <c r="BV57" s="34"/>
      <c r="BW57" s="34"/>
      <c r="BX57" s="35"/>
      <c r="BY57" s="32">
        <f t="shared" si="22"/>
        <v>0</v>
      </c>
      <c r="BZ57" s="31">
        <f t="shared" si="23"/>
        <v>0</v>
      </c>
      <c r="CA57" s="37">
        <f t="shared" si="24"/>
        <v>0</v>
      </c>
      <c r="CB57" s="103">
        <f t="shared" si="25"/>
        <v>0</v>
      </c>
      <c r="CC57" s="36"/>
      <c r="CD57" s="33"/>
      <c r="CE57" s="34"/>
      <c r="CF57" s="34"/>
      <c r="CG57" s="34"/>
      <c r="CH57" s="34"/>
      <c r="CI57" s="35"/>
      <c r="CJ57" s="32">
        <f t="shared" si="26"/>
        <v>0</v>
      </c>
      <c r="CK57" s="31">
        <f t="shared" si="27"/>
        <v>0</v>
      </c>
      <c r="CL57" s="26">
        <f t="shared" si="28"/>
        <v>0</v>
      </c>
      <c r="CM57" s="99">
        <f t="shared" si="29"/>
        <v>0</v>
      </c>
    </row>
    <row r="58" spans="1:246" hidden="1" x14ac:dyDescent="0.25">
      <c r="A58" s="30"/>
      <c r="B58" s="28"/>
      <c r="C58" s="28"/>
      <c r="D58" s="29"/>
      <c r="E58" s="29"/>
      <c r="F58" s="59"/>
      <c r="G58" s="27" t="str">
        <f t="shared" si="0"/>
        <v/>
      </c>
      <c r="H58" s="24" t="e">
        <f>IF(AND($H$2="Y",J58&gt;0,OR(AND(G58=1,#REF!=10),AND(G58=2,#REF!=20),AND(G58=3,#REF!=30),AND(G58=4,G118=40),AND(G58=5,G124=50),AND(G58=6,G131=60),AND(G58=7,G140=70),AND(G58=8,#REF!=80),AND(G58=9,G148=90),AND(G58=10,#REF!=100))),VLOOKUP(J58-1,SortLookup!$A$13:$B$16,2,FALSE),"")</f>
        <v>#REF!</v>
      </c>
      <c r="I58" s="39" t="str">
        <f>IF(ISNA(VLOOKUP(E58,SortLookup!$A$1:$B$5,2,FALSE))," ",VLOOKUP(E58,SortLookup!$A$1:$B$5,2,FALSE))</f>
        <v xml:space="preserve"> </v>
      </c>
      <c r="J58" s="25" t="str">
        <f>IF(ISNA(VLOOKUP(F58,SortLookup!$A$7:$B$11,2,FALSE))," ",VLOOKUP(F58,SortLookup!$A$7:$B$11,2,FALSE))</f>
        <v xml:space="preserve"> </v>
      </c>
      <c r="K58" s="74">
        <f t="shared" si="1"/>
        <v>0</v>
      </c>
      <c r="L58" s="75">
        <f t="shared" si="2"/>
        <v>0</v>
      </c>
      <c r="M58" s="45">
        <f t="shared" si="3"/>
        <v>0</v>
      </c>
      <c r="N58" s="46">
        <f t="shared" si="4"/>
        <v>0</v>
      </c>
      <c r="O58" s="76">
        <f t="shared" si="5"/>
        <v>0</v>
      </c>
      <c r="P58" s="36"/>
      <c r="Q58" s="33"/>
      <c r="R58" s="33"/>
      <c r="S58" s="33"/>
      <c r="T58" s="33"/>
      <c r="U58" s="33"/>
      <c r="V58" s="33"/>
      <c r="W58" s="34"/>
      <c r="X58" s="34"/>
      <c r="Y58" s="34"/>
      <c r="Z58" s="34"/>
      <c r="AA58" s="35"/>
      <c r="AB58" s="32">
        <f t="shared" si="6"/>
        <v>0</v>
      </c>
      <c r="AC58" s="31">
        <f t="shared" si="7"/>
        <v>0</v>
      </c>
      <c r="AD58" s="26">
        <f t="shared" si="8"/>
        <v>0</v>
      </c>
      <c r="AE58" s="60">
        <f t="shared" si="9"/>
        <v>0</v>
      </c>
      <c r="AF58" s="36"/>
      <c r="AG58" s="33"/>
      <c r="AH58" s="33"/>
      <c r="AI58" s="33"/>
      <c r="AJ58" s="34"/>
      <c r="AK58" s="34"/>
      <c r="AL58" s="34"/>
      <c r="AM58" s="34"/>
      <c r="AN58" s="35"/>
      <c r="AO58" s="32">
        <f t="shared" si="10"/>
        <v>0</v>
      </c>
      <c r="AP58" s="31">
        <f t="shared" si="11"/>
        <v>0</v>
      </c>
      <c r="AQ58" s="26">
        <f t="shared" si="12"/>
        <v>0</v>
      </c>
      <c r="AR58" s="60">
        <f t="shared" si="13"/>
        <v>0</v>
      </c>
      <c r="AS58" s="36"/>
      <c r="AT58" s="33"/>
      <c r="AU58" s="33"/>
      <c r="AV58" s="34"/>
      <c r="AW58" s="34"/>
      <c r="AX58" s="34"/>
      <c r="AY58" s="34"/>
      <c r="AZ58" s="35"/>
      <c r="BA58" s="32">
        <f t="shared" si="14"/>
        <v>0</v>
      </c>
      <c r="BB58" s="31">
        <f t="shared" si="15"/>
        <v>0</v>
      </c>
      <c r="BC58" s="26">
        <f t="shared" si="16"/>
        <v>0</v>
      </c>
      <c r="BD58" s="60">
        <f t="shared" si="17"/>
        <v>0</v>
      </c>
      <c r="BE58" s="32"/>
      <c r="BF58" s="57"/>
      <c r="BG58" s="34"/>
      <c r="BH58" s="34"/>
      <c r="BI58" s="34"/>
      <c r="BJ58" s="34"/>
      <c r="BK58" s="35"/>
      <c r="BL58" s="53">
        <f t="shared" si="18"/>
        <v>0</v>
      </c>
      <c r="BM58" s="46">
        <f t="shared" si="19"/>
        <v>0</v>
      </c>
      <c r="BN58" s="45">
        <f t="shared" si="20"/>
        <v>0</v>
      </c>
      <c r="BO58" s="44">
        <f t="shared" si="21"/>
        <v>0</v>
      </c>
      <c r="BP58" s="36"/>
      <c r="BQ58" s="33"/>
      <c r="BR58" s="33"/>
      <c r="BS58" s="33"/>
      <c r="BT58" s="34"/>
      <c r="BU58" s="34"/>
      <c r="BV58" s="34"/>
      <c r="BW58" s="34"/>
      <c r="BX58" s="35"/>
      <c r="BY58" s="32">
        <f t="shared" si="22"/>
        <v>0</v>
      </c>
      <c r="BZ58" s="31">
        <f t="shared" si="23"/>
        <v>0</v>
      </c>
      <c r="CA58" s="37">
        <f t="shared" si="24"/>
        <v>0</v>
      </c>
      <c r="CB58" s="103">
        <f t="shared" si="25"/>
        <v>0</v>
      </c>
      <c r="CC58" s="36"/>
      <c r="CD58" s="33"/>
      <c r="CE58" s="34"/>
      <c r="CF58" s="34"/>
      <c r="CG58" s="34"/>
      <c r="CH58" s="34"/>
      <c r="CI58" s="35"/>
      <c r="CJ58" s="32">
        <f t="shared" si="26"/>
        <v>0</v>
      </c>
      <c r="CK58" s="31">
        <f t="shared" si="27"/>
        <v>0</v>
      </c>
      <c r="CL58" s="26">
        <f t="shared" si="28"/>
        <v>0</v>
      </c>
      <c r="CM58" s="99">
        <f t="shared" si="29"/>
        <v>0</v>
      </c>
    </row>
    <row r="59" spans="1:246" hidden="1" x14ac:dyDescent="0.25">
      <c r="A59" s="30"/>
      <c r="B59" s="28"/>
      <c r="C59" s="28"/>
      <c r="D59" s="29"/>
      <c r="E59" s="29"/>
      <c r="F59" s="59"/>
      <c r="G59" s="27" t="str">
        <f t="shared" si="0"/>
        <v/>
      </c>
      <c r="H59" s="24" t="e">
        <f>IF(AND($H$2="Y",J59&gt;0,OR(AND(G59=1,#REF!=10),AND(G59=2,#REF!=20),AND(G59=3,#REF!=30),AND(G59=4,G119=40),AND(G59=5,G125=50),AND(G59=6,G132=60),AND(G59=7,G141=70),AND(G59=8,#REF!=80),AND(G59=9,G149=90),AND(G59=10,#REF!=100))),VLOOKUP(J59-1,SortLookup!$A$13:$B$16,2,FALSE),"")</f>
        <v>#REF!</v>
      </c>
      <c r="I59" s="39" t="str">
        <f>IF(ISNA(VLOOKUP(E59,SortLookup!$A$1:$B$5,2,FALSE))," ",VLOOKUP(E59,SortLookup!$A$1:$B$5,2,FALSE))</f>
        <v xml:space="preserve"> </v>
      </c>
      <c r="J59" s="25" t="str">
        <f>IF(ISNA(VLOOKUP(F59,SortLookup!$A$7:$B$11,2,FALSE))," ",VLOOKUP(F59,SortLookup!$A$7:$B$11,2,FALSE))</f>
        <v xml:space="preserve"> </v>
      </c>
      <c r="K59" s="74">
        <f t="shared" si="1"/>
        <v>0</v>
      </c>
      <c r="L59" s="75">
        <f t="shared" si="2"/>
        <v>0</v>
      </c>
      <c r="M59" s="45">
        <f t="shared" si="3"/>
        <v>0</v>
      </c>
      <c r="N59" s="46">
        <f t="shared" si="4"/>
        <v>0</v>
      </c>
      <c r="O59" s="76">
        <f t="shared" si="5"/>
        <v>0</v>
      </c>
      <c r="P59" s="36"/>
      <c r="Q59" s="33"/>
      <c r="R59" s="33"/>
      <c r="S59" s="33"/>
      <c r="T59" s="33"/>
      <c r="U59" s="33"/>
      <c r="V59" s="33"/>
      <c r="W59" s="34"/>
      <c r="X59" s="34"/>
      <c r="Y59" s="34"/>
      <c r="Z59" s="34"/>
      <c r="AA59" s="35"/>
      <c r="AB59" s="32">
        <f t="shared" si="6"/>
        <v>0</v>
      </c>
      <c r="AC59" s="31">
        <f t="shared" si="7"/>
        <v>0</v>
      </c>
      <c r="AD59" s="26">
        <f t="shared" si="8"/>
        <v>0</v>
      </c>
      <c r="AE59" s="60">
        <f t="shared" si="9"/>
        <v>0</v>
      </c>
      <c r="AF59" s="36"/>
      <c r="AG59" s="33"/>
      <c r="AH59" s="33"/>
      <c r="AI59" s="33"/>
      <c r="AJ59" s="34"/>
      <c r="AK59" s="34"/>
      <c r="AL59" s="34"/>
      <c r="AM59" s="34"/>
      <c r="AN59" s="35"/>
      <c r="AO59" s="32">
        <f t="shared" si="10"/>
        <v>0</v>
      </c>
      <c r="AP59" s="31">
        <f t="shared" si="11"/>
        <v>0</v>
      </c>
      <c r="AQ59" s="26">
        <f t="shared" si="12"/>
        <v>0</v>
      </c>
      <c r="AR59" s="60">
        <f t="shared" si="13"/>
        <v>0</v>
      </c>
      <c r="AS59" s="36"/>
      <c r="AT59" s="33"/>
      <c r="AU59" s="33"/>
      <c r="AV59" s="34"/>
      <c r="AW59" s="34"/>
      <c r="AX59" s="34"/>
      <c r="AY59" s="34"/>
      <c r="AZ59" s="35"/>
      <c r="BA59" s="32">
        <f t="shared" si="14"/>
        <v>0</v>
      </c>
      <c r="BB59" s="31">
        <f t="shared" si="15"/>
        <v>0</v>
      </c>
      <c r="BC59" s="26">
        <f t="shared" si="16"/>
        <v>0</v>
      </c>
      <c r="BD59" s="60">
        <f t="shared" si="17"/>
        <v>0</v>
      </c>
      <c r="BE59" s="32"/>
      <c r="BF59" s="57"/>
      <c r="BG59" s="34"/>
      <c r="BH59" s="34"/>
      <c r="BI59" s="34"/>
      <c r="BJ59" s="34"/>
      <c r="BK59" s="35"/>
      <c r="BL59" s="53">
        <f t="shared" si="18"/>
        <v>0</v>
      </c>
      <c r="BM59" s="46">
        <f t="shared" si="19"/>
        <v>0</v>
      </c>
      <c r="BN59" s="45">
        <f t="shared" si="20"/>
        <v>0</v>
      </c>
      <c r="BO59" s="44">
        <f t="shared" si="21"/>
        <v>0</v>
      </c>
      <c r="BP59" s="36"/>
      <c r="BQ59" s="33"/>
      <c r="BR59" s="33"/>
      <c r="BS59" s="33"/>
      <c r="BT59" s="34"/>
      <c r="BU59" s="34"/>
      <c r="BV59" s="34"/>
      <c r="BW59" s="34"/>
      <c r="BX59" s="35"/>
      <c r="BY59" s="32">
        <f t="shared" si="22"/>
        <v>0</v>
      </c>
      <c r="BZ59" s="31">
        <f t="shared" si="23"/>
        <v>0</v>
      </c>
      <c r="CA59" s="37">
        <f t="shared" si="24"/>
        <v>0</v>
      </c>
      <c r="CB59" s="103">
        <f t="shared" si="25"/>
        <v>0</v>
      </c>
      <c r="CC59" s="36"/>
      <c r="CD59" s="33"/>
      <c r="CE59" s="34"/>
      <c r="CF59" s="34"/>
      <c r="CG59" s="34"/>
      <c r="CH59" s="34"/>
      <c r="CI59" s="35"/>
      <c r="CJ59" s="32">
        <f t="shared" si="26"/>
        <v>0</v>
      </c>
      <c r="CK59" s="31">
        <f t="shared" si="27"/>
        <v>0</v>
      </c>
      <c r="CL59" s="26">
        <f t="shared" si="28"/>
        <v>0</v>
      </c>
      <c r="CM59" s="99">
        <f t="shared" si="29"/>
        <v>0</v>
      </c>
    </row>
    <row r="60" spans="1:246" hidden="1" x14ac:dyDescent="0.25">
      <c r="A60" s="30"/>
      <c r="B60" s="28"/>
      <c r="C60" s="28"/>
      <c r="D60" s="29"/>
      <c r="E60" s="29"/>
      <c r="F60" s="59"/>
      <c r="G60" s="27" t="str">
        <f t="shared" si="0"/>
        <v/>
      </c>
      <c r="H60" s="24" t="e">
        <f>IF(AND($H$2="Y",J60&gt;0,OR(AND(G60=1,#REF!=10),AND(G60=2,#REF!=20),AND(G60=3,#REF!=30),AND(G60=4,G120=40),AND(G60=5,G126=50),AND(G60=6,G133=60),AND(G60=7,G142=70),AND(G60=8,#REF!=80),AND(G60=9,G150=90),AND(G60=10,#REF!=100))),VLOOKUP(J60-1,SortLookup!$A$13:$B$16,2,FALSE),"")</f>
        <v>#REF!</v>
      </c>
      <c r="I60" s="39" t="str">
        <f>IF(ISNA(VLOOKUP(E60,SortLookup!$A$1:$B$5,2,FALSE))," ",VLOOKUP(E60,SortLookup!$A$1:$B$5,2,FALSE))</f>
        <v xml:space="preserve"> </v>
      </c>
      <c r="J60" s="25" t="str">
        <f>IF(ISNA(VLOOKUP(F60,SortLookup!$A$7:$B$11,2,FALSE))," ",VLOOKUP(F60,SortLookup!$A$7:$B$11,2,FALSE))</f>
        <v xml:space="preserve"> </v>
      </c>
      <c r="K60" s="74">
        <f t="shared" si="1"/>
        <v>0</v>
      </c>
      <c r="L60" s="75">
        <f t="shared" si="2"/>
        <v>0</v>
      </c>
      <c r="M60" s="45">
        <f t="shared" si="3"/>
        <v>0</v>
      </c>
      <c r="N60" s="46">
        <f t="shared" si="4"/>
        <v>0</v>
      </c>
      <c r="O60" s="76">
        <f t="shared" si="5"/>
        <v>0</v>
      </c>
      <c r="P60" s="36"/>
      <c r="Q60" s="33"/>
      <c r="R60" s="33"/>
      <c r="S60" s="33"/>
      <c r="T60" s="33"/>
      <c r="U60" s="33"/>
      <c r="V60" s="33"/>
      <c r="W60" s="34"/>
      <c r="X60" s="34"/>
      <c r="Y60" s="34"/>
      <c r="Z60" s="34"/>
      <c r="AA60" s="35"/>
      <c r="AB60" s="32">
        <f t="shared" si="6"/>
        <v>0</v>
      </c>
      <c r="AC60" s="31">
        <f t="shared" si="7"/>
        <v>0</v>
      </c>
      <c r="AD60" s="26">
        <f t="shared" si="8"/>
        <v>0</v>
      </c>
      <c r="AE60" s="60">
        <f t="shared" si="9"/>
        <v>0</v>
      </c>
      <c r="AF60" s="36"/>
      <c r="AG60" s="33"/>
      <c r="AH60" s="33"/>
      <c r="AI60" s="33"/>
      <c r="AJ60" s="34"/>
      <c r="AK60" s="34"/>
      <c r="AL60" s="34"/>
      <c r="AM60" s="34"/>
      <c r="AN60" s="35"/>
      <c r="AO60" s="32">
        <f t="shared" si="10"/>
        <v>0</v>
      </c>
      <c r="AP60" s="31">
        <f t="shared" si="11"/>
        <v>0</v>
      </c>
      <c r="AQ60" s="26">
        <f t="shared" si="12"/>
        <v>0</v>
      </c>
      <c r="AR60" s="60">
        <f t="shared" si="13"/>
        <v>0</v>
      </c>
      <c r="AS60" s="36"/>
      <c r="AT60" s="33"/>
      <c r="AU60" s="33"/>
      <c r="AV60" s="34"/>
      <c r="AW60" s="34"/>
      <c r="AX60" s="34"/>
      <c r="AY60" s="34"/>
      <c r="AZ60" s="35"/>
      <c r="BA60" s="32">
        <f t="shared" si="14"/>
        <v>0</v>
      </c>
      <c r="BB60" s="31">
        <f t="shared" si="15"/>
        <v>0</v>
      </c>
      <c r="BC60" s="26">
        <f t="shared" si="16"/>
        <v>0</v>
      </c>
      <c r="BD60" s="60">
        <f t="shared" si="17"/>
        <v>0</v>
      </c>
      <c r="BE60" s="32"/>
      <c r="BF60" s="57"/>
      <c r="BG60" s="34"/>
      <c r="BH60" s="34"/>
      <c r="BI60" s="34"/>
      <c r="BJ60" s="34"/>
      <c r="BK60" s="35"/>
      <c r="BL60" s="53">
        <f t="shared" si="18"/>
        <v>0</v>
      </c>
      <c r="BM60" s="46">
        <f t="shared" si="19"/>
        <v>0</v>
      </c>
      <c r="BN60" s="45">
        <f t="shared" si="20"/>
        <v>0</v>
      </c>
      <c r="BO60" s="44">
        <f t="shared" si="21"/>
        <v>0</v>
      </c>
      <c r="BP60" s="36"/>
      <c r="BQ60" s="33"/>
      <c r="BR60" s="33"/>
      <c r="BS60" s="33"/>
      <c r="BT60" s="34"/>
      <c r="BU60" s="34"/>
      <c r="BV60" s="34"/>
      <c r="BW60" s="34"/>
      <c r="BX60" s="35"/>
      <c r="BY60" s="32">
        <f t="shared" si="22"/>
        <v>0</v>
      </c>
      <c r="BZ60" s="31">
        <f t="shared" si="23"/>
        <v>0</v>
      </c>
      <c r="CA60" s="37">
        <f t="shared" si="24"/>
        <v>0</v>
      </c>
      <c r="CB60" s="103">
        <f t="shared" si="25"/>
        <v>0</v>
      </c>
      <c r="CC60" s="36"/>
      <c r="CD60" s="33"/>
      <c r="CE60" s="34"/>
      <c r="CF60" s="34"/>
      <c r="CG60" s="34"/>
      <c r="CH60" s="34"/>
      <c r="CI60" s="35"/>
      <c r="CJ60" s="32">
        <f t="shared" si="26"/>
        <v>0</v>
      </c>
      <c r="CK60" s="31">
        <f t="shared" si="27"/>
        <v>0</v>
      </c>
      <c r="CL60" s="26">
        <f t="shared" si="28"/>
        <v>0</v>
      </c>
      <c r="CM60" s="99">
        <f t="shared" si="29"/>
        <v>0</v>
      </c>
    </row>
    <row r="61" spans="1:246" hidden="1" x14ac:dyDescent="0.25">
      <c r="A61" s="30"/>
      <c r="B61" s="28"/>
      <c r="C61" s="28"/>
      <c r="D61" s="29"/>
      <c r="E61" s="29"/>
      <c r="F61" s="59"/>
      <c r="G61" s="27" t="str">
        <f t="shared" si="0"/>
        <v/>
      </c>
      <c r="H61" s="24" t="e">
        <f>IF(AND($H$2="Y",J61&gt;0,OR(AND(G61=1,#REF!=10),AND(G61=2,#REF!=20),AND(G61=3,#REF!=30),AND(G61=4,G121=40),AND(G61=5,G127=50),AND(G61=6,G134=60),AND(G61=7,G143=70),AND(G61=8,#REF!=80),AND(G61=9,G151=90),AND(G61=10,#REF!=100))),VLOOKUP(J61-1,SortLookup!$A$13:$B$16,2,FALSE),"")</f>
        <v>#REF!</v>
      </c>
      <c r="I61" s="39" t="str">
        <f>IF(ISNA(VLOOKUP(E61,SortLookup!$A$1:$B$5,2,FALSE))," ",VLOOKUP(E61,SortLookup!$A$1:$B$5,2,FALSE))</f>
        <v xml:space="preserve"> </v>
      </c>
      <c r="J61" s="25" t="str">
        <f>IF(ISNA(VLOOKUP(F61,SortLookup!$A$7:$B$11,2,FALSE))," ",VLOOKUP(F61,SortLookup!$A$7:$B$11,2,FALSE))</f>
        <v xml:space="preserve"> </v>
      </c>
      <c r="K61" s="74">
        <f t="shared" si="1"/>
        <v>0</v>
      </c>
      <c r="L61" s="75">
        <f t="shared" si="2"/>
        <v>0</v>
      </c>
      <c r="M61" s="45">
        <f t="shared" si="3"/>
        <v>0</v>
      </c>
      <c r="N61" s="46">
        <f t="shared" si="4"/>
        <v>0</v>
      </c>
      <c r="O61" s="76">
        <f t="shared" si="5"/>
        <v>0</v>
      </c>
      <c r="P61" s="36"/>
      <c r="Q61" s="33"/>
      <c r="R61" s="33"/>
      <c r="S61" s="33"/>
      <c r="T61" s="33"/>
      <c r="U61" s="33"/>
      <c r="V61" s="33"/>
      <c r="W61" s="34"/>
      <c r="X61" s="34"/>
      <c r="Y61" s="34"/>
      <c r="Z61" s="34"/>
      <c r="AA61" s="35"/>
      <c r="AB61" s="32">
        <f t="shared" si="6"/>
        <v>0</v>
      </c>
      <c r="AC61" s="31">
        <f t="shared" si="7"/>
        <v>0</v>
      </c>
      <c r="AD61" s="26">
        <f t="shared" si="8"/>
        <v>0</v>
      </c>
      <c r="AE61" s="60">
        <f t="shared" si="9"/>
        <v>0</v>
      </c>
      <c r="AF61" s="36"/>
      <c r="AG61" s="33"/>
      <c r="AH61" s="33"/>
      <c r="AI61" s="33"/>
      <c r="AJ61" s="34"/>
      <c r="AK61" s="34"/>
      <c r="AL61" s="34"/>
      <c r="AM61" s="34"/>
      <c r="AN61" s="35"/>
      <c r="AO61" s="32">
        <f t="shared" si="10"/>
        <v>0</v>
      </c>
      <c r="AP61" s="31">
        <f t="shared" si="11"/>
        <v>0</v>
      </c>
      <c r="AQ61" s="26">
        <f t="shared" si="12"/>
        <v>0</v>
      </c>
      <c r="AR61" s="60">
        <f t="shared" si="13"/>
        <v>0</v>
      </c>
      <c r="AS61" s="36"/>
      <c r="AT61" s="33"/>
      <c r="AU61" s="33"/>
      <c r="AV61" s="34"/>
      <c r="AW61" s="34"/>
      <c r="AX61" s="34"/>
      <c r="AY61" s="34"/>
      <c r="AZ61" s="35"/>
      <c r="BA61" s="32">
        <f t="shared" si="14"/>
        <v>0</v>
      </c>
      <c r="BB61" s="31">
        <f t="shared" si="15"/>
        <v>0</v>
      </c>
      <c r="BC61" s="26">
        <f t="shared" si="16"/>
        <v>0</v>
      </c>
      <c r="BD61" s="60">
        <f t="shared" si="17"/>
        <v>0</v>
      </c>
      <c r="BE61" s="32"/>
      <c r="BF61" s="57"/>
      <c r="BG61" s="34"/>
      <c r="BH61" s="34"/>
      <c r="BI61" s="34"/>
      <c r="BJ61" s="34"/>
      <c r="BK61" s="35"/>
      <c r="BL61" s="53">
        <f t="shared" si="18"/>
        <v>0</v>
      </c>
      <c r="BM61" s="46">
        <f t="shared" si="19"/>
        <v>0</v>
      </c>
      <c r="BN61" s="45">
        <f t="shared" si="20"/>
        <v>0</v>
      </c>
      <c r="BO61" s="44">
        <f t="shared" si="21"/>
        <v>0</v>
      </c>
      <c r="BP61" s="36"/>
      <c r="BQ61" s="33"/>
      <c r="BR61" s="33"/>
      <c r="BS61" s="33"/>
      <c r="BT61" s="34"/>
      <c r="BU61" s="34"/>
      <c r="BV61" s="34"/>
      <c r="BW61" s="34"/>
      <c r="BX61" s="35"/>
      <c r="BY61" s="32">
        <f t="shared" si="22"/>
        <v>0</v>
      </c>
      <c r="BZ61" s="31">
        <f t="shared" si="23"/>
        <v>0</v>
      </c>
      <c r="CA61" s="37">
        <f t="shared" si="24"/>
        <v>0</v>
      </c>
      <c r="CB61" s="103">
        <f t="shared" si="25"/>
        <v>0</v>
      </c>
      <c r="CC61" s="36"/>
      <c r="CD61" s="33"/>
      <c r="CE61" s="34"/>
      <c r="CF61" s="34"/>
      <c r="CG61" s="34"/>
      <c r="CH61" s="34"/>
      <c r="CI61" s="35"/>
      <c r="CJ61" s="32">
        <f t="shared" si="26"/>
        <v>0</v>
      </c>
      <c r="CK61" s="31">
        <f t="shared" si="27"/>
        <v>0</v>
      </c>
      <c r="CL61" s="26">
        <f t="shared" si="28"/>
        <v>0</v>
      </c>
      <c r="CM61" s="99">
        <f t="shared" si="29"/>
        <v>0</v>
      </c>
    </row>
    <row r="62" spans="1:246" ht="13.8" thickTop="1" x14ac:dyDescent="0.25"/>
    <row r="63" spans="1:246" x14ac:dyDescent="0.25">
      <c r="B63" s="85" t="s">
        <v>93</v>
      </c>
    </row>
    <row r="64" spans="1:246" x14ac:dyDescent="0.25">
      <c r="B64" s="4" t="s">
        <v>89</v>
      </c>
    </row>
    <row r="65" spans="2:2" x14ac:dyDescent="0.25">
      <c r="B65" s="4" t="s">
        <v>88</v>
      </c>
    </row>
    <row r="66" spans="2:2" x14ac:dyDescent="0.25">
      <c r="B66" s="90" t="s">
        <v>112</v>
      </c>
    </row>
  </sheetData>
  <sheetProtection sheet="1" objects="1" scenarios="1" selectLockedCells="1"/>
  <sortState ref="A3:IL50">
    <sortCondition ref="E3:E50"/>
    <sortCondition ref="K3:K50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8" t="s">
        <v>16</v>
      </c>
      <c r="B1" s="11">
        <v>0</v>
      </c>
      <c r="C1" s="9" t="s">
        <v>27</v>
      </c>
    </row>
    <row r="2" spans="1:3" x14ac:dyDescent="0.25">
      <c r="A2" s="8" t="s">
        <v>17</v>
      </c>
      <c r="B2" s="11">
        <v>1</v>
      </c>
      <c r="C2" s="10" t="s">
        <v>29</v>
      </c>
    </row>
    <row r="3" spans="1:3" x14ac:dyDescent="0.25">
      <c r="A3" s="8" t="s">
        <v>18</v>
      </c>
      <c r="B3" s="11">
        <v>2</v>
      </c>
      <c r="C3" s="10" t="s">
        <v>30</v>
      </c>
    </row>
    <row r="4" spans="1:3" x14ac:dyDescent="0.25">
      <c r="A4" s="8" t="s">
        <v>82</v>
      </c>
      <c r="B4" s="11">
        <v>3</v>
      </c>
      <c r="C4" s="10" t="s">
        <v>25</v>
      </c>
    </row>
    <row r="5" spans="1:3" x14ac:dyDescent="0.25">
      <c r="A5" s="8" t="s">
        <v>19</v>
      </c>
      <c r="B5" s="11">
        <v>4</v>
      </c>
      <c r="C5" s="10" t="s">
        <v>26</v>
      </c>
    </row>
    <row r="6" spans="1:3" x14ac:dyDescent="0.25">
      <c r="A6" s="8"/>
      <c r="B6" s="11"/>
    </row>
    <row r="7" spans="1:3" x14ac:dyDescent="0.25">
      <c r="A7" s="8" t="s">
        <v>20</v>
      </c>
      <c r="B7" s="11">
        <v>0</v>
      </c>
      <c r="C7" s="10" t="s">
        <v>28</v>
      </c>
    </row>
    <row r="8" spans="1:3" x14ac:dyDescent="0.25">
      <c r="A8" s="8" t="s">
        <v>21</v>
      </c>
      <c r="B8" s="11">
        <v>1</v>
      </c>
      <c r="C8" s="10"/>
    </row>
    <row r="9" spans="1:3" x14ac:dyDescent="0.25">
      <c r="A9" s="8" t="s">
        <v>22</v>
      </c>
      <c r="B9" s="11">
        <v>2</v>
      </c>
    </row>
    <row r="10" spans="1:3" x14ac:dyDescent="0.25">
      <c r="A10" s="8" t="s">
        <v>23</v>
      </c>
      <c r="B10" s="11">
        <v>3</v>
      </c>
      <c r="C10" s="10"/>
    </row>
    <row r="11" spans="1:3" x14ac:dyDescent="0.25">
      <c r="A11" s="8" t="s">
        <v>24</v>
      </c>
      <c r="B11" s="11">
        <v>4</v>
      </c>
      <c r="C11" s="10"/>
    </row>
    <row r="13" spans="1:3" x14ac:dyDescent="0.25">
      <c r="A13" s="12">
        <v>0</v>
      </c>
      <c r="B13" s="8" t="s">
        <v>20</v>
      </c>
      <c r="C13" s="10" t="s">
        <v>47</v>
      </c>
    </row>
    <row r="14" spans="1:3" x14ac:dyDescent="0.25">
      <c r="A14" s="12">
        <v>1</v>
      </c>
      <c r="B14" s="8" t="s">
        <v>21</v>
      </c>
      <c r="C14" s="10"/>
    </row>
    <row r="15" spans="1:3" x14ac:dyDescent="0.25">
      <c r="A15" s="12">
        <v>2</v>
      </c>
      <c r="B15" s="8" t="s">
        <v>22</v>
      </c>
      <c r="C15" s="10"/>
    </row>
    <row r="16" spans="1:3" x14ac:dyDescent="0.25">
      <c r="A16" s="12">
        <v>3</v>
      </c>
      <c r="B16" s="8" t="s">
        <v>23</v>
      </c>
      <c r="C16" s="10"/>
    </row>
    <row r="17" spans="1:3" x14ac:dyDescent="0.25">
      <c r="A17" s="12">
        <v>4</v>
      </c>
      <c r="B17" t="s">
        <v>54</v>
      </c>
      <c r="C17" t="s">
        <v>55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7" customFormat="1" x14ac:dyDescent="0.25">
      <c r="A1" s="19" t="s">
        <v>83</v>
      </c>
    </row>
    <row r="2" spans="1:1" s="17" customFormat="1" x14ac:dyDescent="0.25">
      <c r="A2" s="18"/>
    </row>
    <row r="3" spans="1:1" s="17" customFormat="1" x14ac:dyDescent="0.25">
      <c r="A3" s="18"/>
    </row>
    <row r="4" spans="1:1" s="17" customFormat="1" x14ac:dyDescent="0.25">
      <c r="A4" s="19" t="s">
        <v>57</v>
      </c>
    </row>
    <row r="5" spans="1:1" s="17" customFormat="1" x14ac:dyDescent="0.25">
      <c r="A5" s="18" t="s">
        <v>58</v>
      </c>
    </row>
    <row r="6" spans="1:1" s="17" customFormat="1" ht="12.75" customHeight="1" x14ac:dyDescent="0.25">
      <c r="A6" s="18"/>
    </row>
    <row r="7" spans="1:1" x14ac:dyDescent="0.25">
      <c r="A7" s="18" t="s">
        <v>59</v>
      </c>
    </row>
    <row r="8" spans="1:1" x14ac:dyDescent="0.25">
      <c r="A8" s="18" t="s">
        <v>60</v>
      </c>
    </row>
    <row r="9" spans="1:1" x14ac:dyDescent="0.25">
      <c r="A9" s="18" t="s">
        <v>61</v>
      </c>
    </row>
    <row r="10" spans="1:1" x14ac:dyDescent="0.25">
      <c r="A10" s="18" t="s">
        <v>62</v>
      </c>
    </row>
    <row r="11" spans="1:1" x14ac:dyDescent="0.25">
      <c r="A11" s="18" t="s">
        <v>63</v>
      </c>
    </row>
    <row r="12" spans="1:1" x14ac:dyDescent="0.25">
      <c r="A12" s="18" t="s">
        <v>64</v>
      </c>
    </row>
    <row r="13" spans="1:1" x14ac:dyDescent="0.25">
      <c r="A13" s="18" t="s">
        <v>65</v>
      </c>
    </row>
    <row r="14" spans="1:1" x14ac:dyDescent="0.25">
      <c r="A14" s="18" t="s">
        <v>66</v>
      </c>
    </row>
    <row r="15" spans="1:1" x14ac:dyDescent="0.25">
      <c r="A15" s="18"/>
    </row>
    <row r="16" spans="1:1" ht="27" customHeight="1" x14ac:dyDescent="0.25">
      <c r="A16" s="18" t="s">
        <v>71</v>
      </c>
    </row>
    <row r="17" spans="1:1" x14ac:dyDescent="0.25">
      <c r="A17" s="18"/>
    </row>
    <row r="18" spans="1:1" x14ac:dyDescent="0.25">
      <c r="A18" s="18"/>
    </row>
    <row r="19" spans="1:1" ht="26.4" x14ac:dyDescent="0.25">
      <c r="A19" s="20" t="s">
        <v>80</v>
      </c>
    </row>
    <row r="20" spans="1:1" x14ac:dyDescent="0.25">
      <c r="A20" s="20"/>
    </row>
    <row r="21" spans="1:1" x14ac:dyDescent="0.25">
      <c r="A21" s="17"/>
    </row>
    <row r="22" spans="1:1" x14ac:dyDescent="0.25">
      <c r="A22" s="21" t="s">
        <v>72</v>
      </c>
    </row>
    <row r="23" spans="1:1" x14ac:dyDescent="0.25">
      <c r="A23" s="18" t="s">
        <v>59</v>
      </c>
    </row>
    <row r="24" spans="1:1" x14ac:dyDescent="0.25">
      <c r="A24" s="17" t="s">
        <v>73</v>
      </c>
    </row>
    <row r="25" spans="1:1" x14ac:dyDescent="0.25">
      <c r="A25" s="17" t="s">
        <v>79</v>
      </c>
    </row>
    <row r="26" spans="1:1" x14ac:dyDescent="0.25">
      <c r="A26" s="17" t="s">
        <v>74</v>
      </c>
    </row>
    <row r="27" spans="1:1" x14ac:dyDescent="0.25">
      <c r="A27" s="17" t="s">
        <v>75</v>
      </c>
    </row>
    <row r="28" spans="1:1" x14ac:dyDescent="0.25">
      <c r="A28" s="17" t="s">
        <v>76</v>
      </c>
    </row>
    <row r="29" spans="1:1" x14ac:dyDescent="0.25">
      <c r="A29" s="17" t="s">
        <v>81</v>
      </c>
    </row>
    <row r="30" spans="1:1" x14ac:dyDescent="0.25">
      <c r="A30" s="17" t="s">
        <v>77</v>
      </c>
    </row>
    <row r="31" spans="1:1" x14ac:dyDescent="0.25">
      <c r="A31" s="17" t="s">
        <v>78</v>
      </c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2013-11-10T01:34:14Z</cp:lastPrinted>
  <dcterms:created xsi:type="dcterms:W3CDTF">2001-08-02T04:21:03Z</dcterms:created>
  <dcterms:modified xsi:type="dcterms:W3CDTF">2013-11-19T02:20:55Z</dcterms:modified>
</cp:coreProperties>
</file>