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'Scoresheet'!$A$1:$IL$81</definedName>
    <definedName name="_xlnm.Print_Titles" localSheetId="0">'Scoresheet'!$A:$F,'Scoresheet'!$1:$2</definedName>
    <definedName name="Z_1229FF16_6ED5_4DBA_B9FE_D3EE84024C57_.wvu.PrintArea" localSheetId="0" hidden="1">'Scoresheet'!$A$1:$IK$2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<sst xmlns="http://schemas.openxmlformats.org/spreadsheetml/2006/main" count="351" uniqueCount="112">
  <si>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</si>
  <si>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</si>
  <si>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</si>
  <si>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</si>
  <si>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</si>
  <si>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</si>
  <si>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</si>
  <si>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</si>
  <si>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</si>
  <si>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</si>
  <si>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</si>
  <si>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</si>
  <si>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</si>
  <si>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</si>
  <si>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</si>
  <si>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</si>
  <si>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</si>
  <si>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</si>
  <si>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</si>
  <si>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</si>
  <si>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</si>
  <si>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</si>
  <si>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</si>
  <si>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</si>
  <si>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</si>
  <si>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</si>
  <si>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</si>
  <si>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</si>
  <si>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</si>
  <si>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</si>
  <si>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</si>
  <si>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</si>
  <si>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</si>
  <si>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</si>
  <si>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</si>
  <si>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</si>
  <si>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</si>
  <si>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</si>
  <si>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</si>
  <si>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</si>
  <si>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</si>
  <si>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</si>
  <si>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</si>
  <si>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</si>
  <si>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</si>
  <si>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</si>
  <si>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</si>
  <si>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</si>
  <si>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</si>
  <si>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</si>
  <si>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</si>
  <si>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</si>
  <si>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</si>
  <si>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</si>
  <si>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</si>
  <si>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</si>
  <si>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</si>
  <si>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</si>
  <si>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</si>
  <si>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</si>
  <si>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</si>
  <si>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</si>
  <si>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</si>
  <si>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</si>
  <si>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</si>
  <si>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</si>
  <si>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</si>
  <si>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</si>
  <si>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</si>
  <si>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</si>
  <si>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</si>
  <si>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</si>
  <si>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</si>
  <si>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</si>
  <si>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</si>
  <si>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</si>
  <si>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</si>
  <si>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</si>
  <si>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</si>
  <si>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</si>
  <si>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</si>
  <si>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</si>
  <si>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</si>
  <si>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</si>
  <si>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</si>
  <si>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</si>
  <si>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Str 1
Raw
Time</t>
  </si>
  <si>
    <t>IDPA #</t>
  </si>
  <si>
    <t>L C
A R
B E
O D
R I
   T</t>
  </si>
  <si>
    <t>Stage 5
Gang Dog</t>
  </si>
  <si>
    <t>Action</t>
  </si>
  <si>
    <t>*  - Action not indicated, shooter must complete their scoresheet</t>
  </si>
  <si>
    <t>** - Sights not indicated, shooter must complete their scoresheet</t>
  </si>
  <si>
    <t>Sights</t>
  </si>
  <si>
    <t>AUTO</t>
  </si>
  <si>
    <t>IRON</t>
  </si>
  <si>
    <t>OUT</t>
  </si>
  <si>
    <t>David L</t>
  </si>
  <si>
    <t>Mick M</t>
  </si>
  <si>
    <t>Pikes Peak
B.U.G. Side Match
December 15, 2013</t>
  </si>
  <si>
    <t>Bay 7
Standards Stage Movement</t>
  </si>
  <si>
    <t>Judy W **</t>
  </si>
  <si>
    <t>Jack T * **</t>
  </si>
  <si>
    <t>Dan S **</t>
  </si>
  <si>
    <t>REVO</t>
  </si>
  <si>
    <t>Ben P * **</t>
  </si>
  <si>
    <t>Bill VH * **</t>
  </si>
  <si>
    <t>Aaron P **</t>
  </si>
  <si>
    <t>Jesse S **</t>
  </si>
  <si>
    <t>Mark C * **</t>
  </si>
  <si>
    <t>Tim H **</t>
  </si>
  <si>
    <t>Scott W 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</si>
</sst>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n"/>
      <right/>
      <top style="thin"/>
      <bottom style="thick"/>
    </border>
    <border>
      <left style="thick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>
        <color indexed="63"/>
      </top>
      <bottom style="medium"/>
    </border>
    <border>
      <left style="thick"/>
      <right/>
      <top style="thick"/>
      <bottom style="medium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right" vertical="center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1" fontId="2" fillId="0" borderId="17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2" fontId="0" fillId="0" borderId="17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2" fontId="3" fillId="0" borderId="21" xfId="0" applyNumberFormat="1" applyFon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164" fontId="0" fillId="0" borderId="21" xfId="0" applyNumberFormat="1" applyBorder="1" applyAlignment="1" applyProtection="1">
      <alignment horizontal="right" vertical="center"/>
      <protection/>
    </xf>
    <xf numFmtId="2" fontId="0" fillId="0" borderId="21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2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3" xfId="0" applyNumberFormat="1" applyFont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49" fontId="3" fillId="33" borderId="25" xfId="0" applyNumberFormat="1" applyFont="1" applyFill="1" applyBorder="1" applyAlignment="1" applyProtection="1">
      <alignment horizontal="center" wrapText="1"/>
      <protection/>
    </xf>
    <xf numFmtId="49" fontId="0" fillId="0" borderId="26" xfId="0" applyNumberFormat="1" applyBorder="1" applyAlignment="1" applyProtection="1">
      <alignment horizontal="center" vertical="center"/>
      <protection locked="0"/>
    </xf>
    <xf numFmtId="2" fontId="3" fillId="0" borderId="26" xfId="0" applyNumberFormat="1" applyFont="1" applyBorder="1" applyAlignment="1" applyProtection="1">
      <alignment horizontal="right" vertical="center"/>
      <protection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3" fillId="33" borderId="28" xfId="0" applyNumberFormat="1" applyFont="1" applyFill="1" applyBorder="1" applyAlignment="1" applyProtection="1">
      <alignment horizontal="center" wrapText="1"/>
      <protection/>
    </xf>
    <xf numFmtId="49" fontId="3" fillId="33" borderId="29" xfId="0" applyNumberFormat="1" applyFont="1" applyFill="1" applyBorder="1" applyAlignment="1" applyProtection="1">
      <alignment horizontal="center" wrapText="1"/>
      <protection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5" fillId="33" borderId="31" xfId="0" applyNumberFormat="1" applyFont="1" applyFill="1" applyBorder="1" applyAlignment="1" applyProtection="1">
      <alignment horizontal="center" vertical="center" textRotation="180"/>
      <protection/>
    </xf>
    <xf numFmtId="49" fontId="5" fillId="33" borderId="30" xfId="0" applyNumberFormat="1" applyFont="1" applyFill="1" applyBorder="1" applyAlignment="1" applyProtection="1">
      <alignment horizontal="center" vertical="center" textRotation="180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2" fontId="0" fillId="0" borderId="14" xfId="0" applyNumberForma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0" fontId="0" fillId="0" borderId="34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2" fontId="3" fillId="0" borderId="35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4" fontId="0" fillId="0" borderId="36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39" xfId="0" applyBorder="1" applyAlignment="1" applyProtection="1">
      <alignment horizontal="center" vertical="center"/>
      <protection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/>
    </xf>
    <xf numFmtId="1" fontId="2" fillId="0" borderId="40" xfId="0" applyNumberFormat="1" applyFont="1" applyBorder="1" applyAlignment="1" applyProtection="1">
      <alignment horizontal="center" vertical="center"/>
      <protection/>
    </xf>
    <xf numFmtId="1" fontId="4" fillId="0" borderId="40" xfId="0" applyNumberFormat="1" applyFont="1" applyBorder="1" applyAlignment="1" applyProtection="1">
      <alignment horizontal="center" vertical="center"/>
      <protection/>
    </xf>
    <xf numFmtId="1" fontId="4" fillId="0" borderId="42" xfId="0" applyNumberFormat="1" applyFont="1" applyBorder="1" applyAlignment="1" applyProtection="1">
      <alignment horizontal="center" vertical="center"/>
      <protection/>
    </xf>
    <xf numFmtId="49" fontId="3" fillId="34" borderId="29" xfId="0" applyNumberFormat="1" applyFont="1" applyFill="1" applyBorder="1" applyAlignment="1" applyProtection="1">
      <alignment horizontal="center" wrapText="1"/>
      <protection/>
    </xf>
    <xf numFmtId="49" fontId="3" fillId="34" borderId="30" xfId="0" applyNumberFormat="1" applyFont="1" applyFill="1" applyBorder="1" applyAlignment="1" applyProtection="1">
      <alignment horizontal="center" wrapText="1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1" xfId="0" applyNumberFormat="1" applyBorder="1" applyAlignment="1" applyProtection="1">
      <alignment horizontal="right" vertical="center"/>
      <protection/>
    </xf>
    <xf numFmtId="164" fontId="0" fillId="0" borderId="4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2" fontId="3" fillId="0" borderId="40" xfId="0" applyNumberFormat="1" applyFont="1" applyBorder="1" applyAlignment="1" applyProtection="1">
      <alignment horizontal="right" vertical="center"/>
      <protection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/>
    </xf>
    <xf numFmtId="164" fontId="0" fillId="0" borderId="44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3" fillId="0" borderId="44" xfId="0" applyNumberFormat="1" applyFon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 locked="0"/>
    </xf>
    <xf numFmtId="49" fontId="3" fillId="34" borderId="28" xfId="0" applyNumberFormat="1" applyFont="1" applyFill="1" applyBorder="1" applyAlignment="1" applyProtection="1">
      <alignment horizontal="center" wrapText="1"/>
      <protection/>
    </xf>
    <xf numFmtId="49" fontId="3" fillId="34" borderId="32" xfId="0" applyNumberFormat="1" applyFont="1" applyFill="1" applyBorder="1" applyAlignment="1" applyProtection="1">
      <alignment horizontal="center" wrapText="1"/>
      <protection/>
    </xf>
    <xf numFmtId="49" fontId="3" fillId="34" borderId="46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3" fillId="0" borderId="47" xfId="0" applyNumberFormat="1" applyFont="1" applyBorder="1" applyAlignment="1" applyProtection="1">
      <alignment horizontal="right" vertical="center"/>
      <protection/>
    </xf>
    <xf numFmtId="2" fontId="3" fillId="0" borderId="48" xfId="0" applyNumberFormat="1" applyFont="1" applyBorder="1" applyAlignment="1" applyProtection="1">
      <alignment horizontal="right" vertical="center"/>
      <protection/>
    </xf>
    <xf numFmtId="49" fontId="0" fillId="0" borderId="42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20" xfId="0" applyFill="1" applyBorder="1" applyAlignment="1" applyProtection="1">
      <alignment horizontal="center" vertical="center"/>
      <protection/>
    </xf>
    <xf numFmtId="49" fontId="0" fillId="34" borderId="14" xfId="0" applyNumberFormat="1" applyFill="1" applyBorder="1" applyAlignment="1" applyProtection="1">
      <alignment horizontal="left" vertical="center"/>
      <protection locked="0"/>
    </xf>
    <xf numFmtId="49" fontId="0" fillId="34" borderId="14" xfId="0" applyNumberFormat="1" applyFill="1" applyBorder="1" applyAlignment="1" applyProtection="1">
      <alignment horizontal="center" vertical="center"/>
      <protection locked="0"/>
    </xf>
    <xf numFmtId="1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4" xfId="0" applyNumberFormat="1" applyFont="1" applyFill="1" applyBorder="1" applyAlignment="1" applyProtection="1">
      <alignment horizontal="center" vertical="center"/>
      <protection/>
    </xf>
    <xf numFmtId="1" fontId="4" fillId="34" borderId="14" xfId="0" applyNumberFormat="1" applyFont="1" applyFill="1" applyBorder="1" applyAlignment="1" applyProtection="1">
      <alignment horizontal="center" vertical="center"/>
      <protection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2" fontId="3" fillId="34" borderId="20" xfId="0" applyNumberFormat="1" applyFont="1" applyFill="1" applyBorder="1" applyAlignment="1" applyProtection="1">
      <alignment horizontal="right" vertical="center"/>
      <protection/>
    </xf>
    <xf numFmtId="2" fontId="0" fillId="34" borderId="21" xfId="0" applyNumberFormat="1" applyFill="1" applyBorder="1" applyAlignment="1" applyProtection="1">
      <alignment horizontal="right" vertical="center"/>
      <protection/>
    </xf>
    <xf numFmtId="1" fontId="0" fillId="34" borderId="21" xfId="0" applyNumberFormat="1" applyFill="1" applyBorder="1" applyAlignment="1" applyProtection="1">
      <alignment horizontal="right" vertical="center"/>
      <protection/>
    </xf>
    <xf numFmtId="164" fontId="0" fillId="34" borderId="21" xfId="0" applyNumberFormat="1" applyFill="1" applyBorder="1" applyAlignment="1" applyProtection="1">
      <alignment horizontal="right" vertical="center"/>
      <protection/>
    </xf>
    <xf numFmtId="1" fontId="0" fillId="34" borderId="33" xfId="0" applyNumberForma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 locked="0"/>
    </xf>
    <xf numFmtId="2" fontId="0" fillId="34" borderId="14" xfId="0" applyNumberFormat="1" applyFill="1" applyBorder="1" applyAlignment="1" applyProtection="1">
      <alignment horizontal="right" vertical="center"/>
      <protection locked="0"/>
    </xf>
    <xf numFmtId="1" fontId="0" fillId="34" borderId="14" xfId="0" applyNumberFormat="1" applyFill="1" applyBorder="1" applyAlignment="1" applyProtection="1">
      <alignment horizontal="right" vertical="center"/>
      <protection locked="0"/>
    </xf>
    <xf numFmtId="1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7" xfId="0" applyNumberFormat="1" applyFill="1" applyBorder="1" applyAlignment="1" applyProtection="1">
      <alignment horizontal="right" vertical="center"/>
      <protection/>
    </xf>
    <xf numFmtId="164" fontId="0" fillId="34" borderId="14" xfId="0" applyNumberFormat="1" applyFill="1" applyBorder="1" applyAlignment="1" applyProtection="1">
      <alignment horizontal="right" vertical="center"/>
      <protection/>
    </xf>
    <xf numFmtId="1" fontId="0" fillId="34" borderId="14" xfId="0" applyNumberFormat="1" applyFill="1" applyBorder="1" applyAlignment="1" applyProtection="1">
      <alignment horizontal="right" vertical="center"/>
      <protection/>
    </xf>
    <xf numFmtId="2" fontId="3" fillId="34" borderId="26" xfId="0" applyNumberFormat="1" applyFont="1" applyFill="1" applyBorder="1" applyAlignment="1" applyProtection="1">
      <alignment horizontal="right" vertical="center"/>
      <protection/>
    </xf>
    <xf numFmtId="49" fontId="0" fillId="34" borderId="26" xfId="0" applyNumberFormat="1" applyFill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/>
    </xf>
    <xf numFmtId="49" fontId="0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1" fontId="4" fillId="0" borderId="49" xfId="0" applyNumberFormat="1" applyFont="1" applyBorder="1" applyAlignment="1" applyProtection="1">
      <alignment horizontal="center" vertical="center"/>
      <protection/>
    </xf>
    <xf numFmtId="2" fontId="3" fillId="0" borderId="39" xfId="0" applyNumberFormat="1" applyFont="1" applyBorder="1" applyAlignment="1" applyProtection="1">
      <alignment horizontal="right" vertical="center"/>
      <protection/>
    </xf>
    <xf numFmtId="49" fontId="3" fillId="33" borderId="50" xfId="0" applyNumberFormat="1" applyFont="1" applyFill="1" applyBorder="1" applyAlignment="1" applyProtection="1">
      <alignment horizontal="center" wrapText="1"/>
      <protection/>
    </xf>
    <xf numFmtId="49" fontId="3" fillId="33" borderId="51" xfId="0" applyNumberFormat="1" applyFont="1" applyFill="1" applyBorder="1" applyAlignment="1" applyProtection="1">
      <alignment horizontal="center" wrapText="1"/>
      <protection/>
    </xf>
    <xf numFmtId="49" fontId="3" fillId="33" borderId="52" xfId="0" applyNumberFormat="1" applyFont="1" applyFill="1" applyBorder="1" applyAlignment="1" applyProtection="1">
      <alignment horizontal="center" wrapText="1"/>
      <protection/>
    </xf>
    <xf numFmtId="49" fontId="5" fillId="33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51" xfId="0" applyNumberFormat="1" applyFont="1" applyFill="1" applyBorder="1" applyAlignment="1" applyProtection="1">
      <alignment horizontal="left" wrapText="1"/>
      <protection/>
    </xf>
    <xf numFmtId="49" fontId="5" fillId="33" borderId="55" xfId="0" applyNumberFormat="1" applyFont="1" applyFill="1" applyBorder="1" applyAlignment="1" applyProtection="1">
      <alignment horizontal="center" wrapText="1"/>
      <protection/>
    </xf>
    <xf numFmtId="49" fontId="5" fillId="33" borderId="56" xfId="0" applyNumberFormat="1" applyFont="1" applyFill="1" applyBorder="1" applyAlignment="1" applyProtection="1">
      <alignment horizontal="center" wrapText="1"/>
      <protection/>
    </xf>
    <xf numFmtId="49" fontId="3" fillId="33" borderId="57" xfId="0" applyNumberFormat="1" applyFont="1" applyFill="1" applyBorder="1" applyAlignment="1" applyProtection="1">
      <alignment horizontal="center" wrapText="1"/>
      <protection/>
    </xf>
    <xf numFmtId="49" fontId="3" fillId="33" borderId="58" xfId="0" applyNumberFormat="1" applyFont="1" applyFill="1" applyBorder="1" applyAlignment="1" applyProtection="1">
      <alignment horizontal="center" wrapText="1"/>
      <protection/>
    </xf>
    <xf numFmtId="49" fontId="0" fillId="34" borderId="21" xfId="0" applyNumberFormat="1" applyFill="1" applyBorder="1" applyAlignment="1" applyProtection="1">
      <alignment horizontal="left" vertical="center"/>
      <protection locked="0"/>
    </xf>
    <xf numFmtId="49" fontId="0" fillId="34" borderId="21" xfId="0" applyNumberFormat="1" applyFill="1" applyBorder="1" applyAlignment="1" applyProtection="1">
      <alignment horizontal="center" vertical="center"/>
      <protection locked="0"/>
    </xf>
    <xf numFmtId="1" fontId="2" fillId="34" borderId="23" xfId="0" applyNumberFormat="1" applyFont="1" applyFill="1" applyBorder="1" applyAlignment="1" applyProtection="1">
      <alignment horizontal="center" vertical="center"/>
      <protection/>
    </xf>
    <xf numFmtId="1" fontId="2" fillId="34" borderId="21" xfId="0" applyNumberFormat="1" applyFont="1" applyFill="1" applyBorder="1" applyAlignment="1" applyProtection="1">
      <alignment horizontal="center" vertical="center"/>
      <protection/>
    </xf>
    <xf numFmtId="1" fontId="4" fillId="34" borderId="21" xfId="0" applyNumberFormat="1" applyFont="1" applyFill="1" applyBorder="1" applyAlignment="1" applyProtection="1">
      <alignment horizontal="center" vertical="center"/>
      <protection/>
    </xf>
    <xf numFmtId="1" fontId="4" fillId="34" borderId="22" xfId="0" applyNumberFormat="1" applyFont="1" applyFill="1" applyBorder="1" applyAlignment="1" applyProtection="1">
      <alignment horizontal="center" vertical="center"/>
      <protection/>
    </xf>
    <xf numFmtId="2" fontId="0" fillId="34" borderId="23" xfId="0" applyNumberFormat="1" applyFill="1" applyBorder="1" applyAlignment="1" applyProtection="1">
      <alignment horizontal="right" vertical="center"/>
      <protection locked="0"/>
    </xf>
    <xf numFmtId="2" fontId="0" fillId="34" borderId="21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/>
      <protection/>
    </xf>
    <xf numFmtId="49" fontId="3" fillId="34" borderId="59" xfId="0" applyNumberFormat="1" applyFont="1" applyFill="1" applyBorder="1" applyAlignment="1" applyProtection="1">
      <alignment horizontal="center" wrapText="1"/>
      <protection/>
    </xf>
    <xf numFmtId="49" fontId="3" fillId="34" borderId="59" xfId="0" applyNumberFormat="1" applyFont="1" applyFill="1" applyBorder="1" applyAlignment="1" applyProtection="1">
      <alignment horizontal="center"/>
      <protection/>
    </xf>
    <xf numFmtId="49" fontId="3" fillId="33" borderId="60" xfId="0" applyNumberFormat="1" applyFont="1" applyFill="1" applyBorder="1" applyAlignment="1" applyProtection="1">
      <alignment horizontal="center" wrapText="1"/>
      <protection/>
    </xf>
    <xf numFmtId="49" fontId="3" fillId="33" borderId="59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Border="1" applyAlignment="1" applyProtection="1">
      <alignment horizontal="center"/>
      <protection/>
    </xf>
    <xf numFmtId="49" fontId="3" fillId="33" borderId="59" xfId="0" applyNumberFormat="1" applyFont="1" applyFill="1" applyBorder="1" applyAlignment="1" applyProtection="1">
      <alignment horizontal="center" wrapText="1"/>
      <protection/>
    </xf>
    <xf numFmtId="49" fontId="6" fillId="33" borderId="62" xfId="0" applyNumberFormat="1" applyFont="1" applyFill="1" applyBorder="1" applyAlignment="1" applyProtection="1">
      <alignment horizontal="center" wrapText="1"/>
      <protection/>
    </xf>
    <xf numFmtId="49" fontId="3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 applyProtection="1">
      <alignment horizontal="center" wrapText="1"/>
      <protection/>
    </xf>
    <xf numFmtId="49" fontId="5" fillId="33" borderId="59" xfId="0" applyNumberFormat="1" applyFont="1" applyFill="1" applyBorder="1" applyAlignment="1" applyProtection="1">
      <alignment horizontal="center" wrapText="1"/>
      <protection/>
    </xf>
    <xf numFmtId="49" fontId="3" fillId="33" borderId="64" xfId="0" applyNumberFormat="1" applyFont="1" applyFill="1" applyBorder="1" applyAlignment="1" applyProtection="1">
      <alignment horizontal="center" wrapText="1"/>
      <protection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49" fontId="3" fillId="33" borderId="62" xfId="0" applyNumberFormat="1" applyFont="1" applyFill="1" applyBorder="1" applyAlignment="1" applyProtection="1">
      <alignment horizontal="center" wrapText="1"/>
      <protection/>
    </xf>
    <xf numFmtId="49" fontId="3" fillId="33" borderId="6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5"/>
  <sheetViews>
    <sheetView tabSelected="1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2" sqref="A82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3" hidden="1" customWidth="1"/>
    <col min="5" max="5" width="6.7109375" style="4" customWidth="1"/>
    <col min="6" max="6" width="7.140625" style="4" customWidth="1"/>
    <col min="7" max="8" width="3.8515625" style="13" hidden="1" customWidth="1"/>
    <col min="9" max="9" width="1.7109375" style="13" hidden="1" customWidth="1"/>
    <col min="10" max="10" width="1.2851562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0" style="4" hidden="1" customWidth="1"/>
    <col min="42" max="42" width="4.57421875" style="4" hidden="1" customWidth="1"/>
    <col min="43" max="43" width="4.28125" style="0" hidden="1" customWidth="1"/>
    <col min="44" max="44" width="0" style="0" hidden="1" customWidth="1"/>
    <col min="45" max="45" width="8.00390625" style="0" hidden="1" customWidth="1"/>
    <col min="46" max="47" width="5.57421875" style="0" hidden="1" customWidth="1"/>
    <col min="48" max="48" width="4.8515625" style="0" hidden="1" customWidth="1"/>
    <col min="49" max="49" width="2.7109375" style="0" hidden="1" customWidth="1"/>
    <col min="50" max="51" width="2.28125" style="0" hidden="1" customWidth="1"/>
    <col min="52" max="52" width="3.57421875" style="0" hidden="1" customWidth="1"/>
    <col min="53" max="53" width="7.421875" style="4" hidden="1" customWidth="1"/>
    <col min="54" max="54" width="4.57421875" style="4" hidden="1" customWidth="1"/>
    <col min="55" max="55" width="4.28125" style="0" hidden="1" customWidth="1"/>
    <col min="56" max="56" width="0" style="0" hidden="1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2" width="6.7109375" style="0" hidden="1" customWidth="1"/>
    <col min="83" max="83" width="5.28125" style="0" hidden="1" customWidth="1"/>
    <col min="84" max="85" width="2.8515625" style="0" hidden="1" customWidth="1"/>
    <col min="86" max="86" width="2.28125" style="0" hidden="1" customWidth="1"/>
    <col min="87" max="87" width="3.7109375" style="0" hidden="1" customWidth="1"/>
    <col min="88" max="88" width="6.7109375" style="4" hidden="1" customWidth="1"/>
    <col min="89" max="89" width="4.28125" style="4" hidden="1" customWidth="1"/>
    <col min="90" max="90" width="4.57421875" style="0" hidden="1" customWidth="1"/>
    <col min="91" max="98" width="6.7109375" style="0" hidden="1" customWidth="1"/>
    <col min="99" max="100" width="6.7109375" style="4" hidden="1" customWidth="1"/>
    <col min="101" max="109" width="6.7109375" style="0" hidden="1" customWidth="1"/>
    <col min="110" max="111" width="6.7109375" style="4" hidden="1" customWidth="1"/>
    <col min="112" max="120" width="6.7109375" style="0" hidden="1" customWidth="1"/>
    <col min="121" max="122" width="6.7109375" style="4" hidden="1" customWidth="1"/>
    <col min="123" max="131" width="6.7109375" style="0" hidden="1" customWidth="1"/>
    <col min="132" max="133" width="6.7109375" style="4" hidden="1" customWidth="1"/>
    <col min="134" max="142" width="6.7109375" style="0" hidden="1" customWidth="1"/>
    <col min="143" max="144" width="6.7109375" style="4" hidden="1" customWidth="1"/>
    <col min="145" max="153" width="6.7109375" style="0" hidden="1" customWidth="1"/>
    <col min="154" max="155" width="6.7109375" style="4" hidden="1" customWidth="1"/>
    <col min="156" max="164" width="6.7109375" style="0" hidden="1" customWidth="1"/>
    <col min="165" max="166" width="6.7109375" style="4" hidden="1" customWidth="1"/>
    <col min="167" max="175" width="6.7109375" style="0" hidden="1" customWidth="1"/>
    <col min="176" max="177" width="6.7109375" style="4" hidden="1" customWidth="1"/>
    <col min="178" max="186" width="6.7109375" style="0" hidden="1" customWidth="1"/>
    <col min="187" max="188" width="6.7109375" style="4" hidden="1" customWidth="1"/>
    <col min="189" max="197" width="6.7109375" style="0" hidden="1" customWidth="1"/>
    <col min="198" max="199" width="6.7109375" style="4" hidden="1" customWidth="1"/>
    <col min="200" max="208" width="6.7109375" style="0" hidden="1" customWidth="1"/>
    <col min="209" max="210" width="6.7109375" style="4" hidden="1" customWidth="1"/>
    <col min="211" max="219" width="6.7109375" style="0" hidden="1" customWidth="1"/>
    <col min="220" max="221" width="6.7109375" style="4" hidden="1" customWidth="1"/>
    <col min="222" max="230" width="6.7109375" style="0" hidden="1" customWidth="1"/>
    <col min="231" max="232" width="6.7109375" style="4" hidden="1" customWidth="1"/>
    <col min="233" max="241" width="6.7109375" style="0" hidden="1" customWidth="1"/>
    <col min="242" max="243" width="6.7109375" style="4" hidden="1" customWidth="1"/>
    <col min="244" max="245" width="6.7109375" style="0" hidden="1" customWidth="1"/>
    <col min="246" max="246" width="6.7109375" style="0" customWidth="1"/>
  </cols>
  <sheetData>
    <row r="1" spans="1:246" ht="61.5" customHeight="1" thickBot="1" thickTop="1">
      <c r="A1" s="186" t="s">
        <v>99</v>
      </c>
      <c r="B1" s="187"/>
      <c r="C1" s="187"/>
      <c r="D1" s="187"/>
      <c r="E1" s="187"/>
      <c r="F1" s="187"/>
      <c r="G1" s="164" t="s">
        <v>67</v>
      </c>
      <c r="H1" s="163" t="s">
        <v>68</v>
      </c>
      <c r="I1" s="188" t="s">
        <v>29</v>
      </c>
      <c r="J1" s="189"/>
      <c r="K1" s="190" t="s">
        <v>84</v>
      </c>
      <c r="L1" s="191"/>
      <c r="M1" s="191"/>
      <c r="N1" s="191"/>
      <c r="O1" s="192"/>
      <c r="P1" s="193" t="s">
        <v>100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82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2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2" t="s">
        <v>85</v>
      </c>
      <c r="BF1" s="182"/>
      <c r="BG1" s="183"/>
      <c r="BH1" s="183"/>
      <c r="BI1" s="183"/>
      <c r="BJ1" s="183"/>
      <c r="BK1" s="183"/>
      <c r="BL1" s="183"/>
      <c r="BM1" s="183"/>
      <c r="BN1" s="183"/>
      <c r="BO1" s="183"/>
      <c r="BP1" s="185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0" t="s">
        <v>89</v>
      </c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79" t="s">
        <v>0</v>
      </c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 t="s">
        <v>1</v>
      </c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 t="s">
        <v>2</v>
      </c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 t="s">
        <v>3</v>
      </c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 t="s">
        <v>4</v>
      </c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 t="s">
        <v>5</v>
      </c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 t="s">
        <v>6</v>
      </c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 t="s">
        <v>7</v>
      </c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 t="s">
        <v>8</v>
      </c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 t="s">
        <v>9</v>
      </c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 t="s">
        <v>10</v>
      </c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 t="s">
        <v>11</v>
      </c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 t="s">
        <v>12</v>
      </c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 t="s">
        <v>13</v>
      </c>
      <c r="IB1" s="179"/>
      <c r="IC1" s="179"/>
      <c r="ID1" s="179"/>
      <c r="IE1" s="179"/>
      <c r="IF1" s="179"/>
      <c r="IG1" s="179"/>
      <c r="IH1" s="179"/>
      <c r="II1" s="179"/>
      <c r="IJ1" s="179"/>
      <c r="IK1" s="184"/>
      <c r="IL1" s="49"/>
    </row>
    <row r="2" spans="1:246" ht="59.25" customHeight="1" thickBot="1" thickTop="1">
      <c r="A2" s="166" t="s">
        <v>83</v>
      </c>
      <c r="B2" s="158" t="s">
        <v>82</v>
      </c>
      <c r="C2" s="158" t="s">
        <v>87</v>
      </c>
      <c r="D2" s="162" t="s">
        <v>88</v>
      </c>
      <c r="E2" s="158" t="s">
        <v>90</v>
      </c>
      <c r="F2" s="159" t="s">
        <v>93</v>
      </c>
      <c r="G2" s="161" t="s">
        <v>54</v>
      </c>
      <c r="H2" s="160" t="s">
        <v>54</v>
      </c>
      <c r="I2" s="64" t="s">
        <v>65</v>
      </c>
      <c r="J2" s="65" t="s">
        <v>66</v>
      </c>
      <c r="K2" s="157" t="s">
        <v>51</v>
      </c>
      <c r="L2" s="158" t="s">
        <v>48</v>
      </c>
      <c r="M2" s="158" t="s">
        <v>49</v>
      </c>
      <c r="N2" s="158" t="s">
        <v>50</v>
      </c>
      <c r="O2" s="159" t="s">
        <v>47</v>
      </c>
      <c r="P2" s="157" t="s">
        <v>31</v>
      </c>
      <c r="Q2" s="158" t="s">
        <v>32</v>
      </c>
      <c r="R2" s="158" t="s">
        <v>33</v>
      </c>
      <c r="S2" s="158" t="s">
        <v>34</v>
      </c>
      <c r="T2" s="158" t="s">
        <v>35</v>
      </c>
      <c r="U2" s="158" t="s">
        <v>36</v>
      </c>
      <c r="V2" s="158" t="s">
        <v>37</v>
      </c>
      <c r="W2" s="158" t="s">
        <v>30</v>
      </c>
      <c r="X2" s="158" t="s">
        <v>38</v>
      </c>
      <c r="Y2" s="158" t="s">
        <v>39</v>
      </c>
      <c r="Z2" s="158" t="s">
        <v>40</v>
      </c>
      <c r="AA2" s="165" t="s">
        <v>41</v>
      </c>
      <c r="AB2" s="158" t="s">
        <v>42</v>
      </c>
      <c r="AC2" s="158" t="s">
        <v>46</v>
      </c>
      <c r="AD2" s="158" t="s">
        <v>43</v>
      </c>
      <c r="AE2" s="159" t="s">
        <v>44</v>
      </c>
      <c r="AF2" s="62" t="s">
        <v>31</v>
      </c>
      <c r="AG2" s="62" t="s">
        <v>32</v>
      </c>
      <c r="AH2" s="62" t="s">
        <v>33</v>
      </c>
      <c r="AI2" s="62" t="s">
        <v>34</v>
      </c>
      <c r="AJ2" s="62" t="s">
        <v>30</v>
      </c>
      <c r="AK2" s="62" t="s">
        <v>38</v>
      </c>
      <c r="AL2" s="62" t="s">
        <v>39</v>
      </c>
      <c r="AM2" s="62" t="s">
        <v>40</v>
      </c>
      <c r="AN2" s="66" t="s">
        <v>41</v>
      </c>
      <c r="AO2" s="62" t="s">
        <v>42</v>
      </c>
      <c r="AP2" s="62" t="s">
        <v>46</v>
      </c>
      <c r="AQ2" s="62" t="s">
        <v>43</v>
      </c>
      <c r="AR2" s="63" t="s">
        <v>44</v>
      </c>
      <c r="AS2" s="62" t="s">
        <v>31</v>
      </c>
      <c r="AT2" s="62" t="s">
        <v>32</v>
      </c>
      <c r="AU2" s="62" t="s">
        <v>33</v>
      </c>
      <c r="AV2" s="62" t="s">
        <v>30</v>
      </c>
      <c r="AW2" s="62" t="s">
        <v>38</v>
      </c>
      <c r="AX2" s="62" t="s">
        <v>39</v>
      </c>
      <c r="AY2" s="62" t="s">
        <v>40</v>
      </c>
      <c r="AZ2" s="66" t="s">
        <v>41</v>
      </c>
      <c r="BA2" s="62" t="s">
        <v>42</v>
      </c>
      <c r="BB2" s="62" t="s">
        <v>46</v>
      </c>
      <c r="BC2" s="62" t="s">
        <v>43</v>
      </c>
      <c r="BD2" s="63" t="s">
        <v>44</v>
      </c>
      <c r="BE2" s="55" t="s">
        <v>85</v>
      </c>
      <c r="BF2" s="55" t="s">
        <v>32</v>
      </c>
      <c r="BG2" s="55" t="s">
        <v>30</v>
      </c>
      <c r="BH2" s="55" t="s">
        <v>38</v>
      </c>
      <c r="BI2" s="55" t="s">
        <v>39</v>
      </c>
      <c r="BJ2" s="55" t="s">
        <v>40</v>
      </c>
      <c r="BK2" s="57" t="s">
        <v>41</v>
      </c>
      <c r="BL2" s="62" t="s">
        <v>42</v>
      </c>
      <c r="BM2" s="62" t="s">
        <v>46</v>
      </c>
      <c r="BN2" s="62" t="s">
        <v>43</v>
      </c>
      <c r="BO2" s="63" t="s">
        <v>44</v>
      </c>
      <c r="BP2" s="61" t="s">
        <v>86</v>
      </c>
      <c r="BQ2" s="62" t="s">
        <v>32</v>
      </c>
      <c r="BR2" s="62" t="s">
        <v>33</v>
      </c>
      <c r="BS2" s="62" t="s">
        <v>34</v>
      </c>
      <c r="BT2" s="62" t="s">
        <v>30</v>
      </c>
      <c r="BU2" s="62" t="s">
        <v>38</v>
      </c>
      <c r="BV2" s="62" t="s">
        <v>39</v>
      </c>
      <c r="BW2" s="62" t="s">
        <v>40</v>
      </c>
      <c r="BX2" s="66" t="s">
        <v>41</v>
      </c>
      <c r="BY2" s="62" t="s">
        <v>42</v>
      </c>
      <c r="BZ2" s="62" t="s">
        <v>46</v>
      </c>
      <c r="CA2" s="62" t="s">
        <v>43</v>
      </c>
      <c r="CB2" s="63" t="s">
        <v>44</v>
      </c>
      <c r="CC2" s="120" t="s">
        <v>31</v>
      </c>
      <c r="CD2" s="102" t="s">
        <v>32</v>
      </c>
      <c r="CE2" s="102" t="s">
        <v>30</v>
      </c>
      <c r="CF2" s="102" t="s">
        <v>38</v>
      </c>
      <c r="CG2" s="102" t="s">
        <v>39</v>
      </c>
      <c r="CH2" s="102" t="s">
        <v>40</v>
      </c>
      <c r="CI2" s="121" t="s">
        <v>41</v>
      </c>
      <c r="CJ2" s="122" t="s">
        <v>42</v>
      </c>
      <c r="CK2" s="102" t="s">
        <v>46</v>
      </c>
      <c r="CL2" s="102" t="s">
        <v>43</v>
      </c>
      <c r="CM2" s="103" t="s">
        <v>44</v>
      </c>
      <c r="CN2" s="70" t="s">
        <v>31</v>
      </c>
      <c r="CO2" s="67" t="s">
        <v>32</v>
      </c>
      <c r="CP2" s="67" t="s">
        <v>30</v>
      </c>
      <c r="CQ2" s="67" t="s">
        <v>38</v>
      </c>
      <c r="CR2" s="67" t="s">
        <v>39</v>
      </c>
      <c r="CS2" s="67" t="s">
        <v>40</v>
      </c>
      <c r="CT2" s="67" t="s">
        <v>41</v>
      </c>
      <c r="CU2" s="68" t="s">
        <v>42</v>
      </c>
      <c r="CV2" s="67" t="s">
        <v>46</v>
      </c>
      <c r="CW2" s="67" t="s">
        <v>43</v>
      </c>
      <c r="CX2" s="69" t="s">
        <v>44</v>
      </c>
      <c r="CY2" s="70" t="s">
        <v>31</v>
      </c>
      <c r="CZ2" s="67" t="s">
        <v>32</v>
      </c>
      <c r="DA2" s="67" t="s">
        <v>30</v>
      </c>
      <c r="DB2" s="67" t="s">
        <v>38</v>
      </c>
      <c r="DC2" s="67" t="s">
        <v>39</v>
      </c>
      <c r="DD2" s="67" t="s">
        <v>40</v>
      </c>
      <c r="DE2" s="67" t="s">
        <v>41</v>
      </c>
      <c r="DF2" s="68" t="s">
        <v>42</v>
      </c>
      <c r="DG2" s="67" t="s">
        <v>46</v>
      </c>
      <c r="DH2" s="67" t="s">
        <v>43</v>
      </c>
      <c r="DI2" s="69" t="s">
        <v>44</v>
      </c>
      <c r="DJ2" s="70" t="s">
        <v>31</v>
      </c>
      <c r="DK2" s="67" t="s">
        <v>32</v>
      </c>
      <c r="DL2" s="67" t="s">
        <v>30</v>
      </c>
      <c r="DM2" s="67" t="s">
        <v>38</v>
      </c>
      <c r="DN2" s="67" t="s">
        <v>39</v>
      </c>
      <c r="DO2" s="67" t="s">
        <v>40</v>
      </c>
      <c r="DP2" s="67" t="s">
        <v>41</v>
      </c>
      <c r="DQ2" s="68" t="s">
        <v>42</v>
      </c>
      <c r="DR2" s="67" t="s">
        <v>46</v>
      </c>
      <c r="DS2" s="67" t="s">
        <v>43</v>
      </c>
      <c r="DT2" s="69" t="s">
        <v>44</v>
      </c>
      <c r="DU2" s="70" t="s">
        <v>31</v>
      </c>
      <c r="DV2" s="67" t="s">
        <v>32</v>
      </c>
      <c r="DW2" s="67" t="s">
        <v>30</v>
      </c>
      <c r="DX2" s="67" t="s">
        <v>38</v>
      </c>
      <c r="DY2" s="67" t="s">
        <v>39</v>
      </c>
      <c r="DZ2" s="67" t="s">
        <v>40</v>
      </c>
      <c r="EA2" s="67" t="s">
        <v>41</v>
      </c>
      <c r="EB2" s="68" t="s">
        <v>42</v>
      </c>
      <c r="EC2" s="67" t="s">
        <v>46</v>
      </c>
      <c r="ED2" s="67" t="s">
        <v>43</v>
      </c>
      <c r="EE2" s="69" t="s">
        <v>44</v>
      </c>
      <c r="EF2" s="70" t="s">
        <v>31</v>
      </c>
      <c r="EG2" s="67" t="s">
        <v>32</v>
      </c>
      <c r="EH2" s="67" t="s">
        <v>30</v>
      </c>
      <c r="EI2" s="67" t="s">
        <v>38</v>
      </c>
      <c r="EJ2" s="67" t="s">
        <v>39</v>
      </c>
      <c r="EK2" s="67" t="s">
        <v>40</v>
      </c>
      <c r="EL2" s="67" t="s">
        <v>41</v>
      </c>
      <c r="EM2" s="68" t="s">
        <v>42</v>
      </c>
      <c r="EN2" s="67" t="s">
        <v>46</v>
      </c>
      <c r="EO2" s="67" t="s">
        <v>43</v>
      </c>
      <c r="EP2" s="69" t="s">
        <v>44</v>
      </c>
      <c r="EQ2" s="70" t="s">
        <v>31</v>
      </c>
      <c r="ER2" s="67" t="s">
        <v>32</v>
      </c>
      <c r="ES2" s="67" t="s">
        <v>30</v>
      </c>
      <c r="ET2" s="67" t="s">
        <v>38</v>
      </c>
      <c r="EU2" s="67" t="s">
        <v>39</v>
      </c>
      <c r="EV2" s="67" t="s">
        <v>40</v>
      </c>
      <c r="EW2" s="67" t="s">
        <v>41</v>
      </c>
      <c r="EX2" s="68" t="s">
        <v>42</v>
      </c>
      <c r="EY2" s="67" t="s">
        <v>46</v>
      </c>
      <c r="EZ2" s="67" t="s">
        <v>43</v>
      </c>
      <c r="FA2" s="69" t="s">
        <v>44</v>
      </c>
      <c r="FB2" s="70" t="s">
        <v>31</v>
      </c>
      <c r="FC2" s="67" t="s">
        <v>32</v>
      </c>
      <c r="FD2" s="67" t="s">
        <v>30</v>
      </c>
      <c r="FE2" s="67" t="s">
        <v>38</v>
      </c>
      <c r="FF2" s="67" t="s">
        <v>39</v>
      </c>
      <c r="FG2" s="67" t="s">
        <v>40</v>
      </c>
      <c r="FH2" s="67" t="s">
        <v>41</v>
      </c>
      <c r="FI2" s="68" t="s">
        <v>42</v>
      </c>
      <c r="FJ2" s="67" t="s">
        <v>46</v>
      </c>
      <c r="FK2" s="67" t="s">
        <v>43</v>
      </c>
      <c r="FL2" s="69" t="s">
        <v>44</v>
      </c>
      <c r="FM2" s="70" t="s">
        <v>31</v>
      </c>
      <c r="FN2" s="67" t="s">
        <v>32</v>
      </c>
      <c r="FO2" s="67" t="s">
        <v>30</v>
      </c>
      <c r="FP2" s="67" t="s">
        <v>38</v>
      </c>
      <c r="FQ2" s="67" t="s">
        <v>39</v>
      </c>
      <c r="FR2" s="67" t="s">
        <v>40</v>
      </c>
      <c r="FS2" s="67" t="s">
        <v>41</v>
      </c>
      <c r="FT2" s="68" t="s">
        <v>42</v>
      </c>
      <c r="FU2" s="67" t="s">
        <v>46</v>
      </c>
      <c r="FV2" s="67" t="s">
        <v>43</v>
      </c>
      <c r="FW2" s="69" t="s">
        <v>44</v>
      </c>
      <c r="FX2" s="70" t="s">
        <v>31</v>
      </c>
      <c r="FY2" s="67" t="s">
        <v>32</v>
      </c>
      <c r="FZ2" s="67" t="s">
        <v>30</v>
      </c>
      <c r="GA2" s="67" t="s">
        <v>38</v>
      </c>
      <c r="GB2" s="67" t="s">
        <v>39</v>
      </c>
      <c r="GC2" s="67" t="s">
        <v>40</v>
      </c>
      <c r="GD2" s="67" t="s">
        <v>41</v>
      </c>
      <c r="GE2" s="68" t="s">
        <v>42</v>
      </c>
      <c r="GF2" s="67" t="s">
        <v>46</v>
      </c>
      <c r="GG2" s="67" t="s">
        <v>43</v>
      </c>
      <c r="GH2" s="69" t="s">
        <v>44</v>
      </c>
      <c r="GI2" s="70" t="s">
        <v>31</v>
      </c>
      <c r="GJ2" s="67" t="s">
        <v>32</v>
      </c>
      <c r="GK2" s="67" t="s">
        <v>30</v>
      </c>
      <c r="GL2" s="67" t="s">
        <v>38</v>
      </c>
      <c r="GM2" s="67" t="s">
        <v>39</v>
      </c>
      <c r="GN2" s="67" t="s">
        <v>40</v>
      </c>
      <c r="GO2" s="67" t="s">
        <v>41</v>
      </c>
      <c r="GP2" s="68" t="s">
        <v>42</v>
      </c>
      <c r="GQ2" s="67" t="s">
        <v>46</v>
      </c>
      <c r="GR2" s="67" t="s">
        <v>43</v>
      </c>
      <c r="GS2" s="69" t="s">
        <v>44</v>
      </c>
      <c r="GT2" s="70" t="s">
        <v>31</v>
      </c>
      <c r="GU2" s="67" t="s">
        <v>32</v>
      </c>
      <c r="GV2" s="67" t="s">
        <v>30</v>
      </c>
      <c r="GW2" s="67" t="s">
        <v>38</v>
      </c>
      <c r="GX2" s="67" t="s">
        <v>39</v>
      </c>
      <c r="GY2" s="67" t="s">
        <v>40</v>
      </c>
      <c r="GZ2" s="67" t="s">
        <v>41</v>
      </c>
      <c r="HA2" s="68" t="s">
        <v>42</v>
      </c>
      <c r="HB2" s="67" t="s">
        <v>46</v>
      </c>
      <c r="HC2" s="67" t="s">
        <v>43</v>
      </c>
      <c r="HD2" s="69" t="s">
        <v>44</v>
      </c>
      <c r="HE2" s="70" t="s">
        <v>31</v>
      </c>
      <c r="HF2" s="67" t="s">
        <v>32</v>
      </c>
      <c r="HG2" s="67" t="s">
        <v>30</v>
      </c>
      <c r="HH2" s="67" t="s">
        <v>38</v>
      </c>
      <c r="HI2" s="67" t="s">
        <v>39</v>
      </c>
      <c r="HJ2" s="67" t="s">
        <v>40</v>
      </c>
      <c r="HK2" s="67" t="s">
        <v>41</v>
      </c>
      <c r="HL2" s="68" t="s">
        <v>42</v>
      </c>
      <c r="HM2" s="67" t="s">
        <v>46</v>
      </c>
      <c r="HN2" s="67" t="s">
        <v>43</v>
      </c>
      <c r="HO2" s="69" t="s">
        <v>44</v>
      </c>
      <c r="HP2" s="70" t="s">
        <v>31</v>
      </c>
      <c r="HQ2" s="67" t="s">
        <v>32</v>
      </c>
      <c r="HR2" s="67" t="s">
        <v>30</v>
      </c>
      <c r="HS2" s="67" t="s">
        <v>38</v>
      </c>
      <c r="HT2" s="67" t="s">
        <v>39</v>
      </c>
      <c r="HU2" s="67" t="s">
        <v>40</v>
      </c>
      <c r="HV2" s="67" t="s">
        <v>41</v>
      </c>
      <c r="HW2" s="68" t="s">
        <v>42</v>
      </c>
      <c r="HX2" s="67" t="s">
        <v>46</v>
      </c>
      <c r="HY2" s="67" t="s">
        <v>43</v>
      </c>
      <c r="HZ2" s="69" t="s">
        <v>44</v>
      </c>
      <c r="IA2" s="70" t="s">
        <v>31</v>
      </c>
      <c r="IB2" s="67" t="s">
        <v>32</v>
      </c>
      <c r="IC2" s="67" t="s">
        <v>30</v>
      </c>
      <c r="ID2" s="67" t="s">
        <v>38</v>
      </c>
      <c r="IE2" s="67" t="s">
        <v>39</v>
      </c>
      <c r="IF2" s="67" t="s">
        <v>40</v>
      </c>
      <c r="IG2" s="67" t="s">
        <v>41</v>
      </c>
      <c r="IH2" s="68" t="s">
        <v>42</v>
      </c>
      <c r="II2" s="67" t="s">
        <v>46</v>
      </c>
      <c r="IJ2" s="67" t="s">
        <v>43</v>
      </c>
      <c r="IK2" s="67" t="s">
        <v>44</v>
      </c>
      <c r="IL2" s="49"/>
    </row>
    <row r="3" spans="1:246" ht="12.75">
      <c r="A3" s="37">
        <v>1</v>
      </c>
      <c r="B3" s="79" t="s">
        <v>111</v>
      </c>
      <c r="C3" s="27"/>
      <c r="D3" s="28"/>
      <c r="E3" s="80" t="s">
        <v>94</v>
      </c>
      <c r="F3" s="81" t="s">
        <v>96</v>
      </c>
      <c r="G3" s="26">
        <f>IF(AND(OR($G$2="Y",$H$2="Y"),I3&lt;5,J3&lt;5),IF(AND(I3=I2,J3=J2),G2+1,1),"")</f>
      </c>
      <c r="H3" s="22" t="e">
        <f>IF(AND($H$2="Y",J3&gt;0,OR(AND(G3=1,#REF!=10),AND(G3=2,#REF!=20),AND(G3=3,#REF!=30),AND(G3=4,G59=40),AND(G3=5,G65=50),AND(G3=6,G72=60),AND(G3=7,G80=70),AND(G3=8,#REF!=80),AND(G3=9,G88=90),AND(G3=10,#REF!=100))),VLOOKUP(J3-1,SortLookup!$A$13:$B$16,2,FALSE),"")</f>
        <v>#REF!</v>
      </c>
      <c r="I3" s="38" t="str">
        <f>IF(ISNA(VLOOKUP(E3,SortLookup!$A$1:$B$5,2,FALSE))," ",VLOOKUP(E3,SortLookup!$A$1:$B$5,2,FALSE))</f>
        <v> </v>
      </c>
      <c r="J3" s="23" t="str">
        <f>IF(ISNA(VLOOKUP(F3,SortLookup!$A$7:$B$11,2,FALSE))," ",VLOOKUP(F3,SortLookup!$A$7:$B$11,2,FALSE))</f>
        <v> </v>
      </c>
      <c r="K3" s="71">
        <f>L3+M3+N3</f>
        <v>13.17</v>
      </c>
      <c r="L3" s="72">
        <f>AB3+AO3+BA3+BL3+BY3+CJ3+CU3+DF3+DQ3+EB3+EM3+EX3+FI3+FT3+GE3+GP3+HA3+HL3+HW3+IH3</f>
        <v>9.67</v>
      </c>
      <c r="M3" s="44">
        <f>AD3+AQ3+BC3+BN3+CA3+CL3+CW3+DH3+DS3+ED3+EO3+EZ3+FK3+FV3+GG3+GR3+HC3+HN3+HY3+IJ3</f>
        <v>3</v>
      </c>
      <c r="N3" s="45">
        <f>O3/2</f>
        <v>0.5</v>
      </c>
      <c r="O3" s="73">
        <f>W3+AJ3+AV3+BG3+BT3+CE3+CP3+DA3+DL3+DW3+EH3+ES3+FD3+FO3+FZ3+GK3+GV3+HG3+HR3+IC3</f>
        <v>1</v>
      </c>
      <c r="P3" s="35">
        <v>9.67</v>
      </c>
      <c r="Q3" s="32"/>
      <c r="R3" s="32"/>
      <c r="S3" s="32"/>
      <c r="T3" s="32"/>
      <c r="U3" s="32"/>
      <c r="V3" s="32"/>
      <c r="W3" s="33">
        <v>1</v>
      </c>
      <c r="X3" s="33">
        <v>1</v>
      </c>
      <c r="Y3" s="33">
        <v>0</v>
      </c>
      <c r="Z3" s="33">
        <v>0</v>
      </c>
      <c r="AA3" s="34">
        <v>0</v>
      </c>
      <c r="AB3" s="31">
        <f>P3+Q3+R3+S3+T3+U3+V3</f>
        <v>9.67</v>
      </c>
      <c r="AC3" s="30">
        <f>W3/2</f>
        <v>0.5</v>
      </c>
      <c r="AD3" s="24">
        <f>(X3*3)+(Y3*5)+(Z3*5)+(AA3*20)</f>
        <v>3</v>
      </c>
      <c r="AE3" s="59">
        <f>AB3+AC3+AD3</f>
        <v>13.17</v>
      </c>
      <c r="AF3" s="35"/>
      <c r="AG3" s="32"/>
      <c r="AH3" s="32"/>
      <c r="AI3" s="32"/>
      <c r="AJ3" s="33"/>
      <c r="AK3" s="33"/>
      <c r="AL3" s="33"/>
      <c r="AM3" s="33"/>
      <c r="AN3" s="34"/>
      <c r="AO3" s="31">
        <f>AF3+AG3+AH3+AI3</f>
        <v>0</v>
      </c>
      <c r="AP3" s="30">
        <f>AJ3/2</f>
        <v>0</v>
      </c>
      <c r="AQ3" s="24">
        <f>(AK3*3)+(AL3*5)+(AM3*5)+(AN3*20)</f>
        <v>0</v>
      </c>
      <c r="AR3" s="59">
        <f>AO3+AP3+AQ3</f>
        <v>0</v>
      </c>
      <c r="AS3" s="35"/>
      <c r="AT3" s="32"/>
      <c r="AU3" s="32"/>
      <c r="AV3" s="33"/>
      <c r="AW3" s="33"/>
      <c r="AX3" s="33"/>
      <c r="AY3" s="33"/>
      <c r="AZ3" s="34"/>
      <c r="BA3" s="31">
        <f>AS3+AT3+AU3</f>
        <v>0</v>
      </c>
      <c r="BB3" s="30">
        <f>AV3/2</f>
        <v>0</v>
      </c>
      <c r="BC3" s="24">
        <f>(AW3*3)+(AX3*5)+(AY3*5)+(AZ3*20)</f>
        <v>0</v>
      </c>
      <c r="BD3" s="59">
        <f>BA3+BB3+BC3</f>
        <v>0</v>
      </c>
      <c r="BE3" s="31"/>
      <c r="BF3" s="56"/>
      <c r="BG3" s="33"/>
      <c r="BH3" s="33"/>
      <c r="BI3" s="33"/>
      <c r="BJ3" s="33"/>
      <c r="BK3" s="34"/>
      <c r="BL3" s="52">
        <f>BE3+BF3</f>
        <v>0</v>
      </c>
      <c r="BM3" s="45">
        <f>BG3/2</f>
        <v>0</v>
      </c>
      <c r="BN3" s="44">
        <f>(BH3*3)+(BI3*5)+(BJ3*5)+(BK3*20)</f>
        <v>0</v>
      </c>
      <c r="BO3" s="43">
        <f>BL3+BM3+BN3</f>
        <v>0</v>
      </c>
      <c r="BP3" s="35"/>
      <c r="BQ3" s="32"/>
      <c r="BR3" s="32"/>
      <c r="BS3" s="32"/>
      <c r="BT3" s="33"/>
      <c r="BU3" s="33"/>
      <c r="BV3" s="33"/>
      <c r="BW3" s="33"/>
      <c r="BX3" s="34"/>
      <c r="BY3" s="31">
        <f>BP3+BQ3+BR3+BS3</f>
        <v>0</v>
      </c>
      <c r="BZ3" s="30">
        <f>BT3/2</f>
        <v>0</v>
      </c>
      <c r="CA3" s="36">
        <f>(BU3*3)+(BV3*5)+(BW3*5)+(BX3*20)</f>
        <v>0</v>
      </c>
      <c r="CB3" s="125">
        <f>BY3+BZ3+CA3</f>
        <v>0</v>
      </c>
      <c r="CC3" s="51"/>
      <c r="CD3" s="46"/>
      <c r="CE3" s="47"/>
      <c r="CF3" s="47"/>
      <c r="CG3" s="47"/>
      <c r="CH3" s="47"/>
      <c r="CI3" s="119"/>
      <c r="CJ3" s="52">
        <f>CC3+CD3</f>
        <v>0</v>
      </c>
      <c r="CK3" s="45">
        <f>CE3/2</f>
        <v>0</v>
      </c>
      <c r="CL3" s="44">
        <f>(CF3*3)+(CG3*5)+(CH3*5)+(CI3*20)</f>
        <v>0</v>
      </c>
      <c r="CM3" s="43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48"/>
      <c r="IL3" s="49"/>
    </row>
    <row r="4" spans="1:246" ht="12.75">
      <c r="A4" s="37">
        <v>2</v>
      </c>
      <c r="B4" s="27" t="s">
        <v>108</v>
      </c>
      <c r="C4" s="27"/>
      <c r="D4" s="28"/>
      <c r="E4" s="28" t="s">
        <v>94</v>
      </c>
      <c r="F4" s="58" t="s">
        <v>96</v>
      </c>
      <c r="G4" s="26">
        <f>IF(AND(OR($G$2="Y",$H$2="Y"),I4&lt;5,J4&lt;5),IF(AND(I4=I3,J4=J3),G3+1,1),"")</f>
      </c>
      <c r="H4" s="22" t="e">
        <f>IF(AND($H$2="Y",J4&gt;0,OR(AND(G4=1,#REF!=10),AND(G4=2,#REF!=20),AND(G4=3,#REF!=30),AND(G4=4,G52=40),AND(G4=5,G58=50),AND(G4=6,G65=60),AND(G4=7,G74=70),AND(G4=8,#REF!=80),AND(G4=9,G81=90),AND(G4=10,#REF!=100))),VLOOKUP(J4-1,SortLookup!$A$13:$B$16,2,FALSE),"")</f>
        <v>#REF!</v>
      </c>
      <c r="I4" s="38" t="str">
        <f>IF(ISNA(VLOOKUP(E4,SortLookup!$A$1:$B$5,2,FALSE))," ",VLOOKUP(E4,SortLookup!$A$1:$B$5,2,FALSE))</f>
        <v> </v>
      </c>
      <c r="J4" s="23" t="str">
        <f>IF(ISNA(VLOOKUP(F4,SortLookup!$A$7:$B$11,2,FALSE))," ",VLOOKUP(F4,SortLookup!$A$7:$B$11,2,FALSE))</f>
        <v> </v>
      </c>
      <c r="K4" s="71">
        <f>L4+M4+N4</f>
        <v>24.94</v>
      </c>
      <c r="L4" s="72">
        <f>AB4+AO4+BA4+BL4+BY4+CJ4+CU4+DF4+DQ4+EB4+EM4+EX4+FI4+FT4+GE4+GP4+HA4+HL4+HW4+IH4</f>
        <v>19.44</v>
      </c>
      <c r="M4" s="44">
        <f>AD4+AQ4+BC4+BN4+CA4+CL4+CW4+DH4+DS4+ED4+EO4+EZ4+FK4+FV4+GG4+GR4+HC4+HN4+HY4+IJ4</f>
        <v>3</v>
      </c>
      <c r="N4" s="45">
        <f>O4/2</f>
        <v>2.5</v>
      </c>
      <c r="O4" s="73">
        <f>W4+AJ4+AV4+BG4+BT4+CE4+CP4+DA4+DL4+DW4+EH4+ES4+FD4+FO4+FZ4+GK4+GV4+HG4+HR4+IC4</f>
        <v>5</v>
      </c>
      <c r="P4" s="35">
        <v>19.44</v>
      </c>
      <c r="Q4" s="32"/>
      <c r="R4" s="32"/>
      <c r="S4" s="32"/>
      <c r="T4" s="32"/>
      <c r="U4" s="32"/>
      <c r="V4" s="32"/>
      <c r="W4" s="33">
        <v>5</v>
      </c>
      <c r="X4" s="33">
        <v>1</v>
      </c>
      <c r="Y4" s="33">
        <v>0</v>
      </c>
      <c r="Z4" s="33">
        <v>0</v>
      </c>
      <c r="AA4" s="34">
        <v>0</v>
      </c>
      <c r="AB4" s="31">
        <f>P4+Q4+R4+S4+T4+U4+V4</f>
        <v>19.44</v>
      </c>
      <c r="AC4" s="30">
        <f>W4/2</f>
        <v>2.5</v>
      </c>
      <c r="AD4" s="24">
        <f>(X4*3)+(Y4*5)+(Z4*5)+(AA4*20)</f>
        <v>3</v>
      </c>
      <c r="AE4" s="59">
        <f>AB4+AC4+AD4</f>
        <v>24.94</v>
      </c>
      <c r="AF4" s="35"/>
      <c r="AG4" s="32"/>
      <c r="AH4" s="32"/>
      <c r="AI4" s="32"/>
      <c r="AJ4" s="33"/>
      <c r="AK4" s="33"/>
      <c r="AL4" s="33"/>
      <c r="AM4" s="33"/>
      <c r="AN4" s="34"/>
      <c r="AO4" s="31">
        <f>AF4+AG4+AH4+AI4</f>
        <v>0</v>
      </c>
      <c r="AP4" s="30">
        <f>AJ4/2</f>
        <v>0</v>
      </c>
      <c r="AQ4" s="24">
        <f>(AK4*3)+(AL4*5)+(AM4*5)+(AN4*20)</f>
        <v>0</v>
      </c>
      <c r="AR4" s="59">
        <f>AO4+AP4+AQ4</f>
        <v>0</v>
      </c>
      <c r="AS4" s="35"/>
      <c r="AT4" s="32"/>
      <c r="AU4" s="32"/>
      <c r="AV4" s="33"/>
      <c r="AW4" s="33"/>
      <c r="AX4" s="33"/>
      <c r="AY4" s="33"/>
      <c r="AZ4" s="34"/>
      <c r="BA4" s="31">
        <f>AS4+AT4+AU4</f>
        <v>0</v>
      </c>
      <c r="BB4" s="30">
        <f>AV4/2</f>
        <v>0</v>
      </c>
      <c r="BC4" s="24">
        <f>(AW4*3)+(AX4*5)+(AY4*5)+(AZ4*20)</f>
        <v>0</v>
      </c>
      <c r="BD4" s="59">
        <f>BA4+BB4+BC4</f>
        <v>0</v>
      </c>
      <c r="BE4" s="31"/>
      <c r="BF4" s="56"/>
      <c r="BG4" s="33"/>
      <c r="BH4" s="33"/>
      <c r="BI4" s="33"/>
      <c r="BJ4" s="33"/>
      <c r="BK4" s="34"/>
      <c r="BL4" s="52">
        <f>BE4+BF4</f>
        <v>0</v>
      </c>
      <c r="BM4" s="45">
        <f>BG4/2</f>
        <v>0</v>
      </c>
      <c r="BN4" s="44">
        <f>(BH4*3)+(BI4*5)+(BJ4*5)+(BK4*20)</f>
        <v>0</v>
      </c>
      <c r="BO4" s="43">
        <f>BL4+BM4+BN4</f>
        <v>0</v>
      </c>
      <c r="BP4" s="35"/>
      <c r="BQ4" s="32"/>
      <c r="BR4" s="32"/>
      <c r="BS4" s="32"/>
      <c r="BT4" s="33"/>
      <c r="BU4" s="33"/>
      <c r="BV4" s="33"/>
      <c r="BW4" s="33"/>
      <c r="BX4" s="34"/>
      <c r="BY4" s="31">
        <f>BP4+BQ4+BR4+BS4</f>
        <v>0</v>
      </c>
      <c r="BZ4" s="30">
        <f>BT4/2</f>
        <v>0</v>
      </c>
      <c r="CA4" s="36">
        <f>(BU4*3)+(BV4*5)+(BW4*5)+(BX4*20)</f>
        <v>0</v>
      </c>
      <c r="CB4" s="126">
        <f>BY4+BZ4+CA4</f>
        <v>0</v>
      </c>
      <c r="CC4" s="35"/>
      <c r="CD4" s="32"/>
      <c r="CE4" s="33"/>
      <c r="CF4" s="33"/>
      <c r="CG4" s="33"/>
      <c r="CH4" s="33"/>
      <c r="CI4" s="34"/>
      <c r="CJ4" s="31">
        <f>CC4+CD4</f>
        <v>0</v>
      </c>
      <c r="CK4" s="30">
        <f>CE4/2</f>
        <v>0</v>
      </c>
      <c r="CL4" s="24">
        <f>(CF4*3)+(CG4*5)+(CH4*5)+(CI4*20)</f>
        <v>0</v>
      </c>
      <c r="CM4" s="104">
        <f>CJ4+CK4+CL4</f>
        <v>0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48"/>
      <c r="IL4" s="49"/>
    </row>
    <row r="5" spans="1:246" ht="12.75">
      <c r="A5" s="37">
        <v>3</v>
      </c>
      <c r="B5" s="27" t="s">
        <v>101</v>
      </c>
      <c r="C5" s="27"/>
      <c r="D5" s="28"/>
      <c r="E5" s="28" t="s">
        <v>94</v>
      </c>
      <c r="F5" s="58" t="s">
        <v>96</v>
      </c>
      <c r="G5" s="26">
        <f>IF(AND(OR($G$2="Y",$H$2="Y"),I5&lt;5,J5&lt;5),IF(AND(I5=I4,J5=J4),G4+1,1),"")</f>
      </c>
      <c r="H5" s="22" t="e">
        <f>IF(AND($H$2="Y",J5&gt;0,OR(AND(G5=1,#REF!=10),AND(G5=2,#REF!=20),AND(G5=3,#REF!=30),AND(G5=4,#REF!=40),AND(G5=5,G59=50),AND(G5=6,#REF!=60),AND(G5=7,G66=70),AND(G5=8,#REF!=80),AND(G5=9,G74=90),AND(G5=10,#REF!=100))),VLOOKUP(J5-1,SortLookup!$A$13:$B$16,2,FALSE),"")</f>
        <v>#REF!</v>
      </c>
      <c r="I5" s="38" t="str">
        <f>IF(ISNA(VLOOKUP(E5,SortLookup!$A$1:$B$5,2,FALSE))," ",VLOOKUP(E5,SortLookup!$A$1:$B$5,2,FALSE))</f>
        <v> </v>
      </c>
      <c r="J5" s="23" t="str">
        <f>IF(ISNA(VLOOKUP(F5,SortLookup!$A$7:$B$11,2,FALSE))," ",VLOOKUP(F5,SortLookup!$A$7:$B$11,2,FALSE))</f>
        <v> </v>
      </c>
      <c r="K5" s="71">
        <f>L5+M5+N5</f>
        <v>27.35</v>
      </c>
      <c r="L5" s="72">
        <f>AB5+AO5+BA5+BL5+BY5+CJ5+CU5+DF5+DQ5+EB5+EM5+EX5+FI5+FT5+GE5+GP5+HA5+HL5+HW5+IH5</f>
        <v>24.85</v>
      </c>
      <c r="M5" s="44">
        <f>AD5+AQ5+BC5+BN5+CA5+CL5+CW5+DH5+DS5+ED5+EO5+EZ5+FK5+FV5+GG5+GR5+HC5+HN5+HY5+IJ5</f>
        <v>0</v>
      </c>
      <c r="N5" s="45">
        <f>O5/2</f>
        <v>2.5</v>
      </c>
      <c r="O5" s="73">
        <f>W5+AJ5+AV5+BG5+BT5+CE5+CP5+DA5+DL5+DW5+EH5+ES5+FD5+FO5+FZ5+GK5+GV5+HG5+HR5+IC5</f>
        <v>5</v>
      </c>
      <c r="P5" s="35">
        <v>24.85</v>
      </c>
      <c r="Q5" s="32"/>
      <c r="R5" s="32"/>
      <c r="S5" s="32"/>
      <c r="T5" s="32"/>
      <c r="U5" s="32"/>
      <c r="V5" s="32"/>
      <c r="W5" s="33">
        <v>5</v>
      </c>
      <c r="X5" s="33">
        <v>0</v>
      </c>
      <c r="Y5" s="33">
        <v>0</v>
      </c>
      <c r="Z5" s="33">
        <v>0</v>
      </c>
      <c r="AA5" s="34">
        <v>0</v>
      </c>
      <c r="AB5" s="31">
        <f>P5+Q5+R5+S5+T5+U5+V5</f>
        <v>24.85</v>
      </c>
      <c r="AC5" s="30">
        <f>W5/2</f>
        <v>2.5</v>
      </c>
      <c r="AD5" s="24">
        <f>(X5*3)+(Y5*5)+(Z5*5)+(AA5*20)</f>
        <v>0</v>
      </c>
      <c r="AE5" s="59">
        <f>AB5+AC5+AD5</f>
        <v>27.35</v>
      </c>
      <c r="AF5" s="35"/>
      <c r="AG5" s="32"/>
      <c r="AH5" s="32"/>
      <c r="AI5" s="32"/>
      <c r="AJ5" s="33"/>
      <c r="AK5" s="33"/>
      <c r="AL5" s="33"/>
      <c r="AM5" s="33"/>
      <c r="AN5" s="34"/>
      <c r="AO5" s="31">
        <f>AF5+AG5+AH5+AI5</f>
        <v>0</v>
      </c>
      <c r="AP5" s="30">
        <f>AJ5/2</f>
        <v>0</v>
      </c>
      <c r="AQ5" s="24">
        <f>(AK5*3)+(AL5*5)+(AM5*5)+(AN5*20)</f>
        <v>0</v>
      </c>
      <c r="AR5" s="59">
        <f>AO5+AP5+AQ5</f>
        <v>0</v>
      </c>
      <c r="AS5" s="35"/>
      <c r="AT5" s="32"/>
      <c r="AU5" s="32"/>
      <c r="AV5" s="33"/>
      <c r="AW5" s="33"/>
      <c r="AX5" s="33"/>
      <c r="AY5" s="33"/>
      <c r="AZ5" s="34"/>
      <c r="BA5" s="31">
        <f>AS5+AT5+AU5</f>
        <v>0</v>
      </c>
      <c r="BB5" s="30">
        <f>AV5/2</f>
        <v>0</v>
      </c>
      <c r="BC5" s="24">
        <f>(AW5*3)+(AX5*5)+(AY5*5)+(AZ5*20)</f>
        <v>0</v>
      </c>
      <c r="BD5" s="59">
        <f>BA5+BB5+BC5</f>
        <v>0</v>
      </c>
      <c r="BE5" s="31"/>
      <c r="BF5" s="56"/>
      <c r="BG5" s="33"/>
      <c r="BH5" s="33"/>
      <c r="BI5" s="33"/>
      <c r="BJ5" s="33"/>
      <c r="BK5" s="34"/>
      <c r="BL5" s="52">
        <f>BE5+BF5</f>
        <v>0</v>
      </c>
      <c r="BM5" s="45">
        <f>BG5/2</f>
        <v>0</v>
      </c>
      <c r="BN5" s="44">
        <f>(BH5*3)+(BI5*5)+(BJ5*5)+(BK5*20)</f>
        <v>0</v>
      </c>
      <c r="BO5" s="43">
        <f>BL5+BM5+BN5</f>
        <v>0</v>
      </c>
      <c r="BP5" s="35"/>
      <c r="BQ5" s="32"/>
      <c r="BR5" s="32"/>
      <c r="BS5" s="32"/>
      <c r="BT5" s="33"/>
      <c r="BU5" s="33"/>
      <c r="BV5" s="33"/>
      <c r="BW5" s="33"/>
      <c r="BX5" s="34"/>
      <c r="BY5" s="31">
        <f>BP5+BQ5+BR5+BS5</f>
        <v>0</v>
      </c>
      <c r="BZ5" s="30">
        <f>BT5/2</f>
        <v>0</v>
      </c>
      <c r="CA5" s="36">
        <f>(BU5*3)+(BV5*5)+(BW5*5)+(BX5*20)</f>
        <v>0</v>
      </c>
      <c r="CB5" s="126">
        <f>BY5+BZ5+CA5</f>
        <v>0</v>
      </c>
      <c r="CC5" s="35"/>
      <c r="CD5" s="32"/>
      <c r="CE5" s="33"/>
      <c r="CF5" s="33"/>
      <c r="CG5" s="33"/>
      <c r="CH5" s="33"/>
      <c r="CI5" s="34"/>
      <c r="CJ5" s="31">
        <f>CC5+CD5</f>
        <v>0</v>
      </c>
      <c r="CK5" s="30">
        <f>CE5/2</f>
        <v>0</v>
      </c>
      <c r="CL5" s="24">
        <f>(CF5*3)+(CG5*5)+(CH5*5)+(CI5*20)</f>
        <v>0</v>
      </c>
      <c r="CM5" s="104">
        <f>CJ5+CK5+CL5</f>
        <v>0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48"/>
      <c r="IL5" s="49"/>
    </row>
    <row r="6" spans="1:246" ht="3" customHeight="1">
      <c r="A6" s="130"/>
      <c r="B6" s="131"/>
      <c r="C6" s="131"/>
      <c r="D6" s="132"/>
      <c r="E6" s="132"/>
      <c r="F6" s="150"/>
      <c r="G6" s="133"/>
      <c r="H6" s="134"/>
      <c r="I6" s="135"/>
      <c r="J6" s="136"/>
      <c r="K6" s="137"/>
      <c r="L6" s="138"/>
      <c r="M6" s="139"/>
      <c r="N6" s="140"/>
      <c r="O6" s="141"/>
      <c r="P6" s="142"/>
      <c r="Q6" s="143"/>
      <c r="R6" s="143"/>
      <c r="S6" s="143"/>
      <c r="T6" s="143"/>
      <c r="U6" s="143"/>
      <c r="V6" s="143"/>
      <c r="W6" s="144"/>
      <c r="X6" s="144"/>
      <c r="Y6" s="144"/>
      <c r="Z6" s="144"/>
      <c r="AA6" s="145"/>
      <c r="AB6" s="146"/>
      <c r="AC6" s="147"/>
      <c r="AD6" s="148"/>
      <c r="AE6" s="149"/>
      <c r="AF6" s="35"/>
      <c r="AG6" s="32"/>
      <c r="AH6" s="32"/>
      <c r="AI6" s="32"/>
      <c r="AJ6" s="33"/>
      <c r="AK6" s="33"/>
      <c r="AL6" s="33"/>
      <c r="AM6" s="33"/>
      <c r="AN6" s="34"/>
      <c r="AO6" s="31"/>
      <c r="AP6" s="30"/>
      <c r="AQ6" s="24"/>
      <c r="AR6" s="59"/>
      <c r="AS6" s="35"/>
      <c r="AT6" s="32"/>
      <c r="AU6" s="32"/>
      <c r="AV6" s="33"/>
      <c r="AW6" s="33"/>
      <c r="AX6" s="33"/>
      <c r="AY6" s="33"/>
      <c r="AZ6" s="34"/>
      <c r="BA6" s="31"/>
      <c r="BB6" s="30"/>
      <c r="BC6" s="24"/>
      <c r="BD6" s="59"/>
      <c r="BE6" s="31"/>
      <c r="BF6" s="56"/>
      <c r="BG6" s="33"/>
      <c r="BH6" s="33"/>
      <c r="BI6" s="33"/>
      <c r="BJ6" s="33"/>
      <c r="BK6" s="34"/>
      <c r="BL6" s="52"/>
      <c r="BM6" s="45"/>
      <c r="BN6" s="44"/>
      <c r="BO6" s="43"/>
      <c r="BP6" s="35"/>
      <c r="BQ6" s="32"/>
      <c r="BR6" s="32"/>
      <c r="BS6" s="32"/>
      <c r="BT6" s="33"/>
      <c r="BU6" s="33"/>
      <c r="BV6" s="33"/>
      <c r="BW6" s="33"/>
      <c r="BX6" s="34"/>
      <c r="BY6" s="31"/>
      <c r="BZ6" s="30"/>
      <c r="CA6" s="36"/>
      <c r="CB6" s="126"/>
      <c r="CC6" s="35"/>
      <c r="CD6" s="32"/>
      <c r="CE6" s="33"/>
      <c r="CF6" s="33"/>
      <c r="CG6" s="33"/>
      <c r="CH6" s="33"/>
      <c r="CI6" s="34"/>
      <c r="CJ6" s="31"/>
      <c r="CK6" s="30"/>
      <c r="CL6" s="24"/>
      <c r="CM6" s="104"/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48"/>
      <c r="IL6" s="49"/>
    </row>
    <row r="7" spans="1:246" ht="12.75">
      <c r="A7" s="37">
        <v>1</v>
      </c>
      <c r="B7" s="27" t="s">
        <v>109</v>
      </c>
      <c r="C7" s="27"/>
      <c r="D7" s="28"/>
      <c r="E7" s="28" t="s">
        <v>96</v>
      </c>
      <c r="F7" s="58" t="s">
        <v>96</v>
      </c>
      <c r="G7" s="26">
        <f>IF(AND(OR($G$2="Y",$H$2="Y"),I7&lt;5,J7&lt;5),IF(AND(I7=I5,J7=J5),G5+1,1),"")</f>
      </c>
      <c r="H7" s="22" t="e">
        <f>IF(AND($H$2="Y",J7&gt;0,OR(AND(G7=1,#REF!=10),AND(G7=2,#REF!=20),AND(G7=3,#REF!=30),AND(G7=4,G75=40),AND(G7=5,#REF!=50),AND(G7=6,G87=60),AND(G7=7,G96=70),AND(G7=8,#REF!=80),AND(G7=9,G104=90),AND(G7=10,#REF!=100))),VLOOKUP(J7-1,SortLookup!$A$13:$B$16,2,FALSE),"")</f>
        <v>#REF!</v>
      </c>
      <c r="I7" s="38" t="str">
        <f>IF(ISNA(VLOOKUP(E7,SortLookup!$A$1:$B$5,2,FALSE))," ",VLOOKUP(E7,SortLookup!$A$1:$B$5,2,FALSE))</f>
        <v> </v>
      </c>
      <c r="J7" s="23" t="str">
        <f>IF(ISNA(VLOOKUP(F7,SortLookup!$A$7:$B$11,2,FALSE))," ",VLOOKUP(F7,SortLookup!$A$7:$B$11,2,FALSE))</f>
        <v> </v>
      </c>
      <c r="K7" s="71">
        <f>L7+M7+N7</f>
        <v>14.8</v>
      </c>
      <c r="L7" s="72">
        <f>AB7+AO7+BA7+BL7+BY7+CJ7+CU7+DF7+DQ7+EB7+EM7+EX7+FI7+FT7+GE7+GP7+HA7+HL7+HW7+IH7</f>
        <v>11.8</v>
      </c>
      <c r="M7" s="44">
        <f>AD7+AQ7+BC7+BN7+CA7+CL7+CW7+DH7+DS7+ED7+EO7+EZ7+FK7+FV7+GG7+GR7+HC7+HN7+HY7+IJ7</f>
        <v>0</v>
      </c>
      <c r="N7" s="45">
        <f>O7/2</f>
        <v>3</v>
      </c>
      <c r="O7" s="73">
        <f>W7+AJ7+AV7+BG7+BT7+CE7+CP7+DA7+DL7+DW7+EH7+ES7+FD7+FO7+FZ7+GK7+GV7+HG7+HR7+IC7</f>
        <v>6</v>
      </c>
      <c r="P7" s="35">
        <v>11.8</v>
      </c>
      <c r="Q7" s="32"/>
      <c r="R7" s="32"/>
      <c r="S7" s="32"/>
      <c r="T7" s="32"/>
      <c r="U7" s="32"/>
      <c r="V7" s="32"/>
      <c r="W7" s="33">
        <v>6</v>
      </c>
      <c r="X7" s="33">
        <v>0</v>
      </c>
      <c r="Y7" s="33">
        <v>0</v>
      </c>
      <c r="Z7" s="33">
        <v>0</v>
      </c>
      <c r="AA7" s="34">
        <v>0</v>
      </c>
      <c r="AB7" s="31">
        <f>P7+Q7+R7+S7+T7+U7+V7</f>
        <v>11.8</v>
      </c>
      <c r="AC7" s="30">
        <f>W7/2</f>
        <v>3</v>
      </c>
      <c r="AD7" s="24">
        <f>(X7*3)+(Y7*5)+(Z7*5)+(AA7*20)</f>
        <v>0</v>
      </c>
      <c r="AE7" s="59">
        <f>AB7+AC7+AD7</f>
        <v>14.8</v>
      </c>
      <c r="AF7" s="35"/>
      <c r="AG7" s="32"/>
      <c r="AH7" s="32"/>
      <c r="AI7" s="32"/>
      <c r="AJ7" s="33"/>
      <c r="AK7" s="33"/>
      <c r="AL7" s="33"/>
      <c r="AM7" s="33"/>
      <c r="AN7" s="34"/>
      <c r="AO7" s="31">
        <f>AF7+AG7+AH7+AI7</f>
        <v>0</v>
      </c>
      <c r="AP7" s="30">
        <f>AJ7/2</f>
        <v>0</v>
      </c>
      <c r="AQ7" s="24">
        <f>(AK7*3)+(AL7*5)+(AM7*5)+(AN7*20)</f>
        <v>0</v>
      </c>
      <c r="AR7" s="59">
        <f>AO7+AP7+AQ7</f>
        <v>0</v>
      </c>
      <c r="AS7" s="35"/>
      <c r="AT7" s="32"/>
      <c r="AU7" s="32"/>
      <c r="AV7" s="33"/>
      <c r="AW7" s="33"/>
      <c r="AX7" s="33"/>
      <c r="AY7" s="33"/>
      <c r="AZ7" s="34"/>
      <c r="BA7" s="31">
        <f>AS7+AT7+AU7</f>
        <v>0</v>
      </c>
      <c r="BB7" s="30">
        <f>AV7/2</f>
        <v>0</v>
      </c>
      <c r="BC7" s="24">
        <f>(AW7*3)+(AX7*5)+(AY7*5)+(AZ7*20)</f>
        <v>0</v>
      </c>
      <c r="BD7" s="59">
        <f>BA7+BB7+BC7</f>
        <v>0</v>
      </c>
      <c r="BE7" s="31"/>
      <c r="BF7" s="56"/>
      <c r="BG7" s="33"/>
      <c r="BH7" s="33"/>
      <c r="BI7" s="33"/>
      <c r="BJ7" s="33"/>
      <c r="BK7" s="34"/>
      <c r="BL7" s="52">
        <f>BE7+BF7</f>
        <v>0</v>
      </c>
      <c r="BM7" s="45">
        <f>BG7/2</f>
        <v>0</v>
      </c>
      <c r="BN7" s="44">
        <f>(BH7*3)+(BI7*5)+(BJ7*5)+(BK7*20)</f>
        <v>0</v>
      </c>
      <c r="BO7" s="43">
        <f>BL7+BM7+BN7</f>
        <v>0</v>
      </c>
      <c r="BP7" s="35"/>
      <c r="BQ7" s="32"/>
      <c r="BR7" s="32"/>
      <c r="BS7" s="32"/>
      <c r="BT7" s="33"/>
      <c r="BU7" s="33"/>
      <c r="BV7" s="33"/>
      <c r="BW7" s="33"/>
      <c r="BX7" s="34"/>
      <c r="BY7" s="31">
        <f>BP7+BQ7+BR7+BS7</f>
        <v>0</v>
      </c>
      <c r="BZ7" s="30">
        <f>BT7/2</f>
        <v>0</v>
      </c>
      <c r="CA7" s="36">
        <f>(BU7*3)+(BV7*5)+(BW7*5)+(BX7*20)</f>
        <v>0</v>
      </c>
      <c r="CB7" s="126">
        <f>BY7+BZ7+CA7</f>
        <v>0</v>
      </c>
      <c r="CC7" s="35"/>
      <c r="CD7" s="32"/>
      <c r="CE7" s="33"/>
      <c r="CF7" s="33"/>
      <c r="CG7" s="33"/>
      <c r="CH7" s="33"/>
      <c r="CI7" s="34"/>
      <c r="CJ7" s="31">
        <f>CC7+CD7</f>
        <v>0</v>
      </c>
      <c r="CK7" s="30">
        <f>CE7/2</f>
        <v>0</v>
      </c>
      <c r="CL7" s="24">
        <f>(CF7*3)+(CG7*5)+(CH7*5)+(CI7*20)</f>
        <v>0</v>
      </c>
      <c r="CM7" s="104">
        <f>CJ7+CK7+CL7</f>
        <v>0</v>
      </c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48"/>
      <c r="IL7" s="49"/>
    </row>
    <row r="8" spans="1:246" ht="12.75">
      <c r="A8" s="37">
        <v>2</v>
      </c>
      <c r="B8" s="79" t="s">
        <v>105</v>
      </c>
      <c r="C8" s="27"/>
      <c r="D8" s="28"/>
      <c r="E8" s="80" t="s">
        <v>96</v>
      </c>
      <c r="F8" s="81" t="s">
        <v>96</v>
      </c>
      <c r="G8" s="26">
        <f>IF(AND(OR($G$2="Y",$H$2="Y"),I8&lt;5,J8&lt;5),IF(AND(I8=I7,J8=J7),G7+1,1),"")</f>
      </c>
      <c r="H8" s="22" t="e">
        <f>IF(AND($H$2="Y",J8&gt;0,OR(AND(G8=1,#REF!=10),AND(G8=2,#REF!=20),AND(G8=3,#REF!=30),AND(G8=4,#REF!=40),AND(G8=5,G58=50),AND(G8=6,G65=60),AND(G8=7,G74=70),AND(G8=8,#REF!=80),AND(G8=9,G81=90),AND(G8=10,#REF!=100))),VLOOKUP(J8-1,SortLookup!$A$13:$B$16,2,FALSE),"")</f>
        <v>#REF!</v>
      </c>
      <c r="I8" s="38" t="str">
        <f>IF(ISNA(VLOOKUP(E8,SortLookup!$A$1:$B$5,2,FALSE))," ",VLOOKUP(E8,SortLookup!$A$1:$B$5,2,FALSE))</f>
        <v> </v>
      </c>
      <c r="J8" s="23" t="str">
        <f>IF(ISNA(VLOOKUP(F8,SortLookup!$A$7:$B$11,2,FALSE))," ",VLOOKUP(F8,SortLookup!$A$7:$B$11,2,FALSE))</f>
        <v> </v>
      </c>
      <c r="K8" s="71">
        <f>L8+M8+N8</f>
        <v>15.07</v>
      </c>
      <c r="L8" s="72">
        <f>AB8+AO8+BA8+BL8+BY8+CJ8+CU8+DF8+DQ8+EB8+EM8+EX8+FI8+FT8+GE8+GP8+HA8+HL8+HW8+IH8</f>
        <v>13.07</v>
      </c>
      <c r="M8" s="44">
        <f>AD8+AQ8+BC8+BN8+CA8+CL8+CW8+DH8+DS8+ED8+EO8+EZ8+FK8+FV8+GG8+GR8+HC8+HN8+HY8+IJ8</f>
        <v>0</v>
      </c>
      <c r="N8" s="45">
        <f>O8/2</f>
        <v>2</v>
      </c>
      <c r="O8" s="73">
        <f>W8+AJ8+AV8+BG8+BT8+CE8+CP8+DA8+DL8+DW8+EH8+ES8+FD8+FO8+FZ8+GK8+GV8+HG8+HR8+IC8</f>
        <v>4</v>
      </c>
      <c r="P8" s="35">
        <v>13.07</v>
      </c>
      <c r="Q8" s="32"/>
      <c r="R8" s="32"/>
      <c r="S8" s="32"/>
      <c r="T8" s="32"/>
      <c r="U8" s="32"/>
      <c r="V8" s="32"/>
      <c r="W8" s="33">
        <v>4</v>
      </c>
      <c r="X8" s="33">
        <v>0</v>
      </c>
      <c r="Y8" s="33">
        <v>0</v>
      </c>
      <c r="Z8" s="33">
        <v>0</v>
      </c>
      <c r="AA8" s="34">
        <v>0</v>
      </c>
      <c r="AB8" s="31">
        <f>P8+Q8+R8+S8+T8+U8+V8</f>
        <v>13.07</v>
      </c>
      <c r="AC8" s="30">
        <f>W8/2</f>
        <v>2</v>
      </c>
      <c r="AD8" s="24">
        <f>(X8*3)+(Y8*5)+(Z8*5)+(AA8*20)</f>
        <v>0</v>
      </c>
      <c r="AE8" s="59">
        <f>AB8+AC8+AD8</f>
        <v>15.07</v>
      </c>
      <c r="AF8" s="35"/>
      <c r="AG8" s="32"/>
      <c r="AH8" s="32"/>
      <c r="AI8" s="32"/>
      <c r="AJ8" s="33"/>
      <c r="AK8" s="33"/>
      <c r="AL8" s="33"/>
      <c r="AM8" s="33"/>
      <c r="AN8" s="34"/>
      <c r="AO8" s="31">
        <f>AF8+AG8+AH8+AI8</f>
        <v>0</v>
      </c>
      <c r="AP8" s="30">
        <f>AJ8/2</f>
        <v>0</v>
      </c>
      <c r="AQ8" s="24">
        <f>(AK8*3)+(AL8*5)+(AM8*5)+(AN8*20)</f>
        <v>0</v>
      </c>
      <c r="AR8" s="59">
        <f>AO8+AP8+AQ8</f>
        <v>0</v>
      </c>
      <c r="AS8" s="35"/>
      <c r="AT8" s="32"/>
      <c r="AU8" s="32"/>
      <c r="AV8" s="33"/>
      <c r="AW8" s="33"/>
      <c r="AX8" s="33"/>
      <c r="AY8" s="33"/>
      <c r="AZ8" s="34"/>
      <c r="BA8" s="31">
        <f>AS8+AT8+AU8</f>
        <v>0</v>
      </c>
      <c r="BB8" s="30">
        <f>AV8/2</f>
        <v>0</v>
      </c>
      <c r="BC8" s="24">
        <f>(AW8*3)+(AX8*5)+(AY8*5)+(AZ8*20)</f>
        <v>0</v>
      </c>
      <c r="BD8" s="59">
        <f>BA8+BB8+BC8</f>
        <v>0</v>
      </c>
      <c r="BE8" s="31"/>
      <c r="BF8" s="56"/>
      <c r="BG8" s="33"/>
      <c r="BH8" s="33"/>
      <c r="BI8" s="33"/>
      <c r="BJ8" s="33"/>
      <c r="BK8" s="34"/>
      <c r="BL8" s="52">
        <f>BE8+BF8</f>
        <v>0</v>
      </c>
      <c r="BM8" s="45">
        <f>BG8/2</f>
        <v>0</v>
      </c>
      <c r="BN8" s="44">
        <f>(BH8*3)+(BI8*5)+(BJ8*5)+(BK8*20)</f>
        <v>0</v>
      </c>
      <c r="BO8" s="43">
        <f>BL8+BM8+BN8</f>
        <v>0</v>
      </c>
      <c r="BP8" s="35"/>
      <c r="BQ8" s="32"/>
      <c r="BR8" s="32"/>
      <c r="BS8" s="32"/>
      <c r="BT8" s="33"/>
      <c r="BU8" s="33"/>
      <c r="BV8" s="33"/>
      <c r="BW8" s="33"/>
      <c r="BX8" s="34"/>
      <c r="BY8" s="31">
        <f>BP8+BQ8+BR8+BS8</f>
        <v>0</v>
      </c>
      <c r="BZ8" s="30">
        <f>BT8/2</f>
        <v>0</v>
      </c>
      <c r="CA8" s="36">
        <f>(BU8*3)+(BV8*5)+(BW8*5)+(BX8*20)</f>
        <v>0</v>
      </c>
      <c r="CB8" s="126">
        <f>BY8+BZ8+CA8</f>
        <v>0</v>
      </c>
      <c r="CC8" s="35"/>
      <c r="CD8" s="32"/>
      <c r="CE8" s="33"/>
      <c r="CF8" s="33"/>
      <c r="CG8" s="33"/>
      <c r="CH8" s="33"/>
      <c r="CI8" s="34"/>
      <c r="CJ8" s="31">
        <f>CC8+CD8</f>
        <v>0</v>
      </c>
      <c r="CK8" s="30">
        <f>CE8/2</f>
        <v>0</v>
      </c>
      <c r="CL8" s="24">
        <f>(CF8*3)+(CG8*5)+(CH8*5)+(CI8*20)</f>
        <v>0</v>
      </c>
      <c r="CM8" s="104">
        <f>CJ8+CK8+CL8</f>
        <v>0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48"/>
      <c r="IL8" s="49"/>
    </row>
    <row r="9" spans="1:246" ht="12.75">
      <c r="A9" s="37">
        <v>3</v>
      </c>
      <c r="B9" s="79" t="s">
        <v>106</v>
      </c>
      <c r="C9" s="27"/>
      <c r="D9" s="28"/>
      <c r="E9" s="80" t="s">
        <v>96</v>
      </c>
      <c r="F9" s="81" t="s">
        <v>96</v>
      </c>
      <c r="G9" s="26">
        <f>IF(AND(OR($G$2="Y",$H$2="Y"),I9&lt;5,J9&lt;5),IF(AND(I9=#REF!,J9=#REF!),#REF!+1,1),"")</f>
      </c>
      <c r="H9" s="22" t="e">
        <f>IF(AND($H$2="Y",J9&gt;0,OR(AND(G9=1,#REF!=10),AND(G9=2,#REF!=20),AND(G9=3,#REF!=30),AND(G9=4,G56=40),AND(G9=5,G62=50),AND(G9=6,#REF!=60),AND(G9=7,G71=70),AND(G9=8,#REF!=80),AND(G9=9,#REF!=90),AND(G9=10,#REF!=100))),VLOOKUP(J9-1,SortLookup!$A$13:$B$16,2,FALSE),"")</f>
        <v>#REF!</v>
      </c>
      <c r="I9" s="38" t="str">
        <f>IF(ISNA(VLOOKUP(E9,SortLookup!$A$1:$B$5,2,FALSE))," ",VLOOKUP(E9,SortLookup!$A$1:$B$5,2,FALSE))</f>
        <v> </v>
      </c>
      <c r="J9" s="23" t="str">
        <f>IF(ISNA(VLOOKUP(F9,SortLookup!$A$7:$B$11,2,FALSE))," ",VLOOKUP(F9,SortLookup!$A$7:$B$11,2,FALSE))</f>
        <v> </v>
      </c>
      <c r="K9" s="71">
        <f>L9+M9+N9</f>
        <v>18.83</v>
      </c>
      <c r="L9" s="72">
        <f>AB9+AO9+BA9+BL9+BY9+CJ9+CU9+DF9+DQ9+EB9+EM9+EX9+FI9+FT9+GE9+GP9+HA9+HL9+HW9+IH9</f>
        <v>17.33</v>
      </c>
      <c r="M9" s="44">
        <f>AD9+AQ9+BC9+BN9+CA9+CL9+CW9+DH9+DS9+ED9+EO9+EZ9+FK9+FV9+GG9+GR9+HC9+HN9+HY9+IJ9</f>
        <v>0</v>
      </c>
      <c r="N9" s="45">
        <f>O9/2</f>
        <v>1.5</v>
      </c>
      <c r="O9" s="73">
        <f>W9+AJ9+AV9+BG9+BT9+CE9+CP9+DA9+DL9+DW9+EH9+ES9+FD9+FO9+FZ9+GK9+GV9+HG9+HR9+IC9</f>
        <v>3</v>
      </c>
      <c r="P9" s="35">
        <v>17.33</v>
      </c>
      <c r="Q9" s="32"/>
      <c r="R9" s="32"/>
      <c r="S9" s="32"/>
      <c r="T9" s="32"/>
      <c r="U9" s="32"/>
      <c r="V9" s="32"/>
      <c r="W9" s="33">
        <v>3</v>
      </c>
      <c r="X9" s="33">
        <v>0</v>
      </c>
      <c r="Y9" s="33">
        <v>0</v>
      </c>
      <c r="Z9" s="33">
        <v>0</v>
      </c>
      <c r="AA9" s="34">
        <v>0</v>
      </c>
      <c r="AB9" s="31">
        <f>P9+Q9+R9+S9+T9+U9+V9</f>
        <v>17.33</v>
      </c>
      <c r="AC9" s="30">
        <f>W9/2</f>
        <v>1.5</v>
      </c>
      <c r="AD9" s="24">
        <f>(X9*3)+(Y9*5)+(Z9*5)+(AA9*20)</f>
        <v>0</v>
      </c>
      <c r="AE9" s="59">
        <f>AB9+AC9+AD9</f>
        <v>18.83</v>
      </c>
      <c r="AF9" s="35"/>
      <c r="AG9" s="32"/>
      <c r="AH9" s="32"/>
      <c r="AI9" s="32"/>
      <c r="AJ9" s="33"/>
      <c r="AK9" s="33"/>
      <c r="AL9" s="33"/>
      <c r="AM9" s="33"/>
      <c r="AN9" s="34"/>
      <c r="AO9" s="31">
        <f>AF9+AG9+AH9+AI9</f>
        <v>0</v>
      </c>
      <c r="AP9" s="30">
        <f>AJ9/2</f>
        <v>0</v>
      </c>
      <c r="AQ9" s="24">
        <f>(AK9*3)+(AL9*5)+(AM9*5)+(AN9*20)</f>
        <v>0</v>
      </c>
      <c r="AR9" s="59">
        <f>AO9+AP9+AQ9</f>
        <v>0</v>
      </c>
      <c r="AS9" s="35"/>
      <c r="AT9" s="32"/>
      <c r="AU9" s="32"/>
      <c r="AV9" s="33"/>
      <c r="AW9" s="33"/>
      <c r="AX9" s="33"/>
      <c r="AY9" s="33"/>
      <c r="AZ9" s="34"/>
      <c r="BA9" s="31">
        <f>AS9+AT9+AU9</f>
        <v>0</v>
      </c>
      <c r="BB9" s="30">
        <f>AV9/2</f>
        <v>0</v>
      </c>
      <c r="BC9" s="24">
        <f>(AW9*3)+(AX9*5)+(AY9*5)+(AZ9*20)</f>
        <v>0</v>
      </c>
      <c r="BD9" s="59">
        <f>BA9+BB9+BC9</f>
        <v>0</v>
      </c>
      <c r="BE9" s="31"/>
      <c r="BF9" s="56"/>
      <c r="BG9" s="33"/>
      <c r="BH9" s="33"/>
      <c r="BI9" s="33"/>
      <c r="BJ9" s="33"/>
      <c r="BK9" s="34"/>
      <c r="BL9" s="52">
        <f>BE9+BF9</f>
        <v>0</v>
      </c>
      <c r="BM9" s="45">
        <f>BG9/2</f>
        <v>0</v>
      </c>
      <c r="BN9" s="44">
        <f>(BH9*3)+(BI9*5)+(BJ9*5)+(BK9*20)</f>
        <v>0</v>
      </c>
      <c r="BO9" s="43">
        <f>BL9+BM9+BN9</f>
        <v>0</v>
      </c>
      <c r="BP9" s="35"/>
      <c r="BQ9" s="32"/>
      <c r="BR9" s="32"/>
      <c r="BS9" s="32"/>
      <c r="BT9" s="33"/>
      <c r="BU9" s="33"/>
      <c r="BV9" s="33"/>
      <c r="BW9" s="33"/>
      <c r="BX9" s="34"/>
      <c r="BY9" s="31">
        <f>BP9+BQ9+BR9+BS9</f>
        <v>0</v>
      </c>
      <c r="BZ9" s="30">
        <f>BT9/2</f>
        <v>0</v>
      </c>
      <c r="CA9" s="36">
        <f>(BU9*3)+(BV9*5)+(BW9*5)+(BX9*20)</f>
        <v>0</v>
      </c>
      <c r="CB9" s="126">
        <f>BY9+BZ9+CA9</f>
        <v>0</v>
      </c>
      <c r="CC9" s="35"/>
      <c r="CD9" s="32"/>
      <c r="CE9" s="33"/>
      <c r="CF9" s="33"/>
      <c r="CG9" s="33"/>
      <c r="CH9" s="33"/>
      <c r="CI9" s="34"/>
      <c r="CJ9" s="31">
        <f>CC9+CD9</f>
        <v>0</v>
      </c>
      <c r="CK9" s="30">
        <f>CE9/2</f>
        <v>0</v>
      </c>
      <c r="CL9" s="24">
        <f>(CF9*3)+(CG9*5)+(CH9*5)+(CI9*20)</f>
        <v>0</v>
      </c>
      <c r="CM9" s="104">
        <f>CJ9+CK9+CL9</f>
        <v>0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48"/>
      <c r="IL9" s="49"/>
    </row>
    <row r="10" spans="1:246" ht="12.75">
      <c r="A10" s="37">
        <v>4</v>
      </c>
      <c r="B10" s="27" t="s">
        <v>102</v>
      </c>
      <c r="C10" s="27"/>
      <c r="D10" s="28"/>
      <c r="E10" s="28" t="s">
        <v>96</v>
      </c>
      <c r="F10" s="58" t="s">
        <v>96</v>
      </c>
      <c r="G10" s="26">
        <f>IF(AND(OR($G$2="Y",$H$2="Y"),I10&lt;5,J10&lt;5),IF(AND(I10=#REF!,J10=#REF!),#REF!+1,1),"")</f>
      </c>
      <c r="H10" s="22" t="e">
        <f>IF(AND($H$2="Y",J10&gt;0,OR(AND(G10=1,#REF!=10),AND(G10=2,#REF!=20),AND(G10=3,#REF!=30),AND(G10=4,G58=40),AND(G10=5,#REF!=50),AND(G10=6,#REF!=60),AND(G10=7,G70=70),AND(G10=8,#REF!=80),AND(G10=9,G78=90),AND(G10=10,#REF!=100))),VLOOKUP(J10-1,SortLookup!$A$13:$B$16,2,FALSE),"")</f>
        <v>#REF!</v>
      </c>
      <c r="I10" s="38" t="str">
        <f>IF(ISNA(VLOOKUP(E10,SortLookup!$A$1:$B$5,2,FALSE))," ",VLOOKUP(E10,SortLookup!$A$1:$B$5,2,FALSE))</f>
        <v> </v>
      </c>
      <c r="J10" s="23" t="str">
        <f>IF(ISNA(VLOOKUP(F10,SortLookup!$A$7:$B$11,2,FALSE))," ",VLOOKUP(F10,SortLookup!$A$7:$B$11,2,FALSE))</f>
        <v> </v>
      </c>
      <c r="K10" s="71">
        <f>L10+M10+N10</f>
        <v>18.9</v>
      </c>
      <c r="L10" s="72">
        <f>AB10+AO10+BA10+BL10+BY10+CJ10+CU10+DF10+DQ10+EB10+EM10+EX10+FI10+FT10+GE10+GP10+HA10+HL10+HW10+IH10</f>
        <v>18.4</v>
      </c>
      <c r="M10" s="44">
        <f>AD10+AQ10+BC10+BN10+CA10+CL10+CW10+DH10+DS10+ED10+EO10+EZ10+FK10+FV10+GG10+GR10+HC10+HN10+HY10+IJ10</f>
        <v>0</v>
      </c>
      <c r="N10" s="45">
        <f>O10/2</f>
        <v>0.5</v>
      </c>
      <c r="O10" s="73">
        <f>W10+AJ10+AV10+BG10+BT10+CE10+CP10+DA10+DL10+DW10+EH10+ES10+FD10+FO10+FZ10+GK10+GV10+HG10+HR10+IC10</f>
        <v>1</v>
      </c>
      <c r="P10" s="35">
        <v>18.4</v>
      </c>
      <c r="Q10" s="32"/>
      <c r="R10" s="32"/>
      <c r="S10" s="32"/>
      <c r="T10" s="32"/>
      <c r="U10" s="32"/>
      <c r="V10" s="32"/>
      <c r="W10" s="33">
        <v>1</v>
      </c>
      <c r="X10" s="33">
        <v>0</v>
      </c>
      <c r="Y10" s="33">
        <v>0</v>
      </c>
      <c r="Z10" s="33">
        <v>0</v>
      </c>
      <c r="AA10" s="34">
        <v>0</v>
      </c>
      <c r="AB10" s="31">
        <f>P10+Q10+R10+S10+T10+U10+V10</f>
        <v>18.4</v>
      </c>
      <c r="AC10" s="30">
        <f>W10/2</f>
        <v>0.5</v>
      </c>
      <c r="AD10" s="24">
        <f>(X10*3)+(Y10*5)+(Z10*5)+(AA10*20)</f>
        <v>0</v>
      </c>
      <c r="AE10" s="59">
        <f>AB10+AC10+AD10</f>
        <v>18.9</v>
      </c>
      <c r="AF10" s="35"/>
      <c r="AG10" s="32"/>
      <c r="AH10" s="32"/>
      <c r="AI10" s="32"/>
      <c r="AJ10" s="33"/>
      <c r="AK10" s="33"/>
      <c r="AL10" s="33"/>
      <c r="AM10" s="33"/>
      <c r="AN10" s="34"/>
      <c r="AO10" s="31">
        <f>AF10+AG10+AH10+AI10</f>
        <v>0</v>
      </c>
      <c r="AP10" s="30">
        <f>AJ10/2</f>
        <v>0</v>
      </c>
      <c r="AQ10" s="24">
        <f>(AK10*3)+(AL10*5)+(AM10*5)+(AN10*20)</f>
        <v>0</v>
      </c>
      <c r="AR10" s="59">
        <f>AO10+AP10+AQ10</f>
        <v>0</v>
      </c>
      <c r="AS10" s="35"/>
      <c r="AT10" s="32"/>
      <c r="AU10" s="32"/>
      <c r="AV10" s="33"/>
      <c r="AW10" s="33"/>
      <c r="AX10" s="33"/>
      <c r="AY10" s="33"/>
      <c r="AZ10" s="34"/>
      <c r="BA10" s="31">
        <f>AS10+AT10+AU10</f>
        <v>0</v>
      </c>
      <c r="BB10" s="30">
        <f>AV10/2</f>
        <v>0</v>
      </c>
      <c r="BC10" s="24">
        <f>(AW10*3)+(AX10*5)+(AY10*5)+(AZ10*20)</f>
        <v>0</v>
      </c>
      <c r="BD10" s="59">
        <f>BA10+BB10+BC10</f>
        <v>0</v>
      </c>
      <c r="BE10" s="31"/>
      <c r="BF10" s="56"/>
      <c r="BG10" s="33"/>
      <c r="BH10" s="33"/>
      <c r="BI10" s="33"/>
      <c r="BJ10" s="33"/>
      <c r="BK10" s="34"/>
      <c r="BL10" s="52">
        <f>BE10+BF10</f>
        <v>0</v>
      </c>
      <c r="BM10" s="45">
        <f>BG10/2</f>
        <v>0</v>
      </c>
      <c r="BN10" s="44">
        <f>(BH10*3)+(BI10*5)+(BJ10*5)+(BK10*20)</f>
        <v>0</v>
      </c>
      <c r="BO10" s="43">
        <f>BL10+BM10+BN10</f>
        <v>0</v>
      </c>
      <c r="BP10" s="35"/>
      <c r="BQ10" s="32"/>
      <c r="BR10" s="32"/>
      <c r="BS10" s="32"/>
      <c r="BT10" s="33"/>
      <c r="BU10" s="33"/>
      <c r="BV10" s="33"/>
      <c r="BW10" s="33"/>
      <c r="BX10" s="34"/>
      <c r="BY10" s="31">
        <f>BP10+BQ10+BR10+BS10</f>
        <v>0</v>
      </c>
      <c r="BZ10" s="30">
        <f>BT10/2</f>
        <v>0</v>
      </c>
      <c r="CA10" s="36">
        <f>(BU10*3)+(BV10*5)+(BW10*5)+(BX10*20)</f>
        <v>0</v>
      </c>
      <c r="CB10" s="126">
        <f>BY10+BZ10+CA10</f>
        <v>0</v>
      </c>
      <c r="CC10" s="35"/>
      <c r="CD10" s="32"/>
      <c r="CE10" s="33"/>
      <c r="CF10" s="33"/>
      <c r="CG10" s="33"/>
      <c r="CH10" s="33"/>
      <c r="CI10" s="34"/>
      <c r="CJ10" s="31">
        <f>CC10+CD10</f>
        <v>0</v>
      </c>
      <c r="CK10" s="30">
        <f>CE10/2</f>
        <v>0</v>
      </c>
      <c r="CL10" s="24">
        <f>(CF10*3)+(CG10*5)+(CH10*5)+(CI10*20)</f>
        <v>0</v>
      </c>
      <c r="CM10" s="104">
        <f>CJ10+CK10+CL10</f>
        <v>0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48"/>
      <c r="IL10" s="49"/>
    </row>
    <row r="11" spans="1:246" ht="3" customHeight="1">
      <c r="A11" s="130"/>
      <c r="B11" s="131"/>
      <c r="C11" s="131"/>
      <c r="D11" s="132"/>
      <c r="E11" s="132"/>
      <c r="F11" s="150"/>
      <c r="G11" s="133"/>
      <c r="H11" s="134"/>
      <c r="I11" s="135"/>
      <c r="J11" s="136"/>
      <c r="K11" s="137"/>
      <c r="L11" s="138"/>
      <c r="M11" s="139"/>
      <c r="N11" s="140"/>
      <c r="O11" s="141"/>
      <c r="P11" s="142"/>
      <c r="Q11" s="143"/>
      <c r="R11" s="143"/>
      <c r="S11" s="143"/>
      <c r="T11" s="143"/>
      <c r="U11" s="143"/>
      <c r="V11" s="143"/>
      <c r="W11" s="144"/>
      <c r="X11" s="144"/>
      <c r="Y11" s="144"/>
      <c r="Z11" s="144"/>
      <c r="AA11" s="145"/>
      <c r="AB11" s="146"/>
      <c r="AC11" s="147"/>
      <c r="AD11" s="148"/>
      <c r="AE11" s="149"/>
      <c r="AF11" s="35"/>
      <c r="AG11" s="32"/>
      <c r="AH11" s="32"/>
      <c r="AI11" s="32"/>
      <c r="AJ11" s="33"/>
      <c r="AK11" s="33"/>
      <c r="AL11" s="33"/>
      <c r="AM11" s="33"/>
      <c r="AN11" s="34"/>
      <c r="AO11" s="31"/>
      <c r="AP11" s="30"/>
      <c r="AQ11" s="24"/>
      <c r="AR11" s="59"/>
      <c r="AS11" s="35"/>
      <c r="AT11" s="32"/>
      <c r="AU11" s="32"/>
      <c r="AV11" s="33"/>
      <c r="AW11" s="33"/>
      <c r="AX11" s="33"/>
      <c r="AY11" s="33"/>
      <c r="AZ11" s="34"/>
      <c r="BA11" s="31"/>
      <c r="BB11" s="30"/>
      <c r="BC11" s="24"/>
      <c r="BD11" s="59"/>
      <c r="BE11" s="31"/>
      <c r="BF11" s="56"/>
      <c r="BG11" s="33"/>
      <c r="BH11" s="33"/>
      <c r="BI11" s="33"/>
      <c r="BJ11" s="33"/>
      <c r="BK11" s="34"/>
      <c r="BL11" s="52"/>
      <c r="BM11" s="45"/>
      <c r="BN11" s="44"/>
      <c r="BO11" s="43"/>
      <c r="BP11" s="35"/>
      <c r="BQ11" s="32"/>
      <c r="BR11" s="32"/>
      <c r="BS11" s="32"/>
      <c r="BT11" s="33"/>
      <c r="BU11" s="33"/>
      <c r="BV11" s="33"/>
      <c r="BW11" s="33"/>
      <c r="BX11" s="34"/>
      <c r="BY11" s="31"/>
      <c r="BZ11" s="30"/>
      <c r="CA11" s="36"/>
      <c r="CB11" s="126"/>
      <c r="CC11" s="35"/>
      <c r="CD11" s="32"/>
      <c r="CE11" s="33"/>
      <c r="CF11" s="33"/>
      <c r="CG11" s="33"/>
      <c r="CH11" s="33"/>
      <c r="CI11" s="34"/>
      <c r="CJ11" s="31"/>
      <c r="CK11" s="30"/>
      <c r="CL11" s="24"/>
      <c r="CM11" s="104"/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48"/>
      <c r="IL11" s="49"/>
    </row>
    <row r="12" spans="1:246" ht="12.75">
      <c r="A12" s="37">
        <v>1</v>
      </c>
      <c r="B12" s="79" t="s">
        <v>98</v>
      </c>
      <c r="C12" s="27"/>
      <c r="D12" s="80"/>
      <c r="E12" s="80" t="s">
        <v>104</v>
      </c>
      <c r="F12" s="81" t="s">
        <v>95</v>
      </c>
      <c r="G12" s="26">
        <f>IF(AND(OR($G$2="Y",$H$2="Y"),I12&lt;5,J12&lt;5),IF(AND(I12=I10,J12=J10),G10+1,1),"")</f>
      </c>
      <c r="H12" s="22" t="e">
        <f>IF(AND($H$2="Y",J12&gt;0,OR(AND(G12=1,#REF!=10),AND(G12=2,#REF!=20),AND(G12=3,#REF!=30),AND(G12=4,G63=40),AND(G12=5,G68=50),AND(G12=6,G75=60),AND(G12=7,G84=70),AND(G12=8,#REF!=80),AND(G12=9,G92=90),AND(G12=10,#REF!=100))),VLOOKUP(J12-1,SortLookup!$A$13:$B$16,2,FALSE),"")</f>
        <v>#REF!</v>
      </c>
      <c r="I12" s="38" t="str">
        <f>IF(ISNA(VLOOKUP(E12,SortLookup!$A$1:$B$5,2,FALSE))," ",VLOOKUP(E12,SortLookup!$A$1:$B$5,2,FALSE))</f>
        <v> </v>
      </c>
      <c r="J12" s="23" t="str">
        <f>IF(ISNA(VLOOKUP(F12,SortLookup!$A$7:$B$11,2,FALSE))," ",VLOOKUP(F12,SortLookup!$A$7:$B$11,2,FALSE))</f>
        <v> </v>
      </c>
      <c r="K12" s="74">
        <f>L12+M12+N12</f>
        <v>20.74</v>
      </c>
      <c r="L12" s="75">
        <f>AB12+AO12+BA12+BL12+BY12+CJ12+CU12+DF12+DQ12+EB12+EM12+EX12+FI12+FT12+GE12+GP12+HA12+HL12+HW12+IH12</f>
        <v>13.24</v>
      </c>
      <c r="M12" s="24">
        <f>AD12+AQ12+BC12+BN12+CA12+CL12+CW12+DH12+DS12+ED12+EO12+EZ12+FK12+FV12+GG12+GR12+HC12+HN12+HY12+IJ12</f>
        <v>6</v>
      </c>
      <c r="N12" s="30">
        <f>O12/2</f>
        <v>1.5</v>
      </c>
      <c r="O12" s="76">
        <f>W12+AJ12+AV12+BG12+BT12+CE12+CP12+DA12+DL12+DW12+EH12+ES12+FD12+FO12+FZ12+GK12+GV12+HG12+HR12+IC12</f>
        <v>3</v>
      </c>
      <c r="P12" s="35">
        <v>13.24</v>
      </c>
      <c r="Q12" s="32"/>
      <c r="R12" s="32"/>
      <c r="S12" s="32"/>
      <c r="T12" s="32"/>
      <c r="U12" s="32"/>
      <c r="V12" s="32"/>
      <c r="W12" s="33">
        <v>3</v>
      </c>
      <c r="X12" s="33">
        <v>2</v>
      </c>
      <c r="Y12" s="33">
        <v>0</v>
      </c>
      <c r="Z12" s="33">
        <v>0</v>
      </c>
      <c r="AA12" s="34">
        <v>0</v>
      </c>
      <c r="AB12" s="31">
        <f>P12+Q12+R12+S12+T12+U12+V12</f>
        <v>13.24</v>
      </c>
      <c r="AC12" s="30">
        <f>W12/2</f>
        <v>1.5</v>
      </c>
      <c r="AD12" s="24">
        <f>(X12*3)+(Y12*5)+(Z12*5)+(AA12*20)</f>
        <v>6</v>
      </c>
      <c r="AE12" s="59">
        <f>AB12+AC12+AD12</f>
        <v>20.74</v>
      </c>
      <c r="AF12" s="35"/>
      <c r="AG12" s="32"/>
      <c r="AH12" s="32"/>
      <c r="AI12" s="32"/>
      <c r="AJ12" s="33"/>
      <c r="AK12" s="33"/>
      <c r="AL12" s="33"/>
      <c r="AM12" s="33"/>
      <c r="AN12" s="34"/>
      <c r="AO12" s="31">
        <f>AF12+AG12+AH12+AI12</f>
        <v>0</v>
      </c>
      <c r="AP12" s="30">
        <f>AJ12/2</f>
        <v>0</v>
      </c>
      <c r="AQ12" s="24">
        <f>(AK12*3)+(AL12*5)+(AM12*5)+(AN12*20)</f>
        <v>0</v>
      </c>
      <c r="AR12" s="59">
        <f>AO12+AP12+AQ12</f>
        <v>0</v>
      </c>
      <c r="AS12" s="35"/>
      <c r="AT12" s="32"/>
      <c r="AU12" s="32"/>
      <c r="AV12" s="33"/>
      <c r="AW12" s="33"/>
      <c r="AX12" s="33"/>
      <c r="AY12" s="33"/>
      <c r="AZ12" s="34"/>
      <c r="BA12" s="31">
        <f>AS12+AT12+AU12</f>
        <v>0</v>
      </c>
      <c r="BB12" s="30">
        <f>AV12/2</f>
        <v>0</v>
      </c>
      <c r="BC12" s="24">
        <f>(AW12*3)+(AX12*5)+(AY12*5)+(AZ12*20)</f>
        <v>0</v>
      </c>
      <c r="BD12" s="59">
        <f>BA12+BB12+BC12</f>
        <v>0</v>
      </c>
      <c r="BE12" s="31"/>
      <c r="BF12" s="56"/>
      <c r="BG12" s="33"/>
      <c r="BH12" s="33"/>
      <c r="BI12" s="33"/>
      <c r="BJ12" s="33"/>
      <c r="BK12" s="34"/>
      <c r="BL12" s="52">
        <f>BE12+BF12</f>
        <v>0</v>
      </c>
      <c r="BM12" s="45">
        <f>BG12/2</f>
        <v>0</v>
      </c>
      <c r="BN12" s="44">
        <f>(BH12*3)+(BI12*5)+(BJ12*5)+(BK12*20)</f>
        <v>0</v>
      </c>
      <c r="BO12" s="43">
        <f>BL12+BM12+BN12</f>
        <v>0</v>
      </c>
      <c r="BP12" s="35"/>
      <c r="BQ12" s="32"/>
      <c r="BR12" s="32"/>
      <c r="BS12" s="32"/>
      <c r="BT12" s="33"/>
      <c r="BU12" s="33"/>
      <c r="BV12" s="33"/>
      <c r="BW12" s="33"/>
      <c r="BX12" s="34"/>
      <c r="BY12" s="31">
        <f>BP12+BQ12+BR12+BS12</f>
        <v>0</v>
      </c>
      <c r="BZ12" s="30">
        <f>BT12/2</f>
        <v>0</v>
      </c>
      <c r="CA12" s="36">
        <f>(BU12*3)+(BV12*5)+(BW12*5)+(BX12*20)</f>
        <v>0</v>
      </c>
      <c r="CB12" s="126">
        <f>BY12+BZ12+CA12</f>
        <v>0</v>
      </c>
      <c r="CC12" s="35"/>
      <c r="CD12" s="32"/>
      <c r="CE12" s="33"/>
      <c r="CF12" s="33"/>
      <c r="CG12" s="33"/>
      <c r="CH12" s="33"/>
      <c r="CI12" s="34"/>
      <c r="CJ12" s="31">
        <f>CC12+CD12</f>
        <v>0</v>
      </c>
      <c r="CK12" s="30">
        <f>CE12/2</f>
        <v>0</v>
      </c>
      <c r="CL12" s="24">
        <f>(CF12*3)+(CG12*5)+(CH12*5)+(CI12*20)</f>
        <v>0</v>
      </c>
      <c r="CM12" s="104">
        <f>CJ12+CK12+CL12</f>
        <v>0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48"/>
      <c r="IL12" s="49"/>
    </row>
    <row r="13" spans="1:246" ht="12.75">
      <c r="A13" s="37">
        <v>2</v>
      </c>
      <c r="B13" s="82" t="s">
        <v>97</v>
      </c>
      <c r="C13" s="39"/>
      <c r="D13" s="40"/>
      <c r="E13" s="83" t="s">
        <v>104</v>
      </c>
      <c r="F13" s="84" t="s">
        <v>95</v>
      </c>
      <c r="G13" s="54">
        <f>IF(AND(OR($G$2="Y",$H$2="Y"),I13&lt;5,J13&lt;5),IF(AND(I13=I12,J13=J12),G12+1,1),"")</f>
      </c>
      <c r="H13" s="41" t="e">
        <f>IF(AND($H$2="Y",J13&gt;0,OR(AND(G13=1,#REF!=10),AND(G13=2,#REF!=20),AND(G13=3,#REF!=30),AND(G13=4,#REF!=40),AND(G13=5,G71=50),AND(G13=6,G77=60),AND(G13=7,G86=70),AND(G13=8,#REF!=80),AND(G13=9,G94=90),AND(G13=10,#REF!=100))),VLOOKUP(J13-1,SortLookup!$A$13:$B$16,2,FALSE),"")</f>
        <v>#REF!</v>
      </c>
      <c r="I13" s="42" t="str">
        <f>IF(ISNA(VLOOKUP(E13,SortLookup!$A$1:$B$5,2,FALSE))," ",VLOOKUP(E13,SortLookup!$A$1:$B$5,2,FALSE))</f>
        <v> </v>
      </c>
      <c r="J13" s="50" t="str">
        <f>IF(ISNA(VLOOKUP(F13,SortLookup!$A$7:$B$11,2,FALSE))," ",VLOOKUP(F13,SortLookup!$A$7:$B$11,2,FALSE))</f>
        <v> </v>
      </c>
      <c r="K13" s="71">
        <f>L13+M13+N13</f>
        <v>22.3</v>
      </c>
      <c r="L13" s="72">
        <f>AB13+AO13+BA13+BL13+BY13+CJ13+CU13+DF13+DQ13+EB13+EM13+EX13+FI13+FT13+GE13+GP13+HA13+HL13+HW13+IH13</f>
        <v>21.8</v>
      </c>
      <c r="M13" s="44">
        <f>AD13+AQ13+BC13+BN13+CA13+CL13+CW13+DH13+DS13+ED13+EO13+EZ13+FK13+FV13+GG13+GR13+HC13+HN13+HY13+IJ13</f>
        <v>0</v>
      </c>
      <c r="N13" s="45">
        <f>O13/2</f>
        <v>0.5</v>
      </c>
      <c r="O13" s="73">
        <f>W13+AJ13+AV13+BG13+BT13+CE13+CP13+DA13+DL13+DW13+EH13+ES13+FD13+FO13+FZ13+GK13+GV13+HG13+HR13+IC13</f>
        <v>1</v>
      </c>
      <c r="P13" s="51">
        <v>21.8</v>
      </c>
      <c r="Q13" s="46"/>
      <c r="R13" s="46"/>
      <c r="S13" s="46"/>
      <c r="T13" s="46"/>
      <c r="U13" s="46"/>
      <c r="V13" s="46"/>
      <c r="W13" s="47">
        <v>1</v>
      </c>
      <c r="X13" s="33">
        <v>0</v>
      </c>
      <c r="Y13" s="33">
        <v>0</v>
      </c>
      <c r="Z13" s="33">
        <v>0</v>
      </c>
      <c r="AA13" s="34">
        <v>0</v>
      </c>
      <c r="AB13" s="31">
        <f>P13+Q13+R13+S13+T13+U13+V13</f>
        <v>21.8</v>
      </c>
      <c r="AC13" s="30">
        <f>W13/2</f>
        <v>0.5</v>
      </c>
      <c r="AD13" s="24">
        <f>(X13*3)+(Y13*5)+(Z13*5)+(AA13*20)</f>
        <v>0</v>
      </c>
      <c r="AE13" s="59">
        <f>AB13+AC13+AD13</f>
        <v>22.3</v>
      </c>
      <c r="AF13" s="35"/>
      <c r="AG13" s="32"/>
      <c r="AH13" s="32"/>
      <c r="AI13" s="32"/>
      <c r="AJ13" s="33"/>
      <c r="AK13" s="33"/>
      <c r="AL13" s="33"/>
      <c r="AM13" s="33"/>
      <c r="AN13" s="34"/>
      <c r="AO13" s="31">
        <f>AF13+AG13+AH13+AI13</f>
        <v>0</v>
      </c>
      <c r="AP13" s="30">
        <f>AJ13/2</f>
        <v>0</v>
      </c>
      <c r="AQ13" s="24">
        <f>(AK13*3)+(AL13*5)+(AM13*5)+(AN13*20)</f>
        <v>0</v>
      </c>
      <c r="AR13" s="59">
        <f>AO13+AP13+AQ13</f>
        <v>0</v>
      </c>
      <c r="AS13" s="35"/>
      <c r="AT13" s="32"/>
      <c r="AU13" s="32"/>
      <c r="AV13" s="33"/>
      <c r="AW13" s="33"/>
      <c r="AX13" s="33"/>
      <c r="AY13" s="33"/>
      <c r="AZ13" s="34"/>
      <c r="BA13" s="31">
        <f>AS13+AT13+AU13</f>
        <v>0</v>
      </c>
      <c r="BB13" s="30">
        <f>AV13/2</f>
        <v>0</v>
      </c>
      <c r="BC13" s="24">
        <f>(AW13*3)+(AX13*5)+(AY13*5)+(AZ13*20)</f>
        <v>0</v>
      </c>
      <c r="BD13" s="59">
        <f>BA13+BB13+BC13</f>
        <v>0</v>
      </c>
      <c r="BE13" s="31"/>
      <c r="BF13" s="56"/>
      <c r="BG13" s="33"/>
      <c r="BH13" s="33"/>
      <c r="BI13" s="33"/>
      <c r="BJ13" s="33"/>
      <c r="BK13" s="34"/>
      <c r="BL13" s="52">
        <f>BE13+BF13</f>
        <v>0</v>
      </c>
      <c r="BM13" s="45">
        <f>BG13/2</f>
        <v>0</v>
      </c>
      <c r="BN13" s="44">
        <f>(BH13*3)+(BI13*5)+(BJ13*5)+(BK13*20)</f>
        <v>0</v>
      </c>
      <c r="BO13" s="43">
        <f>BL13+BM13+BN13</f>
        <v>0</v>
      </c>
      <c r="BP13" s="35"/>
      <c r="BQ13" s="32"/>
      <c r="BR13" s="32"/>
      <c r="BS13" s="32"/>
      <c r="BT13" s="33"/>
      <c r="BU13" s="33"/>
      <c r="BV13" s="33"/>
      <c r="BW13" s="33"/>
      <c r="BX13" s="34"/>
      <c r="BY13" s="31">
        <f>BP13+BQ13+BR13+BS13</f>
        <v>0</v>
      </c>
      <c r="BZ13" s="30">
        <f>BT13/2</f>
        <v>0</v>
      </c>
      <c r="CA13" s="36">
        <f>(BU13*3)+(BV13*5)+(BW13*5)+(BX13*20)</f>
        <v>0</v>
      </c>
      <c r="CB13" s="126">
        <f>BY13+BZ13+CA13</f>
        <v>0</v>
      </c>
      <c r="CC13" s="35"/>
      <c r="CD13" s="32"/>
      <c r="CE13" s="33"/>
      <c r="CF13" s="33"/>
      <c r="CG13" s="33"/>
      <c r="CH13" s="33"/>
      <c r="CI13" s="34"/>
      <c r="CJ13" s="31">
        <f>CC13+CD13</f>
        <v>0</v>
      </c>
      <c r="CK13" s="30">
        <f>CE13/2</f>
        <v>0</v>
      </c>
      <c r="CL13" s="24">
        <f>(CF13*3)+(CG13*5)+(CH13*5)+(CI13*20)</f>
        <v>0</v>
      </c>
      <c r="CM13" s="104">
        <f>CJ13+CK13+CL13</f>
        <v>0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48"/>
      <c r="IL13" s="49"/>
    </row>
    <row r="14" spans="1:246" ht="3" customHeight="1">
      <c r="A14" s="130"/>
      <c r="B14" s="176"/>
      <c r="C14" s="167"/>
      <c r="D14" s="168"/>
      <c r="E14" s="177"/>
      <c r="F14" s="178"/>
      <c r="G14" s="169"/>
      <c r="H14" s="170"/>
      <c r="I14" s="171"/>
      <c r="J14" s="172"/>
      <c r="K14" s="137"/>
      <c r="L14" s="138"/>
      <c r="M14" s="139"/>
      <c r="N14" s="140"/>
      <c r="O14" s="141"/>
      <c r="P14" s="173"/>
      <c r="Q14" s="174"/>
      <c r="R14" s="174"/>
      <c r="S14" s="174"/>
      <c r="T14" s="174"/>
      <c r="U14" s="174"/>
      <c r="V14" s="174"/>
      <c r="W14" s="175"/>
      <c r="X14" s="144"/>
      <c r="Y14" s="144"/>
      <c r="Z14" s="144"/>
      <c r="AA14" s="145"/>
      <c r="AB14" s="146"/>
      <c r="AC14" s="147"/>
      <c r="AD14" s="148"/>
      <c r="AE14" s="149"/>
      <c r="AF14" s="35"/>
      <c r="AG14" s="32"/>
      <c r="AH14" s="32"/>
      <c r="AI14" s="32"/>
      <c r="AJ14" s="33"/>
      <c r="AK14" s="33"/>
      <c r="AL14" s="33"/>
      <c r="AM14" s="33"/>
      <c r="AN14" s="34"/>
      <c r="AO14" s="31"/>
      <c r="AP14" s="30"/>
      <c r="AQ14" s="24"/>
      <c r="AR14" s="59"/>
      <c r="AS14" s="35"/>
      <c r="AT14" s="32"/>
      <c r="AU14" s="32"/>
      <c r="AV14" s="33"/>
      <c r="AW14" s="33"/>
      <c r="AX14" s="33"/>
      <c r="AY14" s="33"/>
      <c r="AZ14" s="34"/>
      <c r="BA14" s="31"/>
      <c r="BB14" s="30"/>
      <c r="BC14" s="24"/>
      <c r="BD14" s="59"/>
      <c r="BE14" s="31"/>
      <c r="BF14" s="56"/>
      <c r="BG14" s="33"/>
      <c r="BH14" s="33"/>
      <c r="BI14" s="33"/>
      <c r="BJ14" s="33"/>
      <c r="BK14" s="34"/>
      <c r="BL14" s="52"/>
      <c r="BM14" s="45"/>
      <c r="BN14" s="44"/>
      <c r="BO14" s="43"/>
      <c r="BP14" s="35"/>
      <c r="BQ14" s="32"/>
      <c r="BR14" s="32"/>
      <c r="BS14" s="32"/>
      <c r="BT14" s="33"/>
      <c r="BU14" s="33"/>
      <c r="BV14" s="33"/>
      <c r="BW14" s="33"/>
      <c r="BX14" s="34"/>
      <c r="BY14" s="31"/>
      <c r="BZ14" s="30"/>
      <c r="CA14" s="36"/>
      <c r="CB14" s="126"/>
      <c r="CC14" s="35"/>
      <c r="CD14" s="32"/>
      <c r="CE14" s="33"/>
      <c r="CF14" s="33"/>
      <c r="CG14" s="33"/>
      <c r="CH14" s="33"/>
      <c r="CI14" s="34"/>
      <c r="CJ14" s="31"/>
      <c r="CK14" s="30"/>
      <c r="CL14" s="24"/>
      <c r="CM14" s="104"/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48"/>
      <c r="IL14" s="49"/>
    </row>
    <row r="15" spans="1:246" ht="12.75">
      <c r="A15" s="37">
        <v>1</v>
      </c>
      <c r="B15" s="27" t="s">
        <v>107</v>
      </c>
      <c r="C15" s="27"/>
      <c r="D15" s="28"/>
      <c r="E15" s="28" t="s">
        <v>104</v>
      </c>
      <c r="F15" s="58" t="s">
        <v>96</v>
      </c>
      <c r="G15" s="26">
        <f>IF(AND(OR($G$2="Y",$H$2="Y"),I15&lt;5,J15&lt;5),IF(AND(I15=I13,J15=J13),G13+1,1),"")</f>
      </c>
      <c r="H15" s="22" t="e">
        <f>IF(AND($H$2="Y",J15&gt;0,OR(AND(G15=1,#REF!=10),AND(G15=2,#REF!=20),AND(G15=3,#REF!=30),AND(G15=4,G82=40),AND(G15=5,G88=50),AND(G15=6,G95=60),AND(G15=7,G104=70),AND(G15=8,#REF!=80),AND(G15=9,G112=90),AND(G15=10,#REF!=100))),VLOOKUP(J15-1,SortLookup!$A$13:$B$16,2,FALSE),"")</f>
        <v>#REF!</v>
      </c>
      <c r="I15" s="38" t="str">
        <f>IF(ISNA(VLOOKUP(E15,SortLookup!$A$1:$B$5,2,FALSE))," ",VLOOKUP(E15,SortLookup!$A$1:$B$5,2,FALSE))</f>
        <v> </v>
      </c>
      <c r="J15" s="23" t="str">
        <f>IF(ISNA(VLOOKUP(F15,SortLookup!$A$7:$B$11,2,FALSE))," ",VLOOKUP(F15,SortLookup!$A$7:$B$11,2,FALSE))</f>
        <v> </v>
      </c>
      <c r="K15" s="71">
        <f>L15+M15+N15</f>
        <v>12.74</v>
      </c>
      <c r="L15" s="72">
        <f>AB15+AO15+BA15+BL15+BY15+CJ15+CU15+DF15+DQ15+EB15+EM15+EX15+FI15+FT15+GE15+GP15+HA15+HL15+HW15+IH15</f>
        <v>12.74</v>
      </c>
      <c r="M15" s="44">
        <f>AD15+AQ15+BC15+BN15+CA15+CL15+CW15+DH15+DS15+ED15+EO15+EZ15+FK15+FV15+GG15+GR15+HC15+HN15+HY15+IJ15</f>
        <v>0</v>
      </c>
      <c r="N15" s="45">
        <f>O15/2</f>
        <v>0</v>
      </c>
      <c r="O15" s="73">
        <f>W15+AJ15+AV15+BG15+BT15+CE15+CP15+DA15+DL15+DW15+EH15+ES15+FD15+FO15+FZ15+GK15+GV15+HG15+HR15+IC15</f>
        <v>0</v>
      </c>
      <c r="P15" s="35">
        <v>12.74</v>
      </c>
      <c r="Q15" s="32"/>
      <c r="R15" s="32"/>
      <c r="S15" s="32"/>
      <c r="T15" s="32"/>
      <c r="U15" s="32"/>
      <c r="V15" s="32"/>
      <c r="W15" s="33">
        <v>0</v>
      </c>
      <c r="X15" s="33">
        <v>0</v>
      </c>
      <c r="Y15" s="33">
        <v>0</v>
      </c>
      <c r="Z15" s="33">
        <v>0</v>
      </c>
      <c r="AA15" s="34">
        <v>0</v>
      </c>
      <c r="AB15" s="31">
        <f>P15+Q15+R15+S15+T15+U15+V15</f>
        <v>12.74</v>
      </c>
      <c r="AC15" s="30">
        <f>W15/2</f>
        <v>0</v>
      </c>
      <c r="AD15" s="24">
        <f>(X15*3)+(Y15*5)+(Z15*5)+(AA15*20)</f>
        <v>0</v>
      </c>
      <c r="AE15" s="59">
        <f>AB15+AC15+AD15</f>
        <v>12.74</v>
      </c>
      <c r="AF15" s="35"/>
      <c r="AG15" s="32"/>
      <c r="AH15" s="32"/>
      <c r="AI15" s="32"/>
      <c r="AJ15" s="33"/>
      <c r="AK15" s="33"/>
      <c r="AL15" s="33"/>
      <c r="AM15" s="33"/>
      <c r="AN15" s="34"/>
      <c r="AO15" s="31">
        <f>AF15+AG15+AH15+AI15</f>
        <v>0</v>
      </c>
      <c r="AP15" s="30">
        <f>AJ15/2</f>
        <v>0</v>
      </c>
      <c r="AQ15" s="24">
        <f>(AK15*3)+(AL15*5)+(AM15*5)+(AN15*20)</f>
        <v>0</v>
      </c>
      <c r="AR15" s="59">
        <f>AO15+AP15+AQ15</f>
        <v>0</v>
      </c>
      <c r="AS15" s="35"/>
      <c r="AT15" s="32"/>
      <c r="AU15" s="32"/>
      <c r="AV15" s="33"/>
      <c r="AW15" s="33"/>
      <c r="AX15" s="33"/>
      <c r="AY15" s="33"/>
      <c r="AZ15" s="34"/>
      <c r="BA15" s="31">
        <f>AS15+AT15+AU15</f>
        <v>0</v>
      </c>
      <c r="BB15" s="30">
        <f>AV15/2</f>
        <v>0</v>
      </c>
      <c r="BC15" s="24">
        <f>(AW15*3)+(AX15*5)+(AY15*5)+(AZ15*20)</f>
        <v>0</v>
      </c>
      <c r="BD15" s="59">
        <f>BA15+BB15+BC15</f>
        <v>0</v>
      </c>
      <c r="BE15" s="31"/>
      <c r="BF15" s="56"/>
      <c r="BG15" s="33"/>
      <c r="BH15" s="33"/>
      <c r="BI15" s="33"/>
      <c r="BJ15" s="33"/>
      <c r="BK15" s="34"/>
      <c r="BL15" s="52">
        <f>BE15+BF15</f>
        <v>0</v>
      </c>
      <c r="BM15" s="45">
        <f>BG15/2</f>
        <v>0</v>
      </c>
      <c r="BN15" s="44">
        <f>(BH15*3)+(BI15*5)+(BJ15*5)+(BK15*20)</f>
        <v>0</v>
      </c>
      <c r="BO15" s="43">
        <f>BL15+BM15+BN15</f>
        <v>0</v>
      </c>
      <c r="BP15" s="35"/>
      <c r="BQ15" s="32"/>
      <c r="BR15" s="32"/>
      <c r="BS15" s="32"/>
      <c r="BT15" s="33"/>
      <c r="BU15" s="33"/>
      <c r="BV15" s="33"/>
      <c r="BW15" s="33"/>
      <c r="BX15" s="34"/>
      <c r="BY15" s="31">
        <f>BP15+BQ15+BR15+BS15</f>
        <v>0</v>
      </c>
      <c r="BZ15" s="30">
        <f>BT15/2</f>
        <v>0</v>
      </c>
      <c r="CA15" s="36">
        <f>(BU15*3)+(BV15*5)+(BW15*5)+(BX15*20)</f>
        <v>0</v>
      </c>
      <c r="CB15" s="126">
        <f>BY15+BZ15+CA15</f>
        <v>0</v>
      </c>
      <c r="CC15" s="35"/>
      <c r="CD15" s="32"/>
      <c r="CE15" s="33"/>
      <c r="CF15" s="33"/>
      <c r="CG15" s="33"/>
      <c r="CH15" s="33"/>
      <c r="CI15" s="34"/>
      <c r="CJ15" s="31">
        <f>CC15+CD15</f>
        <v>0</v>
      </c>
      <c r="CK15" s="30">
        <f>CE15/2</f>
        <v>0</v>
      </c>
      <c r="CL15" s="24">
        <f>(CF15*3)+(CG15*5)+(CH15*5)+(CI15*20)</f>
        <v>0</v>
      </c>
      <c r="CM15" s="104">
        <f>CJ15+CK15+CL15</f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48"/>
      <c r="IL15" s="49"/>
    </row>
    <row r="16" spans="1:246" ht="12.75">
      <c r="A16" s="37">
        <v>2</v>
      </c>
      <c r="B16" s="27" t="s">
        <v>103</v>
      </c>
      <c r="C16" s="27"/>
      <c r="D16" s="28"/>
      <c r="E16" s="28" t="s">
        <v>104</v>
      </c>
      <c r="F16" s="58" t="s">
        <v>96</v>
      </c>
      <c r="G16" s="26">
        <f>IF(AND(OR($G$2="Y",$H$2="Y"),I16&lt;5,J16&lt;5),IF(AND(I16=I15,J16=J15),G15+1,1),"")</f>
      </c>
      <c r="H16" s="22" t="e">
        <f>IF(AND($H$2="Y",J16&gt;0,OR(AND(G16=1,#REF!=10),AND(G16=2,#REF!=20),AND(G16=3,#REF!=30),AND(G16=4,G88=40),AND(G16=5,G94=50),AND(G16=6,G101=60),AND(G16=7,G110=70),AND(G16=8,#REF!=80),AND(G16=9,G118=90),AND(G16=10,#REF!=100))),VLOOKUP(J16-1,SortLookup!$A$13:$B$16,2,FALSE),"")</f>
        <v>#REF!</v>
      </c>
      <c r="I16" s="38" t="str">
        <f>IF(ISNA(VLOOKUP(E16,SortLookup!$A$1:$B$5,2,FALSE))," ",VLOOKUP(E16,SortLookup!$A$1:$B$5,2,FALSE))</f>
        <v> </v>
      </c>
      <c r="J16" s="23" t="str">
        <f>IF(ISNA(VLOOKUP(F16,SortLookup!$A$7:$B$11,2,FALSE))," ",VLOOKUP(F16,SortLookup!$A$7:$B$11,2,FALSE))</f>
        <v> </v>
      </c>
      <c r="K16" s="71">
        <f>L16+M16+N16</f>
        <v>13.95</v>
      </c>
      <c r="L16" s="72">
        <f>AB16+AO16+BA16+BL16+BY16+CJ16+CU16+DF16+DQ16+EB16+EM16+EX16+FI16+FT16+GE16+GP16+HA16+HL16+HW16+IH16</f>
        <v>10.45</v>
      </c>
      <c r="M16" s="44">
        <f>AD16+AQ16+BC16+BN16+CA16+CL16+CW16+DH16+DS16+ED16+EO16+EZ16+FK16+FV16+GG16+GR16+HC16+HN16+HY16+IJ16</f>
        <v>0</v>
      </c>
      <c r="N16" s="45">
        <f>O16/2</f>
        <v>3.5</v>
      </c>
      <c r="O16" s="73">
        <f>W16+AJ16+AV16+BG16+BT16+CE16+CP16+DA16+DL16+DW16+EH16+ES16+FD16+FO16+FZ16+GK16+GV16+HG16+HR16+IC16</f>
        <v>7</v>
      </c>
      <c r="P16" s="35">
        <v>10.45</v>
      </c>
      <c r="Q16" s="32"/>
      <c r="R16" s="32"/>
      <c r="S16" s="32"/>
      <c r="T16" s="32"/>
      <c r="U16" s="32"/>
      <c r="V16" s="32"/>
      <c r="W16" s="33">
        <v>7</v>
      </c>
      <c r="X16" s="33">
        <v>0</v>
      </c>
      <c r="Y16" s="33">
        <v>0</v>
      </c>
      <c r="Z16" s="33">
        <v>0</v>
      </c>
      <c r="AA16" s="34">
        <v>0</v>
      </c>
      <c r="AB16" s="31">
        <f>P16+Q16+R16+S16+T16+U16+V16</f>
        <v>10.45</v>
      </c>
      <c r="AC16" s="30">
        <f>W16/2</f>
        <v>3.5</v>
      </c>
      <c r="AD16" s="24">
        <f>(X16*3)+(Y16*5)+(Z16*5)+(AA16*20)</f>
        <v>0</v>
      </c>
      <c r="AE16" s="59">
        <f>AB16+AC16+AD16</f>
        <v>13.95</v>
      </c>
      <c r="AF16" s="35"/>
      <c r="AG16" s="32"/>
      <c r="AH16" s="32"/>
      <c r="AI16" s="32"/>
      <c r="AJ16" s="33"/>
      <c r="AK16" s="33"/>
      <c r="AL16" s="33"/>
      <c r="AM16" s="33"/>
      <c r="AN16" s="34"/>
      <c r="AO16" s="31">
        <f>AF16+AG16+AH16+AI16</f>
        <v>0</v>
      </c>
      <c r="AP16" s="30">
        <f>AJ16/2</f>
        <v>0</v>
      </c>
      <c r="AQ16" s="24">
        <f>(AK16*3)+(AL16*5)+(AM16*5)+(AN16*20)</f>
        <v>0</v>
      </c>
      <c r="AR16" s="59">
        <f>AO16+AP16+AQ16</f>
        <v>0</v>
      </c>
      <c r="AS16" s="35"/>
      <c r="AT16" s="32"/>
      <c r="AU16" s="32"/>
      <c r="AV16" s="33"/>
      <c r="AW16" s="33"/>
      <c r="AX16" s="33"/>
      <c r="AY16" s="33"/>
      <c r="AZ16" s="34"/>
      <c r="BA16" s="31">
        <f>AS16+AT16+AU16</f>
        <v>0</v>
      </c>
      <c r="BB16" s="30">
        <f>AV16/2</f>
        <v>0</v>
      </c>
      <c r="BC16" s="24">
        <f>(AW16*3)+(AX16*5)+(AY16*5)+(AZ16*20)</f>
        <v>0</v>
      </c>
      <c r="BD16" s="59">
        <f>BA16+BB16+BC16</f>
        <v>0</v>
      </c>
      <c r="BE16" s="31"/>
      <c r="BF16" s="56"/>
      <c r="BG16" s="33"/>
      <c r="BH16" s="33"/>
      <c r="BI16" s="33"/>
      <c r="BJ16" s="33"/>
      <c r="BK16" s="34"/>
      <c r="BL16" s="52">
        <f>BE16+BF16</f>
        <v>0</v>
      </c>
      <c r="BM16" s="45">
        <f>BG16/2</f>
        <v>0</v>
      </c>
      <c r="BN16" s="44">
        <f>(BH16*3)+(BI16*5)+(BJ16*5)+(BK16*20)</f>
        <v>0</v>
      </c>
      <c r="BO16" s="43">
        <f>BL16+BM16+BN16</f>
        <v>0</v>
      </c>
      <c r="BP16" s="35"/>
      <c r="BQ16" s="32"/>
      <c r="BR16" s="32"/>
      <c r="BS16" s="32"/>
      <c r="BT16" s="33"/>
      <c r="BU16" s="33"/>
      <c r="BV16" s="33"/>
      <c r="BW16" s="33"/>
      <c r="BX16" s="34"/>
      <c r="BY16" s="31">
        <f>BP16+BQ16+BR16+BS16</f>
        <v>0</v>
      </c>
      <c r="BZ16" s="30">
        <f>BT16/2</f>
        <v>0</v>
      </c>
      <c r="CA16" s="36">
        <f>(BU16*3)+(BV16*5)+(BW16*5)+(BX16*20)</f>
        <v>0</v>
      </c>
      <c r="CB16" s="126">
        <f>BY16+BZ16+CA16</f>
        <v>0</v>
      </c>
      <c r="CC16" s="35"/>
      <c r="CD16" s="32"/>
      <c r="CE16" s="33"/>
      <c r="CF16" s="33"/>
      <c r="CG16" s="33"/>
      <c r="CH16" s="33"/>
      <c r="CI16" s="34"/>
      <c r="CJ16" s="31">
        <f>CC16+CD16</f>
        <v>0</v>
      </c>
      <c r="CK16" s="30">
        <f>CE16/2</f>
        <v>0</v>
      </c>
      <c r="CL16" s="24">
        <f>(CF16*3)+(CG16*5)+(CH16*5)+(CI16*20)</f>
        <v>0</v>
      </c>
      <c r="CM16" s="104">
        <f>CJ16+CK16+CL16</f>
        <v>0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48"/>
      <c r="IL16" s="49"/>
    </row>
    <row r="17" spans="1:246" ht="13.5" thickBot="1">
      <c r="A17" s="95">
        <v>3</v>
      </c>
      <c r="B17" s="152" t="s">
        <v>110</v>
      </c>
      <c r="C17" s="96"/>
      <c r="D17" s="97"/>
      <c r="E17" s="153" t="s">
        <v>104</v>
      </c>
      <c r="F17" s="154" t="s">
        <v>96</v>
      </c>
      <c r="G17" s="26">
        <f>IF(AND(OR($G$2="Y",$H$2="Y"),I17&lt;5,J17&lt;5),IF(AND(I17=#REF!,J17=#REF!),#REF!+1,1),"")</f>
      </c>
      <c r="H17" s="22" t="e">
        <f>IF(AND($H$2="Y",J17&gt;0,OR(AND(G17=1,#REF!=10),AND(G17=2,#REF!=20),AND(G17=3,#REF!=30),AND(G17=4,G67=40),AND(G17=5,#REF!=50),AND(G17=6,G76=60),AND(G17=7,G84=70),AND(G17=8,#REF!=80),AND(G17=9,G92=90),AND(G17=10,#REF!=100))),VLOOKUP(J17-1,SortLookup!$A$13:$B$16,2,FALSE),"")</f>
        <v>#REF!</v>
      </c>
      <c r="I17" s="38" t="str">
        <f>IF(ISNA(VLOOKUP(E17,SortLookup!$A$1:$B$5,2,FALSE))," ",VLOOKUP(E17,SortLookup!$A$1:$B$5,2,FALSE))</f>
        <v> </v>
      </c>
      <c r="J17" s="23" t="str">
        <f>IF(ISNA(VLOOKUP(F17,SortLookup!$A$7:$B$11,2,FALSE))," ",VLOOKUP(F17,SortLookup!$A$7:$B$11,2,FALSE))</f>
        <v> </v>
      </c>
      <c r="K17" s="71">
        <f>L17+M17+N17</f>
        <v>15.48</v>
      </c>
      <c r="L17" s="72">
        <f>AB17+AO17+BA17+BL17+BY17+CJ17+CU17+DF17+DQ17+EB17+EM17+EX17+FI17+FT17+GE17+GP17+HA17+HL17+HW17+IH17</f>
        <v>13.98</v>
      </c>
      <c r="M17" s="44">
        <f>AD17+AQ17+BC17+BN17+CA17+CL17+CW17+DH17+DS17+ED17+EO17+EZ17+FK17+FV17+GG17+GR17+HC17+HN17+HY17+IJ17</f>
        <v>0</v>
      </c>
      <c r="N17" s="45">
        <f>O17/2</f>
        <v>1.5</v>
      </c>
      <c r="O17" s="73">
        <f>W17+AJ17+AV17+BG17+BT17+CE17+CP17+DA17+DL17+DW17+EH17+ES17+FD17+FO17+FZ17+GK17+GV17+HG17+HR17+IC17</f>
        <v>3</v>
      </c>
      <c r="P17" s="35">
        <v>13.98</v>
      </c>
      <c r="Q17" s="32"/>
      <c r="R17" s="32"/>
      <c r="S17" s="32"/>
      <c r="T17" s="32"/>
      <c r="U17" s="32"/>
      <c r="V17" s="32"/>
      <c r="W17" s="33">
        <v>3</v>
      </c>
      <c r="X17" s="33">
        <v>0</v>
      </c>
      <c r="Y17" s="33">
        <v>0</v>
      </c>
      <c r="Z17" s="33">
        <v>0</v>
      </c>
      <c r="AA17" s="34">
        <v>0</v>
      </c>
      <c r="AB17" s="31">
        <f>P17+Q17+R17+S17+T17+U17+V17</f>
        <v>13.98</v>
      </c>
      <c r="AC17" s="30">
        <f>W17/2</f>
        <v>1.5</v>
      </c>
      <c r="AD17" s="24">
        <f>(X17*3)+(Y17*5)+(Z17*5)+(AA17*20)</f>
        <v>0</v>
      </c>
      <c r="AE17" s="59">
        <f>AB17+AC17+AD17</f>
        <v>15.48</v>
      </c>
      <c r="AF17" s="35"/>
      <c r="AG17" s="32"/>
      <c r="AH17" s="32"/>
      <c r="AI17" s="32"/>
      <c r="AJ17" s="33"/>
      <c r="AK17" s="33"/>
      <c r="AL17" s="33"/>
      <c r="AM17" s="33"/>
      <c r="AN17" s="34"/>
      <c r="AO17" s="31">
        <f>AF17+AG17+AH17+AI17</f>
        <v>0</v>
      </c>
      <c r="AP17" s="30">
        <f>AJ17/2</f>
        <v>0</v>
      </c>
      <c r="AQ17" s="24">
        <f>(AK17*3)+(AL17*5)+(AM17*5)+(AN17*20)</f>
        <v>0</v>
      </c>
      <c r="AR17" s="59">
        <f>AO17+AP17+AQ17</f>
        <v>0</v>
      </c>
      <c r="AS17" s="35"/>
      <c r="AT17" s="32"/>
      <c r="AU17" s="32"/>
      <c r="AV17" s="33"/>
      <c r="AW17" s="33"/>
      <c r="AX17" s="33"/>
      <c r="AY17" s="33"/>
      <c r="AZ17" s="34"/>
      <c r="BA17" s="31">
        <f>AS17+AT17+AU17</f>
        <v>0</v>
      </c>
      <c r="BB17" s="30">
        <f>AV17/2</f>
        <v>0</v>
      </c>
      <c r="BC17" s="24">
        <f>(AW17*3)+(AX17*5)+(AY17*5)+(AZ17*20)</f>
        <v>0</v>
      </c>
      <c r="BD17" s="59">
        <f>BA17+BB17+BC17</f>
        <v>0</v>
      </c>
      <c r="BE17" s="31"/>
      <c r="BF17" s="56"/>
      <c r="BG17" s="33"/>
      <c r="BH17" s="33"/>
      <c r="BI17" s="33"/>
      <c r="BJ17" s="33"/>
      <c r="BK17" s="34"/>
      <c r="BL17" s="52">
        <f>BE17+BF17</f>
        <v>0</v>
      </c>
      <c r="BM17" s="45">
        <f>BG17/2</f>
        <v>0</v>
      </c>
      <c r="BN17" s="44">
        <f>(BH17*3)+(BI17*5)+(BJ17*5)+(BK17*20)</f>
        <v>0</v>
      </c>
      <c r="BO17" s="43">
        <f>BL17+BM17+BN17</f>
        <v>0</v>
      </c>
      <c r="BP17" s="35"/>
      <c r="BQ17" s="32"/>
      <c r="BR17" s="32"/>
      <c r="BS17" s="32"/>
      <c r="BT17" s="33"/>
      <c r="BU17" s="33"/>
      <c r="BV17" s="33"/>
      <c r="BW17" s="33"/>
      <c r="BX17" s="34"/>
      <c r="BY17" s="31">
        <f>BP17+BQ17+BR17+BS17</f>
        <v>0</v>
      </c>
      <c r="BZ17" s="30">
        <f>BT17/2</f>
        <v>0</v>
      </c>
      <c r="CA17" s="36">
        <f>(BU17*3)+(BV17*5)+(BW17*5)+(BX17*20)</f>
        <v>0</v>
      </c>
      <c r="CB17" s="126">
        <f>BY17+BZ17+CA17</f>
        <v>0</v>
      </c>
      <c r="CC17" s="35"/>
      <c r="CD17" s="32"/>
      <c r="CE17" s="33"/>
      <c r="CF17" s="33"/>
      <c r="CG17" s="33"/>
      <c r="CH17" s="33"/>
      <c r="CI17" s="34"/>
      <c r="CJ17" s="31">
        <f>CC17+CD17</f>
        <v>0</v>
      </c>
      <c r="CK17" s="30">
        <f>CE17/2</f>
        <v>0</v>
      </c>
      <c r="CL17" s="24">
        <f>(CF17*3)+(CG17*5)+(CH17*5)+(CI17*20)</f>
        <v>0</v>
      </c>
      <c r="CM17" s="104">
        <f>CJ17+CK17+CL17</f>
        <v>0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48"/>
      <c r="IL17" s="49"/>
    </row>
    <row r="18" spans="1:246" ht="12.75" hidden="1">
      <c r="A18" s="37"/>
      <c r="B18" s="82"/>
      <c r="C18" s="39"/>
      <c r="D18" s="83"/>
      <c r="E18" s="83"/>
      <c r="F18" s="84"/>
      <c r="G18" s="26">
        <f aca="true" t="shared" si="0" ref="G18:G23">IF(AND(OR($G$2="Y",$H$2="Y"),I18&lt;5,J18&lt;5),IF(AND(I18=I17,J18=J17),G17+1,1),"")</f>
      </c>
      <c r="H18" s="22" t="e">
        <f>IF(AND($H$2="Y",J18&gt;0,OR(AND(G18=1,#REF!=10),AND(G18=2,#REF!=20),AND(G18=3,#REF!=30),AND(G18=4,G67=40),AND(G18=5,G73=50),AND(G18=6,G80=60),AND(G18=7,G88=70),AND(G18=8,#REF!=80),AND(G18=9,G96=90),AND(G18=10,#REF!=100))),VLOOKUP(J18-1,SortLookup!$A$13:$B$16,2,FALSE),"")</f>
        <v>#REF!</v>
      </c>
      <c r="I18" s="38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71">
        <f aca="true" t="shared" si="1" ref="K15:K25">L18+M18+N18</f>
        <v>0</v>
      </c>
      <c r="L18" s="72">
        <f aca="true" t="shared" si="2" ref="L18:L23">AB18+AO18+BA18+BL18+BY18+CJ18+CU18+DF18+DQ18+EB18+EM18+EX18+FI18+FT18+GE18+GP18+HA18+HL18+HW18+IH18</f>
        <v>0</v>
      </c>
      <c r="M18" s="44">
        <f aca="true" t="shared" si="3" ref="M18:M23">AD18+AQ18+BC18+BN18+CA18+CL18+CW18+DH18+DS18+ED18+EO18+EZ18+FK18+FV18+GG18+GR18+HC18+HN18+HY18+IJ18</f>
        <v>0</v>
      </c>
      <c r="N18" s="45">
        <f aca="true" t="shared" si="4" ref="N15:N25">O18/2</f>
        <v>0</v>
      </c>
      <c r="O18" s="73">
        <f aca="true" t="shared" si="5" ref="O18:O23">W18+AJ18+AV18+BG18+BT18+CE18+CP18+DA18+DL18+DW18+EH18+ES18+FD18+FO18+FZ18+GK18+GV18+HG18+HR18+IC18</f>
        <v>0</v>
      </c>
      <c r="P18" s="35"/>
      <c r="Q18" s="32"/>
      <c r="R18" s="32"/>
      <c r="S18" s="32"/>
      <c r="T18" s="32"/>
      <c r="U18" s="32"/>
      <c r="V18" s="32"/>
      <c r="W18" s="33"/>
      <c r="X18" s="33"/>
      <c r="Y18" s="33"/>
      <c r="Z18" s="33"/>
      <c r="AA18" s="34"/>
      <c r="AB18" s="31">
        <f aca="true" t="shared" si="6" ref="AB15:AB25">P18+Q18+R18+S18+T18+U18+V18</f>
        <v>0</v>
      </c>
      <c r="AC18" s="30">
        <f aca="true" t="shared" si="7" ref="AC15:AC25">W18/2</f>
        <v>0</v>
      </c>
      <c r="AD18" s="24">
        <f aca="true" t="shared" si="8" ref="AD15:AD25">(X18*3)+(Y18*5)+(Z18*5)+(AA18*20)</f>
        <v>0</v>
      </c>
      <c r="AE18" s="59">
        <f aca="true" t="shared" si="9" ref="AE15:AE25">AB18+AC18+AD18</f>
        <v>0</v>
      </c>
      <c r="AF18" s="35"/>
      <c r="AG18" s="32"/>
      <c r="AH18" s="32"/>
      <c r="AI18" s="32"/>
      <c r="AJ18" s="33"/>
      <c r="AK18" s="33"/>
      <c r="AL18" s="33"/>
      <c r="AM18" s="33"/>
      <c r="AN18" s="34"/>
      <c r="AO18" s="31">
        <f aca="true" t="shared" si="10" ref="AO15:AO25">AF18+AG18+AH18+AI18</f>
        <v>0</v>
      </c>
      <c r="AP18" s="30">
        <f aca="true" t="shared" si="11" ref="AP15:AP25">AJ18/2</f>
        <v>0</v>
      </c>
      <c r="AQ18" s="24">
        <f aca="true" t="shared" si="12" ref="AQ15:AQ25">(AK18*3)+(AL18*5)+(AM18*5)+(AN18*20)</f>
        <v>0</v>
      </c>
      <c r="AR18" s="59">
        <f aca="true" t="shared" si="13" ref="AR15:AR25">AO18+AP18+AQ18</f>
        <v>0</v>
      </c>
      <c r="AS18" s="35"/>
      <c r="AT18" s="32"/>
      <c r="AU18" s="32"/>
      <c r="AV18" s="33"/>
      <c r="AW18" s="33"/>
      <c r="AX18" s="33"/>
      <c r="AY18" s="33"/>
      <c r="AZ18" s="34"/>
      <c r="BA18" s="31">
        <f aca="true" t="shared" si="14" ref="BA15:BA25">AS18+AT18+AU18</f>
        <v>0</v>
      </c>
      <c r="BB18" s="30">
        <f aca="true" t="shared" si="15" ref="BB15:BB25">AV18/2</f>
        <v>0</v>
      </c>
      <c r="BC18" s="24">
        <f aca="true" t="shared" si="16" ref="BC15:BC25">(AW18*3)+(AX18*5)+(AY18*5)+(AZ18*20)</f>
        <v>0</v>
      </c>
      <c r="BD18" s="59">
        <f aca="true" t="shared" si="17" ref="BD15:BD25">BA18+BB18+BC18</f>
        <v>0</v>
      </c>
      <c r="BE18" s="31"/>
      <c r="BF18" s="56"/>
      <c r="BG18" s="33"/>
      <c r="BH18" s="33"/>
      <c r="BI18" s="33"/>
      <c r="BJ18" s="33"/>
      <c r="BK18" s="34"/>
      <c r="BL18" s="52">
        <f aca="true" t="shared" si="18" ref="BL15:BL25">BE18+BF18</f>
        <v>0</v>
      </c>
      <c r="BM18" s="45">
        <f aca="true" t="shared" si="19" ref="BM15:BM25">BG18/2</f>
        <v>0</v>
      </c>
      <c r="BN18" s="44">
        <f aca="true" t="shared" si="20" ref="BN15:BN25">(BH18*3)+(BI18*5)+(BJ18*5)+(BK18*20)</f>
        <v>0</v>
      </c>
      <c r="BO18" s="43">
        <f aca="true" t="shared" si="21" ref="BO15:BO25">BL18+BM18+BN18</f>
        <v>0</v>
      </c>
      <c r="BP18" s="35"/>
      <c r="BQ18" s="32"/>
      <c r="BR18" s="32"/>
      <c r="BS18" s="32"/>
      <c r="BT18" s="33"/>
      <c r="BU18" s="33"/>
      <c r="BV18" s="33"/>
      <c r="BW18" s="33"/>
      <c r="BX18" s="34"/>
      <c r="BY18" s="31">
        <f aca="true" t="shared" si="22" ref="BY15:BY25">BP18+BQ18+BR18+BS18</f>
        <v>0</v>
      </c>
      <c r="BZ18" s="30">
        <f aca="true" t="shared" si="23" ref="BZ15:BZ25">BT18/2</f>
        <v>0</v>
      </c>
      <c r="CA18" s="36">
        <f aca="true" t="shared" si="24" ref="CA15:CA25">(BU18*3)+(BV18*5)+(BW18*5)+(BX18*20)</f>
        <v>0</v>
      </c>
      <c r="CB18" s="126">
        <f aca="true" t="shared" si="25" ref="CB15:CB25">BY18+BZ18+CA18</f>
        <v>0</v>
      </c>
      <c r="CC18" s="35"/>
      <c r="CD18" s="32"/>
      <c r="CE18" s="33"/>
      <c r="CF18" s="33"/>
      <c r="CG18" s="33"/>
      <c r="CH18" s="33"/>
      <c r="CI18" s="34"/>
      <c r="CJ18" s="31">
        <f aca="true" t="shared" si="26" ref="CJ15:CJ25">CC18+CD18</f>
        <v>0</v>
      </c>
      <c r="CK18" s="30">
        <f aca="true" t="shared" si="27" ref="CK15:CK25">CE18/2</f>
        <v>0</v>
      </c>
      <c r="CL18" s="24">
        <f aca="true" t="shared" si="28" ref="CL15:CL25">(CF18*3)+(CG18*5)+(CH18*5)+(CI18*20)</f>
        <v>0</v>
      </c>
      <c r="CM18" s="104">
        <f aca="true" t="shared" si="29" ref="CM15:CM25">CJ18+CK18+CL18</f>
        <v>0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48"/>
      <c r="IL18" s="49"/>
    </row>
    <row r="19" spans="1:246" ht="12.75" hidden="1">
      <c r="A19" s="37"/>
      <c r="B19" s="79"/>
      <c r="C19" s="27"/>
      <c r="D19" s="28"/>
      <c r="E19" s="80"/>
      <c r="F19" s="81"/>
      <c r="G19" s="26">
        <f t="shared" si="0"/>
      </c>
      <c r="H19" s="22" t="e">
        <f>IF(AND($H$2="Y",J19&gt;0,OR(AND(G19=1,#REF!=10),AND(G19=2,#REF!=20),AND(G19=3,#REF!=30),AND(G19=4,G64=40),AND(G19=5,G70=50),AND(G19=6,#REF!=60),AND(G19=7,G79=70),AND(G19=8,#REF!=80),AND(G19=9,G86=90),AND(G19=10,#REF!=100))),VLOOKUP(J19-1,SortLookup!$A$13:$B$16,2,FALSE),"")</f>
        <v>#REF!</v>
      </c>
      <c r="I19" s="38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71">
        <f t="shared" si="1"/>
        <v>0</v>
      </c>
      <c r="L19" s="72">
        <f t="shared" si="2"/>
        <v>0</v>
      </c>
      <c r="M19" s="44">
        <f t="shared" si="3"/>
        <v>0</v>
      </c>
      <c r="N19" s="45">
        <f t="shared" si="4"/>
        <v>0</v>
      </c>
      <c r="O19" s="73">
        <f t="shared" si="5"/>
        <v>0</v>
      </c>
      <c r="P19" s="35"/>
      <c r="Q19" s="32"/>
      <c r="R19" s="32"/>
      <c r="S19" s="32"/>
      <c r="T19" s="32"/>
      <c r="U19" s="32"/>
      <c r="V19" s="32"/>
      <c r="W19" s="33"/>
      <c r="X19" s="33"/>
      <c r="Y19" s="33"/>
      <c r="Z19" s="33"/>
      <c r="AA19" s="34"/>
      <c r="AB19" s="31">
        <f t="shared" si="6"/>
        <v>0</v>
      </c>
      <c r="AC19" s="30">
        <f t="shared" si="7"/>
        <v>0</v>
      </c>
      <c r="AD19" s="24">
        <f t="shared" si="8"/>
        <v>0</v>
      </c>
      <c r="AE19" s="59">
        <f t="shared" si="9"/>
        <v>0</v>
      </c>
      <c r="AF19" s="35"/>
      <c r="AG19" s="32"/>
      <c r="AH19" s="32"/>
      <c r="AI19" s="32"/>
      <c r="AJ19" s="33"/>
      <c r="AK19" s="33"/>
      <c r="AL19" s="33"/>
      <c r="AM19" s="33"/>
      <c r="AN19" s="34"/>
      <c r="AO19" s="31">
        <f t="shared" si="10"/>
        <v>0</v>
      </c>
      <c r="AP19" s="30">
        <f t="shared" si="11"/>
        <v>0</v>
      </c>
      <c r="AQ19" s="24">
        <f t="shared" si="12"/>
        <v>0</v>
      </c>
      <c r="AR19" s="59">
        <f t="shared" si="13"/>
        <v>0</v>
      </c>
      <c r="AS19" s="35"/>
      <c r="AT19" s="32"/>
      <c r="AU19" s="32"/>
      <c r="AV19" s="33"/>
      <c r="AW19" s="33"/>
      <c r="AX19" s="33"/>
      <c r="AY19" s="33"/>
      <c r="AZ19" s="34"/>
      <c r="BA19" s="31">
        <f t="shared" si="14"/>
        <v>0</v>
      </c>
      <c r="BB19" s="30">
        <f t="shared" si="15"/>
        <v>0</v>
      </c>
      <c r="BC19" s="24">
        <f t="shared" si="16"/>
        <v>0</v>
      </c>
      <c r="BD19" s="59">
        <f t="shared" si="17"/>
        <v>0</v>
      </c>
      <c r="BE19" s="31"/>
      <c r="BF19" s="56"/>
      <c r="BG19" s="33"/>
      <c r="BH19" s="33"/>
      <c r="BI19" s="33"/>
      <c r="BJ19" s="33"/>
      <c r="BK19" s="34"/>
      <c r="BL19" s="52">
        <f t="shared" si="18"/>
        <v>0</v>
      </c>
      <c r="BM19" s="45">
        <f t="shared" si="19"/>
        <v>0</v>
      </c>
      <c r="BN19" s="44">
        <f t="shared" si="20"/>
        <v>0</v>
      </c>
      <c r="BO19" s="43">
        <f t="shared" si="21"/>
        <v>0</v>
      </c>
      <c r="BP19" s="35"/>
      <c r="BQ19" s="32"/>
      <c r="BR19" s="32"/>
      <c r="BS19" s="32"/>
      <c r="BT19" s="33"/>
      <c r="BU19" s="33"/>
      <c r="BV19" s="33"/>
      <c r="BW19" s="33"/>
      <c r="BX19" s="34"/>
      <c r="BY19" s="31">
        <f t="shared" si="22"/>
        <v>0</v>
      </c>
      <c r="BZ19" s="30">
        <f t="shared" si="23"/>
        <v>0</v>
      </c>
      <c r="CA19" s="36">
        <f t="shared" si="24"/>
        <v>0</v>
      </c>
      <c r="CB19" s="126">
        <f t="shared" si="25"/>
        <v>0</v>
      </c>
      <c r="CC19" s="35"/>
      <c r="CD19" s="32"/>
      <c r="CE19" s="33"/>
      <c r="CF19" s="33"/>
      <c r="CG19" s="33"/>
      <c r="CH19" s="33"/>
      <c r="CI19" s="34"/>
      <c r="CJ19" s="31">
        <f t="shared" si="26"/>
        <v>0</v>
      </c>
      <c r="CK19" s="30">
        <f t="shared" si="27"/>
        <v>0</v>
      </c>
      <c r="CL19" s="24">
        <f t="shared" si="28"/>
        <v>0</v>
      </c>
      <c r="CM19" s="104">
        <f t="shared" si="29"/>
        <v>0</v>
      </c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48"/>
      <c r="IL19" s="49"/>
    </row>
    <row r="20" spans="1:246" ht="12.75" hidden="1">
      <c r="A20" s="29"/>
      <c r="B20" s="79"/>
      <c r="C20" s="27"/>
      <c r="D20" s="28"/>
      <c r="E20" s="80"/>
      <c r="F20" s="81"/>
      <c r="G20" s="26">
        <f t="shared" si="0"/>
      </c>
      <c r="H20" s="22" t="e">
        <f>IF(AND($H$2="Y",J20&gt;0,OR(AND(G20=1,#REF!=10),AND(G20=2,#REF!=20),AND(G20=3,#REF!=30),AND(G20=4,G70=40),AND(G20=5,G75=50),AND(G20=6,G82=60),AND(G20=7,G91=70),AND(G20=8,#REF!=80),AND(G20=9,G99=90),AND(G20=10,#REF!=100))),VLOOKUP(J20-1,SortLookup!$A$13:$B$16,2,FALSE),"")</f>
        <v>#REF!</v>
      </c>
      <c r="I20" s="38" t="str">
        <f>IF(ISNA(VLOOKUP(E20,SortLookup!$A$1:$B$5,2,FALSE))," ",VLOOKUP(E20,SortLookup!$A$1:$B$5,2,FALSE))</f>
        <v> </v>
      </c>
      <c r="J20" s="151" t="str">
        <f>IF(ISNA(VLOOKUP(F20,SortLookup!$A$7:$B$11,2,FALSE))," ",VLOOKUP(F20,SortLookup!$A$7:$B$11,2,FALSE))</f>
        <v> </v>
      </c>
      <c r="K20" s="71">
        <f t="shared" si="1"/>
        <v>0</v>
      </c>
      <c r="L20" s="72">
        <f t="shared" si="2"/>
        <v>0</v>
      </c>
      <c r="M20" s="44">
        <f t="shared" si="3"/>
        <v>0</v>
      </c>
      <c r="N20" s="45">
        <f t="shared" si="4"/>
        <v>0</v>
      </c>
      <c r="O20" s="73">
        <f t="shared" si="5"/>
        <v>0</v>
      </c>
      <c r="P20" s="35"/>
      <c r="Q20" s="32"/>
      <c r="R20" s="32"/>
      <c r="S20" s="32"/>
      <c r="T20" s="32"/>
      <c r="U20" s="32"/>
      <c r="V20" s="32"/>
      <c r="W20" s="33"/>
      <c r="X20" s="33"/>
      <c r="Y20" s="33"/>
      <c r="Z20" s="33"/>
      <c r="AA20" s="34"/>
      <c r="AB20" s="31">
        <f t="shared" si="6"/>
        <v>0</v>
      </c>
      <c r="AC20" s="30">
        <f t="shared" si="7"/>
        <v>0</v>
      </c>
      <c r="AD20" s="24">
        <f t="shared" si="8"/>
        <v>0</v>
      </c>
      <c r="AE20" s="59">
        <f t="shared" si="9"/>
        <v>0</v>
      </c>
      <c r="AF20" s="35"/>
      <c r="AG20" s="32"/>
      <c r="AH20" s="32"/>
      <c r="AI20" s="32"/>
      <c r="AJ20" s="33"/>
      <c r="AK20" s="33"/>
      <c r="AL20" s="33"/>
      <c r="AM20" s="33"/>
      <c r="AN20" s="34"/>
      <c r="AO20" s="31">
        <f t="shared" si="10"/>
        <v>0</v>
      </c>
      <c r="AP20" s="30">
        <f t="shared" si="11"/>
        <v>0</v>
      </c>
      <c r="AQ20" s="24">
        <f t="shared" si="12"/>
        <v>0</v>
      </c>
      <c r="AR20" s="59">
        <f t="shared" si="13"/>
        <v>0</v>
      </c>
      <c r="AS20" s="35"/>
      <c r="AT20" s="32"/>
      <c r="AU20" s="32"/>
      <c r="AV20" s="33"/>
      <c r="AW20" s="33"/>
      <c r="AX20" s="33"/>
      <c r="AY20" s="33"/>
      <c r="AZ20" s="34"/>
      <c r="BA20" s="31">
        <f t="shared" si="14"/>
        <v>0</v>
      </c>
      <c r="BB20" s="30">
        <f t="shared" si="15"/>
        <v>0</v>
      </c>
      <c r="BC20" s="24">
        <f t="shared" si="16"/>
        <v>0</v>
      </c>
      <c r="BD20" s="59">
        <f t="shared" si="17"/>
        <v>0</v>
      </c>
      <c r="BE20" s="31"/>
      <c r="BF20" s="56"/>
      <c r="BG20" s="33"/>
      <c r="BH20" s="33"/>
      <c r="BI20" s="33"/>
      <c r="BJ20" s="33"/>
      <c r="BK20" s="34"/>
      <c r="BL20" s="52">
        <f t="shared" si="18"/>
        <v>0</v>
      </c>
      <c r="BM20" s="45">
        <f t="shared" si="19"/>
        <v>0</v>
      </c>
      <c r="BN20" s="44">
        <f t="shared" si="20"/>
        <v>0</v>
      </c>
      <c r="BO20" s="43">
        <f t="shared" si="21"/>
        <v>0</v>
      </c>
      <c r="BP20" s="35"/>
      <c r="BQ20" s="32"/>
      <c r="BR20" s="32"/>
      <c r="BS20" s="32"/>
      <c r="BT20" s="33"/>
      <c r="BU20" s="33"/>
      <c r="BV20" s="33"/>
      <c r="BW20" s="33"/>
      <c r="BX20" s="34"/>
      <c r="BY20" s="31">
        <f t="shared" si="22"/>
        <v>0</v>
      </c>
      <c r="BZ20" s="30">
        <f t="shared" si="23"/>
        <v>0</v>
      </c>
      <c r="CA20" s="36">
        <f t="shared" si="24"/>
        <v>0</v>
      </c>
      <c r="CB20" s="126">
        <f t="shared" si="25"/>
        <v>0</v>
      </c>
      <c r="CC20" s="35"/>
      <c r="CD20" s="32"/>
      <c r="CE20" s="33"/>
      <c r="CF20" s="33"/>
      <c r="CG20" s="33"/>
      <c r="CH20" s="33"/>
      <c r="CI20" s="34"/>
      <c r="CJ20" s="31">
        <f t="shared" si="26"/>
        <v>0</v>
      </c>
      <c r="CK20" s="30">
        <f t="shared" si="27"/>
        <v>0</v>
      </c>
      <c r="CL20" s="24">
        <f t="shared" si="28"/>
        <v>0</v>
      </c>
      <c r="CM20" s="104">
        <f t="shared" si="29"/>
        <v>0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48"/>
      <c r="IL20" s="49"/>
    </row>
    <row r="21" spans="1:246" ht="12.75" hidden="1">
      <c r="A21" s="37"/>
      <c r="B21" s="82"/>
      <c r="C21" s="39"/>
      <c r="D21" s="40"/>
      <c r="E21" s="83"/>
      <c r="F21" s="84"/>
      <c r="G21" s="54">
        <f t="shared" si="0"/>
      </c>
      <c r="H21" s="41" t="e">
        <f>IF(AND($H$2="Y",J21&gt;0,OR(AND(G21=1,#REF!=10),AND(G21=2,#REF!=20),AND(G21=3,#REF!=30),AND(G21=4,G66=40),AND(G21=5,G72=50),AND(G21=6,G79=60),AND(G21=7,G87=70),AND(G21=8,#REF!=80),AND(G21=9,G95=90),AND(G21=10,#REF!=100))),VLOOKUP(J21-1,SortLookup!$A$13:$B$16,2,FALSE),"")</f>
        <v>#REF!</v>
      </c>
      <c r="I21" s="42" t="str">
        <f>IF(ISNA(VLOOKUP(E21,SortLookup!$A$1:$B$5,2,FALSE))," ",VLOOKUP(E21,SortLookup!$A$1:$B$5,2,FALSE))</f>
        <v> </v>
      </c>
      <c r="J21" s="50" t="str">
        <f>IF(ISNA(VLOOKUP(F21,SortLookup!$A$7:$B$11,2,FALSE))," ",VLOOKUP(F21,SortLookup!$A$7:$B$11,2,FALSE))</f>
        <v> </v>
      </c>
      <c r="K21" s="71">
        <f t="shared" si="1"/>
        <v>0</v>
      </c>
      <c r="L21" s="72">
        <f t="shared" si="2"/>
        <v>0</v>
      </c>
      <c r="M21" s="44">
        <f t="shared" si="3"/>
        <v>0</v>
      </c>
      <c r="N21" s="45">
        <f t="shared" si="4"/>
        <v>0</v>
      </c>
      <c r="O21" s="73">
        <f t="shared" si="5"/>
        <v>0</v>
      </c>
      <c r="P21" s="35"/>
      <c r="Q21" s="32"/>
      <c r="R21" s="32"/>
      <c r="S21" s="32"/>
      <c r="T21" s="32"/>
      <c r="U21" s="32"/>
      <c r="V21" s="32"/>
      <c r="W21" s="33"/>
      <c r="X21" s="33"/>
      <c r="Y21" s="33"/>
      <c r="Z21" s="33"/>
      <c r="AA21" s="34"/>
      <c r="AB21" s="31">
        <f t="shared" si="6"/>
        <v>0</v>
      </c>
      <c r="AC21" s="30">
        <f t="shared" si="7"/>
        <v>0</v>
      </c>
      <c r="AD21" s="24">
        <f t="shared" si="8"/>
        <v>0</v>
      </c>
      <c r="AE21" s="59">
        <f t="shared" si="9"/>
        <v>0</v>
      </c>
      <c r="AF21" s="35"/>
      <c r="AG21" s="32"/>
      <c r="AH21" s="32"/>
      <c r="AI21" s="32"/>
      <c r="AJ21" s="33"/>
      <c r="AK21" s="33"/>
      <c r="AL21" s="33"/>
      <c r="AM21" s="33"/>
      <c r="AN21" s="34"/>
      <c r="AO21" s="31">
        <f t="shared" si="10"/>
        <v>0</v>
      </c>
      <c r="AP21" s="30">
        <f t="shared" si="11"/>
        <v>0</v>
      </c>
      <c r="AQ21" s="24">
        <f t="shared" si="12"/>
        <v>0</v>
      </c>
      <c r="AR21" s="59">
        <f t="shared" si="13"/>
        <v>0</v>
      </c>
      <c r="AS21" s="35"/>
      <c r="AT21" s="32"/>
      <c r="AU21" s="32"/>
      <c r="AV21" s="33"/>
      <c r="AW21" s="33"/>
      <c r="AX21" s="33"/>
      <c r="AY21" s="33"/>
      <c r="AZ21" s="34"/>
      <c r="BA21" s="31">
        <f t="shared" si="14"/>
        <v>0</v>
      </c>
      <c r="BB21" s="30">
        <f t="shared" si="15"/>
        <v>0</v>
      </c>
      <c r="BC21" s="24">
        <f t="shared" si="16"/>
        <v>0</v>
      </c>
      <c r="BD21" s="59">
        <f t="shared" si="17"/>
        <v>0</v>
      </c>
      <c r="BE21" s="31"/>
      <c r="BF21" s="56"/>
      <c r="BG21" s="33"/>
      <c r="BH21" s="33"/>
      <c r="BI21" s="33"/>
      <c r="BJ21" s="33"/>
      <c r="BK21" s="34"/>
      <c r="BL21" s="52">
        <f t="shared" si="18"/>
        <v>0</v>
      </c>
      <c r="BM21" s="45">
        <f t="shared" si="19"/>
        <v>0</v>
      </c>
      <c r="BN21" s="44">
        <f t="shared" si="20"/>
        <v>0</v>
      </c>
      <c r="BO21" s="43">
        <f t="shared" si="21"/>
        <v>0</v>
      </c>
      <c r="BP21" s="35"/>
      <c r="BQ21" s="32"/>
      <c r="BR21" s="32"/>
      <c r="BS21" s="32"/>
      <c r="BT21" s="33"/>
      <c r="BU21" s="33"/>
      <c r="BV21" s="33"/>
      <c r="BW21" s="33"/>
      <c r="BX21" s="34"/>
      <c r="BY21" s="31">
        <f t="shared" si="22"/>
        <v>0</v>
      </c>
      <c r="BZ21" s="30">
        <f t="shared" si="23"/>
        <v>0</v>
      </c>
      <c r="CA21" s="36">
        <f t="shared" si="24"/>
        <v>0</v>
      </c>
      <c r="CB21" s="126">
        <f t="shared" si="25"/>
        <v>0</v>
      </c>
      <c r="CC21" s="35"/>
      <c r="CD21" s="32"/>
      <c r="CE21" s="33"/>
      <c r="CF21" s="33"/>
      <c r="CG21" s="33"/>
      <c r="CH21" s="33"/>
      <c r="CI21" s="34"/>
      <c r="CJ21" s="31">
        <f t="shared" si="26"/>
        <v>0</v>
      </c>
      <c r="CK21" s="30">
        <f t="shared" si="27"/>
        <v>0</v>
      </c>
      <c r="CL21" s="24">
        <f t="shared" si="28"/>
        <v>0</v>
      </c>
      <c r="CM21" s="104">
        <f t="shared" si="29"/>
        <v>0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48"/>
      <c r="IL21" s="49"/>
    </row>
    <row r="22" spans="1:246" ht="12.75" hidden="1">
      <c r="A22" s="37"/>
      <c r="B22" s="79"/>
      <c r="C22" s="27"/>
      <c r="D22" s="80"/>
      <c r="E22" s="80"/>
      <c r="F22" s="81"/>
      <c r="G22" s="26">
        <f t="shared" si="0"/>
      </c>
      <c r="H22" s="22" t="e">
        <f>IF(AND($H$2="Y",J22&gt;0,OR(AND(G22=1,#REF!=10),AND(G22=2,#REF!=20),AND(G22=3,#REF!=30),AND(G22=4,#REF!=40),AND(G22=5,#REF!=50),AND(G22=6,G76=60),AND(G22=7,G85=70),AND(G22=8,#REF!=80),AND(G22=9,G92=90),AND(G22=10,#REF!=100))),VLOOKUP(J22-1,SortLookup!$A$13:$B$16,2,FALSE),"")</f>
        <v>#REF!</v>
      </c>
      <c r="I22" s="38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71">
        <f t="shared" si="1"/>
        <v>0</v>
      </c>
      <c r="L22" s="72">
        <f t="shared" si="2"/>
        <v>0</v>
      </c>
      <c r="M22" s="44">
        <f t="shared" si="3"/>
        <v>0</v>
      </c>
      <c r="N22" s="45">
        <f t="shared" si="4"/>
        <v>0</v>
      </c>
      <c r="O22" s="73">
        <f t="shared" si="5"/>
        <v>0</v>
      </c>
      <c r="P22" s="35"/>
      <c r="Q22" s="32"/>
      <c r="R22" s="32"/>
      <c r="S22" s="32"/>
      <c r="T22" s="32"/>
      <c r="U22" s="32"/>
      <c r="V22" s="32"/>
      <c r="W22" s="33"/>
      <c r="X22" s="33"/>
      <c r="Y22" s="33"/>
      <c r="Z22" s="33"/>
      <c r="AA22" s="34"/>
      <c r="AB22" s="31">
        <f t="shared" si="6"/>
        <v>0</v>
      </c>
      <c r="AC22" s="30">
        <f t="shared" si="7"/>
        <v>0</v>
      </c>
      <c r="AD22" s="24">
        <f t="shared" si="8"/>
        <v>0</v>
      </c>
      <c r="AE22" s="59">
        <f t="shared" si="9"/>
        <v>0</v>
      </c>
      <c r="AF22" s="35"/>
      <c r="AG22" s="32"/>
      <c r="AH22" s="32"/>
      <c r="AI22" s="32"/>
      <c r="AJ22" s="33"/>
      <c r="AK22" s="33"/>
      <c r="AL22" s="33"/>
      <c r="AM22" s="33"/>
      <c r="AN22" s="34"/>
      <c r="AO22" s="31">
        <f t="shared" si="10"/>
        <v>0</v>
      </c>
      <c r="AP22" s="30">
        <f t="shared" si="11"/>
        <v>0</v>
      </c>
      <c r="AQ22" s="24">
        <f t="shared" si="12"/>
        <v>0</v>
      </c>
      <c r="AR22" s="59">
        <f t="shared" si="13"/>
        <v>0</v>
      </c>
      <c r="AS22" s="35"/>
      <c r="AT22" s="32"/>
      <c r="AU22" s="32"/>
      <c r="AV22" s="33"/>
      <c r="AW22" s="33"/>
      <c r="AX22" s="33"/>
      <c r="AY22" s="33"/>
      <c r="AZ22" s="34"/>
      <c r="BA22" s="31">
        <f t="shared" si="14"/>
        <v>0</v>
      </c>
      <c r="BB22" s="30">
        <f t="shared" si="15"/>
        <v>0</v>
      </c>
      <c r="BC22" s="24">
        <f t="shared" si="16"/>
        <v>0</v>
      </c>
      <c r="BD22" s="59">
        <f t="shared" si="17"/>
        <v>0</v>
      </c>
      <c r="BE22" s="31"/>
      <c r="BF22" s="56"/>
      <c r="BG22" s="33"/>
      <c r="BH22" s="33"/>
      <c r="BI22" s="33"/>
      <c r="BJ22" s="33"/>
      <c r="BK22" s="34"/>
      <c r="BL22" s="52">
        <f t="shared" si="18"/>
        <v>0</v>
      </c>
      <c r="BM22" s="45">
        <f t="shared" si="19"/>
        <v>0</v>
      </c>
      <c r="BN22" s="44">
        <f t="shared" si="20"/>
        <v>0</v>
      </c>
      <c r="BO22" s="43">
        <f t="shared" si="21"/>
        <v>0</v>
      </c>
      <c r="BP22" s="35"/>
      <c r="BQ22" s="32"/>
      <c r="BR22" s="32"/>
      <c r="BS22" s="32"/>
      <c r="BT22" s="33"/>
      <c r="BU22" s="33"/>
      <c r="BV22" s="33"/>
      <c r="BW22" s="33"/>
      <c r="BX22" s="34"/>
      <c r="BY22" s="31">
        <f t="shared" si="22"/>
        <v>0</v>
      </c>
      <c r="BZ22" s="30">
        <f t="shared" si="23"/>
        <v>0</v>
      </c>
      <c r="CA22" s="36">
        <f t="shared" si="24"/>
        <v>0</v>
      </c>
      <c r="CB22" s="126">
        <f t="shared" si="25"/>
        <v>0</v>
      </c>
      <c r="CC22" s="35"/>
      <c r="CD22" s="32"/>
      <c r="CE22" s="33"/>
      <c r="CF22" s="33"/>
      <c r="CG22" s="33"/>
      <c r="CH22" s="33"/>
      <c r="CI22" s="34"/>
      <c r="CJ22" s="31">
        <f t="shared" si="26"/>
        <v>0</v>
      </c>
      <c r="CK22" s="30">
        <f t="shared" si="27"/>
        <v>0</v>
      </c>
      <c r="CL22" s="24">
        <f t="shared" si="28"/>
        <v>0</v>
      </c>
      <c r="CM22" s="104">
        <f t="shared" si="29"/>
        <v>0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48"/>
      <c r="IL22" s="49"/>
    </row>
    <row r="23" spans="1:246" ht="12.75" customHeight="1" hidden="1">
      <c r="A23" s="37"/>
      <c r="B23" s="79"/>
      <c r="C23" s="27"/>
      <c r="D23" s="28"/>
      <c r="E23" s="80"/>
      <c r="F23" s="81"/>
      <c r="G23" s="26">
        <f t="shared" si="0"/>
      </c>
      <c r="H23" s="22" t="e">
        <f>IF(AND($H$2="Y",J23&gt;0,OR(AND(G23=1,#REF!=10),AND(G23=2,#REF!=20),AND(G23=3,#REF!=30),AND(G23=4,G74=40),AND(G23=5,G80=50),AND(G23=6,#REF!=60),AND(G23=7,G87=70),AND(G23=8,#REF!=80),AND(G23=9,G95=90),AND(G23=10,#REF!=100))),VLOOKUP(J23-1,SortLookup!$A$13:$B$16,2,FALSE),"")</f>
        <v>#REF!</v>
      </c>
      <c r="I23" s="38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71">
        <f t="shared" si="1"/>
        <v>0</v>
      </c>
      <c r="L23" s="72">
        <f t="shared" si="2"/>
        <v>0</v>
      </c>
      <c r="M23" s="44">
        <f t="shared" si="3"/>
        <v>0</v>
      </c>
      <c r="N23" s="45">
        <f t="shared" si="4"/>
        <v>0</v>
      </c>
      <c r="O23" s="73">
        <f t="shared" si="5"/>
        <v>0</v>
      </c>
      <c r="P23" s="35"/>
      <c r="Q23" s="32"/>
      <c r="R23" s="32"/>
      <c r="S23" s="32"/>
      <c r="T23" s="32"/>
      <c r="U23" s="32"/>
      <c r="V23" s="32"/>
      <c r="W23" s="33"/>
      <c r="X23" s="33"/>
      <c r="Y23" s="33"/>
      <c r="Z23" s="33"/>
      <c r="AA23" s="34"/>
      <c r="AB23" s="31">
        <f t="shared" si="6"/>
        <v>0</v>
      </c>
      <c r="AC23" s="30">
        <f t="shared" si="7"/>
        <v>0</v>
      </c>
      <c r="AD23" s="24">
        <f t="shared" si="8"/>
        <v>0</v>
      </c>
      <c r="AE23" s="59">
        <f t="shared" si="9"/>
        <v>0</v>
      </c>
      <c r="AF23" s="35"/>
      <c r="AG23" s="32"/>
      <c r="AH23" s="32"/>
      <c r="AI23" s="32"/>
      <c r="AJ23" s="33"/>
      <c r="AK23" s="33"/>
      <c r="AL23" s="33"/>
      <c r="AM23" s="33"/>
      <c r="AN23" s="34"/>
      <c r="AO23" s="31">
        <f t="shared" si="10"/>
        <v>0</v>
      </c>
      <c r="AP23" s="30">
        <f t="shared" si="11"/>
        <v>0</v>
      </c>
      <c r="AQ23" s="24">
        <f t="shared" si="12"/>
        <v>0</v>
      </c>
      <c r="AR23" s="59">
        <f t="shared" si="13"/>
        <v>0</v>
      </c>
      <c r="AS23" s="35"/>
      <c r="AT23" s="32"/>
      <c r="AU23" s="32"/>
      <c r="AV23" s="33"/>
      <c r="AW23" s="33"/>
      <c r="AX23" s="33"/>
      <c r="AY23" s="33"/>
      <c r="AZ23" s="34"/>
      <c r="BA23" s="31">
        <f t="shared" si="14"/>
        <v>0</v>
      </c>
      <c r="BB23" s="30">
        <f t="shared" si="15"/>
        <v>0</v>
      </c>
      <c r="BC23" s="24">
        <f t="shared" si="16"/>
        <v>0</v>
      </c>
      <c r="BD23" s="59">
        <f t="shared" si="17"/>
        <v>0</v>
      </c>
      <c r="BE23" s="31"/>
      <c r="BF23" s="56"/>
      <c r="BG23" s="33"/>
      <c r="BH23" s="33"/>
      <c r="BI23" s="33"/>
      <c r="BJ23" s="33"/>
      <c r="BK23" s="34"/>
      <c r="BL23" s="52">
        <f t="shared" si="18"/>
        <v>0</v>
      </c>
      <c r="BM23" s="45">
        <f t="shared" si="19"/>
        <v>0</v>
      </c>
      <c r="BN23" s="44">
        <f t="shared" si="20"/>
        <v>0</v>
      </c>
      <c r="BO23" s="43">
        <f t="shared" si="21"/>
        <v>0</v>
      </c>
      <c r="BP23" s="35"/>
      <c r="BQ23" s="32"/>
      <c r="BR23" s="32"/>
      <c r="BS23" s="32"/>
      <c r="BT23" s="33"/>
      <c r="BU23" s="33"/>
      <c r="BV23" s="33"/>
      <c r="BW23" s="33"/>
      <c r="BX23" s="34"/>
      <c r="BY23" s="31">
        <f t="shared" si="22"/>
        <v>0</v>
      </c>
      <c r="BZ23" s="30">
        <f t="shared" si="23"/>
        <v>0</v>
      </c>
      <c r="CA23" s="36">
        <f t="shared" si="24"/>
        <v>0</v>
      </c>
      <c r="CB23" s="126">
        <f t="shared" si="25"/>
        <v>0</v>
      </c>
      <c r="CC23" s="35"/>
      <c r="CD23" s="32"/>
      <c r="CE23" s="33"/>
      <c r="CF23" s="33"/>
      <c r="CG23" s="33"/>
      <c r="CH23" s="33"/>
      <c r="CI23" s="34"/>
      <c r="CJ23" s="31">
        <f t="shared" si="26"/>
        <v>0</v>
      </c>
      <c r="CK23" s="30">
        <f t="shared" si="27"/>
        <v>0</v>
      </c>
      <c r="CL23" s="24">
        <f t="shared" si="28"/>
        <v>0</v>
      </c>
      <c r="CM23" s="104">
        <f t="shared" si="29"/>
        <v>0</v>
      </c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48"/>
      <c r="IL23" s="49"/>
    </row>
    <row r="24" spans="1:246" ht="12.75" hidden="1">
      <c r="A24" s="37"/>
      <c r="B24" s="27"/>
      <c r="C24" s="27"/>
      <c r="D24" s="28"/>
      <c r="E24" s="28"/>
      <c r="F24" s="58"/>
      <c r="G24" s="26">
        <f>IF(AND(OR($G$2="Y",$H$2="Y"),I24&lt;5,J24&lt;5),IF(AND(I24=#REF!,J24=#REF!),#REF!+1,1),"")</f>
      </c>
      <c r="H24" s="22" t="e">
        <f>IF(AND($H$2="Y",J24&gt;0,OR(AND(G24=1,#REF!=10),AND(G24=2,#REF!=20),AND(G24=3,#REF!=30),AND(G24=4,G79=40),AND(G24=5,G84=50),AND(G24=6,G91=60),AND(G24=7,G100=70),AND(G24=8,#REF!=80),AND(G24=9,G108=90),AND(G24=10,#REF!=100))),VLOOKUP(J24-1,SortLookup!$A$13:$B$16,2,FALSE),"")</f>
        <v>#REF!</v>
      </c>
      <c r="I24" s="38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71">
        <f t="shared" si="1"/>
        <v>0</v>
      </c>
      <c r="L24" s="72">
        <f>AB24+AO24+BA24+BL24+BY24+CJ24+CU24+DF24+DQ24+EB24+EM24+EX24+FI24+FT24+GE24+GP24+HA24+HL24+HW24+IH24</f>
        <v>0</v>
      </c>
      <c r="M24" s="44">
        <f>AD24+AQ24+BC24+BN24+CA24+CL24+CW24+DH24+DS24+ED24+EO24+EZ24+FK24+FV24+GG24+GR24+HC24+HN24+HY24+IJ24</f>
        <v>0</v>
      </c>
      <c r="N24" s="45">
        <f t="shared" si="4"/>
        <v>0</v>
      </c>
      <c r="O24" s="73">
        <f>W24+AJ24+AV24+BG24+BT24+CE24+CP24+DA24+DL24+DW24+EH24+ES24+FD24+FO24+FZ24+GK24+GV24+HG24+HR24+IC24</f>
        <v>0</v>
      </c>
      <c r="P24" s="35"/>
      <c r="Q24" s="32"/>
      <c r="R24" s="32"/>
      <c r="S24" s="32"/>
      <c r="T24" s="32"/>
      <c r="U24" s="32"/>
      <c r="V24" s="32"/>
      <c r="W24" s="33"/>
      <c r="X24" s="33"/>
      <c r="Y24" s="33"/>
      <c r="Z24" s="33"/>
      <c r="AA24" s="34"/>
      <c r="AB24" s="31">
        <f t="shared" si="6"/>
        <v>0</v>
      </c>
      <c r="AC24" s="30">
        <f t="shared" si="7"/>
        <v>0</v>
      </c>
      <c r="AD24" s="24">
        <f t="shared" si="8"/>
        <v>0</v>
      </c>
      <c r="AE24" s="59">
        <f t="shared" si="9"/>
        <v>0</v>
      </c>
      <c r="AF24" s="35"/>
      <c r="AG24" s="32"/>
      <c r="AH24" s="32"/>
      <c r="AI24" s="32"/>
      <c r="AJ24" s="33"/>
      <c r="AK24" s="33"/>
      <c r="AL24" s="33"/>
      <c r="AM24" s="33"/>
      <c r="AN24" s="34"/>
      <c r="AO24" s="31">
        <f t="shared" si="10"/>
        <v>0</v>
      </c>
      <c r="AP24" s="30">
        <f t="shared" si="11"/>
        <v>0</v>
      </c>
      <c r="AQ24" s="24">
        <f t="shared" si="12"/>
        <v>0</v>
      </c>
      <c r="AR24" s="59">
        <f t="shared" si="13"/>
        <v>0</v>
      </c>
      <c r="AS24" s="35"/>
      <c r="AT24" s="32"/>
      <c r="AU24" s="32"/>
      <c r="AV24" s="33"/>
      <c r="AW24" s="33"/>
      <c r="AX24" s="33"/>
      <c r="AY24" s="33"/>
      <c r="AZ24" s="34"/>
      <c r="BA24" s="31">
        <f t="shared" si="14"/>
        <v>0</v>
      </c>
      <c r="BB24" s="30">
        <f t="shared" si="15"/>
        <v>0</v>
      </c>
      <c r="BC24" s="24">
        <f t="shared" si="16"/>
        <v>0</v>
      </c>
      <c r="BD24" s="59">
        <f t="shared" si="17"/>
        <v>0</v>
      </c>
      <c r="BE24" s="31"/>
      <c r="BF24" s="56"/>
      <c r="BG24" s="33"/>
      <c r="BH24" s="33"/>
      <c r="BI24" s="33"/>
      <c r="BJ24" s="33"/>
      <c r="BK24" s="34"/>
      <c r="BL24" s="52">
        <f t="shared" si="18"/>
        <v>0</v>
      </c>
      <c r="BM24" s="45">
        <f t="shared" si="19"/>
        <v>0</v>
      </c>
      <c r="BN24" s="44">
        <f t="shared" si="20"/>
        <v>0</v>
      </c>
      <c r="BO24" s="43">
        <f t="shared" si="21"/>
        <v>0</v>
      </c>
      <c r="BP24" s="35"/>
      <c r="BQ24" s="32"/>
      <c r="BR24" s="32"/>
      <c r="BS24" s="32"/>
      <c r="BT24" s="33"/>
      <c r="BU24" s="33"/>
      <c r="BV24" s="33"/>
      <c r="BW24" s="33"/>
      <c r="BX24" s="34"/>
      <c r="BY24" s="31">
        <f t="shared" si="22"/>
        <v>0</v>
      </c>
      <c r="BZ24" s="30">
        <f t="shared" si="23"/>
        <v>0</v>
      </c>
      <c r="CA24" s="36">
        <f t="shared" si="24"/>
        <v>0</v>
      </c>
      <c r="CB24" s="126">
        <f t="shared" si="25"/>
        <v>0</v>
      </c>
      <c r="CC24" s="35"/>
      <c r="CD24" s="32"/>
      <c r="CE24" s="33"/>
      <c r="CF24" s="33"/>
      <c r="CG24" s="33"/>
      <c r="CH24" s="33"/>
      <c r="CI24" s="34"/>
      <c r="CJ24" s="31">
        <f t="shared" si="26"/>
        <v>0</v>
      </c>
      <c r="CK24" s="30">
        <f t="shared" si="27"/>
        <v>0</v>
      </c>
      <c r="CL24" s="24">
        <f t="shared" si="28"/>
        <v>0</v>
      </c>
      <c r="CM24" s="104">
        <f t="shared" si="29"/>
        <v>0</v>
      </c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48"/>
      <c r="IL24" s="49"/>
    </row>
    <row r="25" spans="1:246" ht="13.5" hidden="1" thickBot="1">
      <c r="A25" s="95"/>
      <c r="B25" s="152"/>
      <c r="C25" s="96"/>
      <c r="D25" s="97"/>
      <c r="E25" s="153"/>
      <c r="F25" s="154"/>
      <c r="G25" s="98">
        <f>IF(AND(OR($G$2="Y",$H$2="Y"),I25&lt;5,J25&lt;5),IF(AND(I25=I24,J25=J24),G24+1,1),"")</f>
      </c>
      <c r="H25" s="99" t="e">
        <f>IF(AND($H$2="Y",J25&gt;0,OR(AND(G25=1,#REF!=10),AND(G25=2,G88=20),AND(G25=3,G94=30),AND(G25=4,#REF!=40),AND(G25=5,G103=50),AND(G25=6,G112=60),AND(G25=7,G121=70),AND(G25=8,G130=80),AND(G25=9,G139=90),AND(G25=10,G148=100))),VLOOKUP(J25-1,SortLookup!$A$13:$B$16,2,FALSE),"")</f>
        <v>#REF!</v>
      </c>
      <c r="I25" s="100" t="str">
        <f>IF(ISNA(VLOOKUP(E25,SortLookup!$A$1:$B$5,2,FALSE))," ",VLOOKUP(E25,SortLookup!$A$1:$B$5,2,FALSE))</f>
        <v> </v>
      </c>
      <c r="J25" s="155" t="str">
        <f>IF(ISNA(VLOOKUP(F25,SortLookup!$A$7:$B$11,2,FALSE))," ",VLOOKUP(F25,SortLookup!$A$7:$B$11,2,FALSE))</f>
        <v> </v>
      </c>
      <c r="K25" s="156">
        <f t="shared" si="1"/>
        <v>0</v>
      </c>
      <c r="L25" s="72">
        <f>AB25+AO25+BA25+BL25+BY25+CJ25+CU25+DF25+DQ25+EB25+EM25+EX25+FI25+FT25+GE25+GP25+HA25+HL25+HW25+IH25</f>
        <v>0</v>
      </c>
      <c r="M25" s="44">
        <f>AD25+AQ25+BC25+BN25+CA25+CL25+CW25+DH25+DS25+ED25+EO25+EZ25+FK25+FV25+GG25+GR25+HC25+HN25+HY25+IJ25</f>
        <v>0</v>
      </c>
      <c r="N25" s="45">
        <f t="shared" si="4"/>
        <v>0</v>
      </c>
      <c r="O25" s="73">
        <f>W25+AJ25+AV25+BG25+BT25+CE25+CP25+DA25+DL25+DW25+EH25+ES25+FD25+FO25+FZ25+GK25+GV25+HG25+HR25+IC25</f>
        <v>0</v>
      </c>
      <c r="P25" s="35"/>
      <c r="Q25" s="32"/>
      <c r="R25" s="32"/>
      <c r="S25" s="32"/>
      <c r="T25" s="32"/>
      <c r="U25" s="32"/>
      <c r="V25" s="32"/>
      <c r="W25" s="33"/>
      <c r="X25" s="33"/>
      <c r="Y25" s="33"/>
      <c r="Z25" s="33"/>
      <c r="AA25" s="34"/>
      <c r="AB25" s="31">
        <f t="shared" si="6"/>
        <v>0</v>
      </c>
      <c r="AC25" s="30">
        <f t="shared" si="7"/>
        <v>0</v>
      </c>
      <c r="AD25" s="24">
        <f t="shared" si="8"/>
        <v>0</v>
      </c>
      <c r="AE25" s="59">
        <f t="shared" si="9"/>
        <v>0</v>
      </c>
      <c r="AF25" s="35"/>
      <c r="AG25" s="32"/>
      <c r="AH25" s="32"/>
      <c r="AI25" s="32"/>
      <c r="AJ25" s="33"/>
      <c r="AK25" s="33"/>
      <c r="AL25" s="33"/>
      <c r="AM25" s="33"/>
      <c r="AN25" s="34"/>
      <c r="AO25" s="31">
        <f t="shared" si="10"/>
        <v>0</v>
      </c>
      <c r="AP25" s="30">
        <f t="shared" si="11"/>
        <v>0</v>
      </c>
      <c r="AQ25" s="24">
        <f t="shared" si="12"/>
        <v>0</v>
      </c>
      <c r="AR25" s="59">
        <f t="shared" si="13"/>
        <v>0</v>
      </c>
      <c r="AS25" s="35"/>
      <c r="AT25" s="32"/>
      <c r="AU25" s="32"/>
      <c r="AV25" s="33"/>
      <c r="AW25" s="33"/>
      <c r="AX25" s="33"/>
      <c r="AY25" s="33"/>
      <c r="AZ25" s="34"/>
      <c r="BA25" s="31">
        <f t="shared" si="14"/>
        <v>0</v>
      </c>
      <c r="BB25" s="30">
        <f t="shared" si="15"/>
        <v>0</v>
      </c>
      <c r="BC25" s="24">
        <f t="shared" si="16"/>
        <v>0</v>
      </c>
      <c r="BD25" s="59">
        <f t="shared" si="17"/>
        <v>0</v>
      </c>
      <c r="BE25" s="31"/>
      <c r="BF25" s="56"/>
      <c r="BG25" s="33"/>
      <c r="BH25" s="33"/>
      <c r="BI25" s="33"/>
      <c r="BJ25" s="33"/>
      <c r="BK25" s="34"/>
      <c r="BL25" s="52">
        <f t="shared" si="18"/>
        <v>0</v>
      </c>
      <c r="BM25" s="45">
        <f t="shared" si="19"/>
        <v>0</v>
      </c>
      <c r="BN25" s="44">
        <f t="shared" si="20"/>
        <v>0</v>
      </c>
      <c r="BO25" s="43">
        <f t="shared" si="21"/>
        <v>0</v>
      </c>
      <c r="BP25" s="35"/>
      <c r="BQ25" s="32"/>
      <c r="BR25" s="32"/>
      <c r="BS25" s="32"/>
      <c r="BT25" s="33"/>
      <c r="BU25" s="33"/>
      <c r="BV25" s="33"/>
      <c r="BW25" s="33"/>
      <c r="BX25" s="34"/>
      <c r="BY25" s="31">
        <f t="shared" si="22"/>
        <v>0</v>
      </c>
      <c r="BZ25" s="30">
        <f t="shared" si="23"/>
        <v>0</v>
      </c>
      <c r="CA25" s="36">
        <f t="shared" si="24"/>
        <v>0</v>
      </c>
      <c r="CB25" s="126">
        <f t="shared" si="25"/>
        <v>0</v>
      </c>
      <c r="CC25" s="35"/>
      <c r="CD25" s="32"/>
      <c r="CE25" s="33"/>
      <c r="CF25" s="33"/>
      <c r="CG25" s="33"/>
      <c r="CH25" s="33"/>
      <c r="CI25" s="34"/>
      <c r="CJ25" s="31">
        <f t="shared" si="26"/>
        <v>0</v>
      </c>
      <c r="CK25" s="30">
        <f t="shared" si="27"/>
        <v>0</v>
      </c>
      <c r="CL25" s="24">
        <f t="shared" si="28"/>
        <v>0</v>
      </c>
      <c r="CM25" s="104">
        <f t="shared" si="29"/>
        <v>0</v>
      </c>
      <c r="CN25" s="1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48"/>
      <c r="IL25" s="49"/>
    </row>
    <row r="26" spans="1:246" ht="12.75" hidden="1">
      <c r="A26" s="37"/>
      <c r="B26" s="82"/>
      <c r="C26" s="39"/>
      <c r="D26" s="40"/>
      <c r="E26" s="83"/>
      <c r="F26" s="84"/>
      <c r="G26" s="54">
        <f aca="true" t="shared" si="30" ref="G26:G33">IF(AND(OR($G$2="Y",$H$2="Y"),I26&lt;5,J26&lt;5),IF(AND(I26=I25,J26=J25),G25+1,1),"")</f>
      </c>
      <c r="H26" s="41" t="e">
        <f>IF(AND($H$2="Y",J26&gt;0,OR(AND(G26=1,#REF!=10),AND(G26=2,#REF!=20),AND(G26=3,#REF!=30),AND(G26=4,G72=40),AND(G26=5,G77=50),AND(G26=6,G83=60),AND(G26=7,G92=70),AND(G26=8,#REF!=80),AND(G26=9,G100=90),AND(G26=10,#REF!=100))),VLOOKUP(J26-1,SortLookup!$A$13:$B$16,2,FALSE),"")</f>
        <v>#REF!</v>
      </c>
      <c r="I26" s="42" t="str">
        <f>IF(ISNA(VLOOKUP(E26,SortLookup!$A$1:$B$5,2,FALSE))," ",VLOOKUP(E26,SortLookup!$A$1:$B$5,2,FALSE))</f>
        <v> </v>
      </c>
      <c r="J26" s="50" t="str">
        <f>IF(ISNA(VLOOKUP(F26,SortLookup!$A$7:$B$11,2,FALSE))," ",VLOOKUP(F26,SortLookup!$A$7:$B$11,2,FALSE))</f>
        <v> </v>
      </c>
      <c r="K26" s="71">
        <f aca="true" t="shared" si="31" ref="K26:K49">L26+M26+N26</f>
        <v>0</v>
      </c>
      <c r="L26" s="72">
        <f aca="true" t="shared" si="32" ref="L26:L49">AB26+AO26+BA26+BL26+BY26+CJ26+CU26+DF26+DQ26+EB26+EM26+EX26+FI26+FT26+GE26+GP26+HA26+HL26+HW26+IH26</f>
        <v>0</v>
      </c>
      <c r="M26" s="44">
        <f aca="true" t="shared" si="33" ref="M26:M33">AD26+AQ26+BC26+BN26+CA26+CL26+CW26+DH26+DS26+ED26+EO26+EZ26+FK26+FV26+GG26+GR26+HC26+HN26+HY26+IJ26</f>
        <v>0</v>
      </c>
      <c r="N26" s="45">
        <f aca="true" t="shared" si="34" ref="N26:N33">O26/2</f>
        <v>0</v>
      </c>
      <c r="O26" s="73">
        <f aca="true" t="shared" si="35" ref="O26:O33">W26+AJ26+AV26+BG26+BT26+CE26+CP26+DA26+DL26+DW26+EH26+ES26+FD26+FO26+FZ26+GK26+GV26+HG26+HR26+IC26</f>
        <v>0</v>
      </c>
      <c r="P26" s="35"/>
      <c r="Q26" s="32"/>
      <c r="R26" s="32"/>
      <c r="S26" s="32"/>
      <c r="T26" s="32"/>
      <c r="U26" s="32"/>
      <c r="V26" s="32"/>
      <c r="W26" s="33"/>
      <c r="X26" s="33"/>
      <c r="Y26" s="33"/>
      <c r="Z26" s="33"/>
      <c r="AA26" s="34"/>
      <c r="AB26" s="31">
        <f aca="true" t="shared" si="36" ref="AB26:AB49">P26+Q26+R26+S26+T26+U26+V26</f>
        <v>0</v>
      </c>
      <c r="AC26" s="30">
        <f aca="true" t="shared" si="37" ref="AC26:AC49">W26/2</f>
        <v>0</v>
      </c>
      <c r="AD26" s="24">
        <f aca="true" t="shared" si="38" ref="AD26:AD49">(X26*3)+(Y26*5)+(Z26*5)+(AA26*20)</f>
        <v>0</v>
      </c>
      <c r="AE26" s="59">
        <f aca="true" t="shared" si="39" ref="AE26:AE49">AB26+AC26+AD26</f>
        <v>0</v>
      </c>
      <c r="AF26" s="35"/>
      <c r="AG26" s="32"/>
      <c r="AH26" s="32"/>
      <c r="AI26" s="32"/>
      <c r="AJ26" s="33"/>
      <c r="AK26" s="33"/>
      <c r="AL26" s="33"/>
      <c r="AM26" s="33"/>
      <c r="AN26" s="34"/>
      <c r="AO26" s="31">
        <f aca="true" t="shared" si="40" ref="AO26:AO49">AF26+AG26+AH26+AI26</f>
        <v>0</v>
      </c>
      <c r="AP26" s="30">
        <f aca="true" t="shared" si="41" ref="AP26:AP49">AJ26/2</f>
        <v>0</v>
      </c>
      <c r="AQ26" s="24">
        <f aca="true" t="shared" si="42" ref="AQ26:AQ49">(AK26*3)+(AL26*5)+(AM26*5)+(AN26*20)</f>
        <v>0</v>
      </c>
      <c r="AR26" s="59">
        <f aca="true" t="shared" si="43" ref="AR26:AR49">AO26+AP26+AQ26</f>
        <v>0</v>
      </c>
      <c r="AS26" s="35"/>
      <c r="AT26" s="32"/>
      <c r="AU26" s="32"/>
      <c r="AV26" s="33"/>
      <c r="AW26" s="33"/>
      <c r="AX26" s="33"/>
      <c r="AY26" s="33"/>
      <c r="AZ26" s="34"/>
      <c r="BA26" s="31">
        <f aca="true" t="shared" si="44" ref="BA26:BA49">AS26+AT26+AU26</f>
        <v>0</v>
      </c>
      <c r="BB26" s="30">
        <f aca="true" t="shared" si="45" ref="BB26:BB49">AV26/2</f>
        <v>0</v>
      </c>
      <c r="BC26" s="24">
        <f aca="true" t="shared" si="46" ref="BC26:BC49">(AW26*3)+(AX26*5)+(AY26*5)+(AZ26*20)</f>
        <v>0</v>
      </c>
      <c r="BD26" s="59">
        <f aca="true" t="shared" si="47" ref="BD26:BD49">BA26+BB26+BC26</f>
        <v>0</v>
      </c>
      <c r="BE26" s="31"/>
      <c r="BF26" s="56"/>
      <c r="BG26" s="33"/>
      <c r="BH26" s="33"/>
      <c r="BI26" s="33"/>
      <c r="BJ26" s="33"/>
      <c r="BK26" s="34"/>
      <c r="BL26" s="52">
        <f aca="true" t="shared" si="48" ref="BL26:BL49">BE26+BF26</f>
        <v>0</v>
      </c>
      <c r="BM26" s="45">
        <f aca="true" t="shared" si="49" ref="BM26:BM49">BG26/2</f>
        <v>0</v>
      </c>
      <c r="BN26" s="44">
        <f aca="true" t="shared" si="50" ref="BN26:BN49">(BH26*3)+(BI26*5)+(BJ26*5)+(BK26*20)</f>
        <v>0</v>
      </c>
      <c r="BO26" s="43">
        <f aca="true" t="shared" si="51" ref="BO26:BO49">BL26+BM26+BN26</f>
        <v>0</v>
      </c>
      <c r="BP26" s="35"/>
      <c r="BQ26" s="32"/>
      <c r="BR26" s="32"/>
      <c r="BS26" s="32"/>
      <c r="BT26" s="33"/>
      <c r="BU26" s="33"/>
      <c r="BV26" s="33"/>
      <c r="BW26" s="33"/>
      <c r="BX26" s="34"/>
      <c r="BY26" s="31">
        <f aca="true" t="shared" si="52" ref="BY26:BY49">BP26+BQ26+BR26+BS26</f>
        <v>0</v>
      </c>
      <c r="BZ26" s="30">
        <f aca="true" t="shared" si="53" ref="BZ26:BZ49">BT26/2</f>
        <v>0</v>
      </c>
      <c r="CA26" s="36">
        <f aca="true" t="shared" si="54" ref="CA26:CA49">(BU26*3)+(BV26*5)+(BW26*5)+(BX26*20)</f>
        <v>0</v>
      </c>
      <c r="CB26" s="126">
        <f aca="true" t="shared" si="55" ref="CB26:CB49">BY26+BZ26+CA26</f>
        <v>0</v>
      </c>
      <c r="CC26" s="35"/>
      <c r="CD26" s="32"/>
      <c r="CE26" s="33"/>
      <c r="CF26" s="33"/>
      <c r="CG26" s="33"/>
      <c r="CH26" s="33"/>
      <c r="CI26" s="34"/>
      <c r="CJ26" s="31">
        <f aca="true" t="shared" si="56" ref="CJ26:CJ49">CC26+CD26</f>
        <v>0</v>
      </c>
      <c r="CK26" s="30">
        <f aca="true" t="shared" si="57" ref="CK26:CK49">CE26/2</f>
        <v>0</v>
      </c>
      <c r="CL26" s="24">
        <f aca="true" t="shared" si="58" ref="CL26:CL49">(CF26*3)+(CG26*5)+(CH26*5)+(CI26*20)</f>
        <v>0</v>
      </c>
      <c r="CM26" s="104">
        <f aca="true" t="shared" si="59" ref="CM26:CM49">CJ26+CK26+CL26</f>
        <v>0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48"/>
      <c r="IL26" s="49"/>
    </row>
    <row r="27" spans="1:246" ht="12.75" hidden="1">
      <c r="A27" s="37"/>
      <c r="B27" s="27"/>
      <c r="C27" s="27"/>
      <c r="D27" s="28"/>
      <c r="E27" s="28"/>
      <c r="F27" s="58"/>
      <c r="G27" s="26">
        <f t="shared" si="30"/>
      </c>
      <c r="H27" s="22" t="e">
        <f>IF(AND($H$2="Y",J27&gt;0,OR(AND(G27=1,#REF!=10),AND(G27=2,#REF!=20),AND(G27=3,#REF!=30),AND(G27=4,G92=40),AND(G27=5,G98=50),AND(G27=6,G105=60),AND(G27=7,G114=70),AND(G27=8,#REF!=80),AND(G27=9,G122=90),AND(G27=10,#REF!=100))),VLOOKUP(J27-1,SortLookup!$A$13:$B$16,2,FALSE),"")</f>
        <v>#REF!</v>
      </c>
      <c r="I27" s="38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71">
        <f t="shared" si="31"/>
        <v>0</v>
      </c>
      <c r="L27" s="72">
        <f t="shared" si="32"/>
        <v>0</v>
      </c>
      <c r="M27" s="44">
        <f t="shared" si="33"/>
        <v>0</v>
      </c>
      <c r="N27" s="45">
        <f t="shared" si="34"/>
        <v>0</v>
      </c>
      <c r="O27" s="73">
        <f t="shared" si="35"/>
        <v>0</v>
      </c>
      <c r="P27" s="35"/>
      <c r="Q27" s="32"/>
      <c r="R27" s="32"/>
      <c r="S27" s="32"/>
      <c r="T27" s="32"/>
      <c r="U27" s="32"/>
      <c r="V27" s="32"/>
      <c r="W27" s="33"/>
      <c r="X27" s="33"/>
      <c r="Y27" s="33"/>
      <c r="Z27" s="33"/>
      <c r="AA27" s="34"/>
      <c r="AB27" s="31">
        <f t="shared" si="36"/>
        <v>0</v>
      </c>
      <c r="AC27" s="30">
        <f t="shared" si="37"/>
        <v>0</v>
      </c>
      <c r="AD27" s="24">
        <f t="shared" si="38"/>
        <v>0</v>
      </c>
      <c r="AE27" s="59">
        <f t="shared" si="39"/>
        <v>0</v>
      </c>
      <c r="AF27" s="35"/>
      <c r="AG27" s="32"/>
      <c r="AH27" s="32"/>
      <c r="AI27" s="32"/>
      <c r="AJ27" s="33"/>
      <c r="AK27" s="33"/>
      <c r="AL27" s="33"/>
      <c r="AM27" s="33"/>
      <c r="AN27" s="34"/>
      <c r="AO27" s="31">
        <f t="shared" si="40"/>
        <v>0</v>
      </c>
      <c r="AP27" s="30">
        <f t="shared" si="41"/>
        <v>0</v>
      </c>
      <c r="AQ27" s="24">
        <f t="shared" si="42"/>
        <v>0</v>
      </c>
      <c r="AR27" s="59">
        <f t="shared" si="43"/>
        <v>0</v>
      </c>
      <c r="AS27" s="35"/>
      <c r="AT27" s="32"/>
      <c r="AU27" s="32"/>
      <c r="AV27" s="33"/>
      <c r="AW27" s="33"/>
      <c r="AX27" s="33"/>
      <c r="AY27" s="33"/>
      <c r="AZ27" s="34"/>
      <c r="BA27" s="31">
        <f t="shared" si="44"/>
        <v>0</v>
      </c>
      <c r="BB27" s="30">
        <f t="shared" si="45"/>
        <v>0</v>
      </c>
      <c r="BC27" s="24">
        <f t="shared" si="46"/>
        <v>0</v>
      </c>
      <c r="BD27" s="59">
        <f t="shared" si="47"/>
        <v>0</v>
      </c>
      <c r="BE27" s="31"/>
      <c r="BF27" s="56"/>
      <c r="BG27" s="33"/>
      <c r="BH27" s="33"/>
      <c r="BI27" s="33"/>
      <c r="BJ27" s="33"/>
      <c r="BK27" s="34"/>
      <c r="BL27" s="52">
        <f t="shared" si="48"/>
        <v>0</v>
      </c>
      <c r="BM27" s="45">
        <f t="shared" si="49"/>
        <v>0</v>
      </c>
      <c r="BN27" s="44">
        <f t="shared" si="50"/>
        <v>0</v>
      </c>
      <c r="BO27" s="43">
        <f t="shared" si="51"/>
        <v>0</v>
      </c>
      <c r="BP27" s="35"/>
      <c r="BQ27" s="32"/>
      <c r="BR27" s="32"/>
      <c r="BS27" s="32"/>
      <c r="BT27" s="33"/>
      <c r="BU27" s="33"/>
      <c r="BV27" s="33"/>
      <c r="BW27" s="33"/>
      <c r="BX27" s="34"/>
      <c r="BY27" s="31">
        <f t="shared" si="52"/>
        <v>0</v>
      </c>
      <c r="BZ27" s="30">
        <f t="shared" si="53"/>
        <v>0</v>
      </c>
      <c r="CA27" s="36">
        <f t="shared" si="54"/>
        <v>0</v>
      </c>
      <c r="CB27" s="126">
        <f t="shared" si="55"/>
        <v>0</v>
      </c>
      <c r="CC27" s="35"/>
      <c r="CD27" s="32"/>
      <c r="CE27" s="33"/>
      <c r="CF27" s="33"/>
      <c r="CG27" s="33"/>
      <c r="CH27" s="33"/>
      <c r="CI27" s="34"/>
      <c r="CJ27" s="31">
        <f t="shared" si="56"/>
        <v>0</v>
      </c>
      <c r="CK27" s="30">
        <f t="shared" si="57"/>
        <v>0</v>
      </c>
      <c r="CL27" s="24">
        <f t="shared" si="58"/>
        <v>0</v>
      </c>
      <c r="CM27" s="104">
        <f t="shared" si="59"/>
        <v>0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48"/>
      <c r="IL27" s="49"/>
    </row>
    <row r="28" spans="1:246" ht="12.75" hidden="1">
      <c r="A28" s="37"/>
      <c r="B28" s="82"/>
      <c r="C28" s="39"/>
      <c r="D28" s="40"/>
      <c r="E28" s="83"/>
      <c r="F28" s="84"/>
      <c r="G28" s="54">
        <f t="shared" si="30"/>
      </c>
      <c r="H28" s="41" t="e">
        <f>IF(AND($H$2="Y",J28&gt;0,OR(AND(G28=1,#REF!=10),AND(G28=2,#REF!=20),AND(G28=3,#REF!=30),AND(G28=4,G74=40),AND(G28=5,G79=50),AND(G28=6,G86=60),AND(G28=7,G95=70),AND(G28=8,#REF!=80),AND(G28=9,G103=90),AND(G28=10,#REF!=100))),VLOOKUP(J28-1,SortLookup!$A$13:$B$16,2,FALSE),"")</f>
        <v>#REF!</v>
      </c>
      <c r="I28" s="42" t="str">
        <f>IF(ISNA(VLOOKUP(E28,SortLookup!$A$1:$B$5,2,FALSE))," ",VLOOKUP(E28,SortLookup!$A$1:$B$5,2,FALSE))</f>
        <v> </v>
      </c>
      <c r="J28" s="50" t="str">
        <f>IF(ISNA(VLOOKUP(F28,SortLookup!$A$7:$B$11,2,FALSE))," ",VLOOKUP(F28,SortLookup!$A$7:$B$11,2,FALSE))</f>
        <v> </v>
      </c>
      <c r="K28" s="71">
        <f t="shared" si="31"/>
        <v>0</v>
      </c>
      <c r="L28" s="72">
        <f t="shared" si="32"/>
        <v>0</v>
      </c>
      <c r="M28" s="44">
        <f t="shared" si="33"/>
        <v>0</v>
      </c>
      <c r="N28" s="45">
        <f t="shared" si="34"/>
        <v>0</v>
      </c>
      <c r="O28" s="73">
        <f t="shared" si="35"/>
        <v>0</v>
      </c>
      <c r="P28" s="51"/>
      <c r="Q28" s="46"/>
      <c r="R28" s="46"/>
      <c r="S28" s="46"/>
      <c r="T28" s="46"/>
      <c r="U28" s="46"/>
      <c r="V28" s="46"/>
      <c r="W28" s="47"/>
      <c r="X28" s="47"/>
      <c r="Y28" s="33"/>
      <c r="Z28" s="33"/>
      <c r="AA28" s="34"/>
      <c r="AB28" s="31">
        <f t="shared" si="36"/>
        <v>0</v>
      </c>
      <c r="AC28" s="30">
        <f t="shared" si="37"/>
        <v>0</v>
      </c>
      <c r="AD28" s="24">
        <f t="shared" si="38"/>
        <v>0</v>
      </c>
      <c r="AE28" s="59">
        <f t="shared" si="39"/>
        <v>0</v>
      </c>
      <c r="AF28" s="35"/>
      <c r="AG28" s="32"/>
      <c r="AH28" s="32"/>
      <c r="AI28" s="32"/>
      <c r="AJ28" s="33"/>
      <c r="AK28" s="33"/>
      <c r="AL28" s="33"/>
      <c r="AM28" s="33"/>
      <c r="AN28" s="34"/>
      <c r="AO28" s="31">
        <f t="shared" si="40"/>
        <v>0</v>
      </c>
      <c r="AP28" s="30">
        <f t="shared" si="41"/>
        <v>0</v>
      </c>
      <c r="AQ28" s="24">
        <f t="shared" si="42"/>
        <v>0</v>
      </c>
      <c r="AR28" s="59">
        <f t="shared" si="43"/>
        <v>0</v>
      </c>
      <c r="AS28" s="35"/>
      <c r="AT28" s="32"/>
      <c r="AU28" s="32"/>
      <c r="AV28" s="33"/>
      <c r="AW28" s="33"/>
      <c r="AX28" s="33"/>
      <c r="AY28" s="33"/>
      <c r="AZ28" s="34"/>
      <c r="BA28" s="31">
        <f t="shared" si="44"/>
        <v>0</v>
      </c>
      <c r="BB28" s="30">
        <f t="shared" si="45"/>
        <v>0</v>
      </c>
      <c r="BC28" s="24">
        <f t="shared" si="46"/>
        <v>0</v>
      </c>
      <c r="BD28" s="59">
        <f t="shared" si="47"/>
        <v>0</v>
      </c>
      <c r="BE28" s="31"/>
      <c r="BF28" s="56"/>
      <c r="BG28" s="33"/>
      <c r="BH28" s="33"/>
      <c r="BI28" s="33"/>
      <c r="BJ28" s="33"/>
      <c r="BK28" s="34"/>
      <c r="BL28" s="52">
        <f t="shared" si="48"/>
        <v>0</v>
      </c>
      <c r="BM28" s="45">
        <f t="shared" si="49"/>
        <v>0</v>
      </c>
      <c r="BN28" s="44">
        <f t="shared" si="50"/>
        <v>0</v>
      </c>
      <c r="BO28" s="43">
        <f t="shared" si="51"/>
        <v>0</v>
      </c>
      <c r="BP28" s="35"/>
      <c r="BQ28" s="32"/>
      <c r="BR28" s="32"/>
      <c r="BS28" s="32"/>
      <c r="BT28" s="33"/>
      <c r="BU28" s="33"/>
      <c r="BV28" s="33"/>
      <c r="BW28" s="33"/>
      <c r="BX28" s="34"/>
      <c r="BY28" s="31">
        <f t="shared" si="52"/>
        <v>0</v>
      </c>
      <c r="BZ28" s="30">
        <f t="shared" si="53"/>
        <v>0</v>
      </c>
      <c r="CA28" s="36">
        <f t="shared" si="54"/>
        <v>0</v>
      </c>
      <c r="CB28" s="126">
        <f t="shared" si="55"/>
        <v>0</v>
      </c>
      <c r="CC28" s="35"/>
      <c r="CD28" s="32"/>
      <c r="CE28" s="33"/>
      <c r="CF28" s="33"/>
      <c r="CG28" s="33"/>
      <c r="CH28" s="33"/>
      <c r="CI28" s="34"/>
      <c r="CJ28" s="31">
        <f t="shared" si="56"/>
        <v>0</v>
      </c>
      <c r="CK28" s="30">
        <f t="shared" si="57"/>
        <v>0</v>
      </c>
      <c r="CL28" s="24">
        <f t="shared" si="58"/>
        <v>0</v>
      </c>
      <c r="CM28" s="104">
        <f t="shared" si="59"/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48"/>
      <c r="IL28" s="49"/>
    </row>
    <row r="29" spans="1:246" ht="12.75" hidden="1">
      <c r="A29" s="37"/>
      <c r="B29" s="79"/>
      <c r="C29" s="27"/>
      <c r="D29" s="28"/>
      <c r="E29" s="80"/>
      <c r="F29" s="81"/>
      <c r="G29" s="26">
        <f t="shared" si="30"/>
      </c>
      <c r="H29" s="22" t="e">
        <f>IF(AND($H$2="Y",J29&gt;0,OR(AND(G29=1,#REF!=10),AND(G29=2,#REF!=20),AND(G29=3,#REF!=30),AND(G29=4,G81=40),AND(G29=5,G87=50),AND(G29=6,#REF!=60),AND(G29=7,G96=70),AND(G29=8,#REF!=80),AND(G29=9,G104=90),AND(G29=10,#REF!=100))),VLOOKUP(J29-1,SortLookup!$A$13:$B$16,2,FALSE),"")</f>
        <v>#REF!</v>
      </c>
      <c r="I29" s="38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71">
        <f t="shared" si="31"/>
        <v>0</v>
      </c>
      <c r="L29" s="72">
        <f t="shared" si="32"/>
        <v>0</v>
      </c>
      <c r="M29" s="44">
        <f t="shared" si="33"/>
        <v>0</v>
      </c>
      <c r="N29" s="45">
        <f t="shared" si="34"/>
        <v>0</v>
      </c>
      <c r="O29" s="73">
        <f t="shared" si="35"/>
        <v>0</v>
      </c>
      <c r="P29" s="35"/>
      <c r="Q29" s="32"/>
      <c r="R29" s="32"/>
      <c r="S29" s="32"/>
      <c r="T29" s="32"/>
      <c r="U29" s="32"/>
      <c r="V29" s="32"/>
      <c r="W29" s="33"/>
      <c r="X29" s="33"/>
      <c r="Y29" s="33"/>
      <c r="Z29" s="33"/>
      <c r="AA29" s="34"/>
      <c r="AB29" s="31">
        <f t="shared" si="36"/>
        <v>0</v>
      </c>
      <c r="AC29" s="30">
        <f t="shared" si="37"/>
        <v>0</v>
      </c>
      <c r="AD29" s="24">
        <f t="shared" si="38"/>
        <v>0</v>
      </c>
      <c r="AE29" s="59">
        <f t="shared" si="39"/>
        <v>0</v>
      </c>
      <c r="AF29" s="35"/>
      <c r="AG29" s="32"/>
      <c r="AH29" s="32"/>
      <c r="AI29" s="32"/>
      <c r="AJ29" s="33"/>
      <c r="AK29" s="33"/>
      <c r="AL29" s="33"/>
      <c r="AM29" s="33"/>
      <c r="AN29" s="34"/>
      <c r="AO29" s="31">
        <f t="shared" si="40"/>
        <v>0</v>
      </c>
      <c r="AP29" s="30">
        <f t="shared" si="41"/>
        <v>0</v>
      </c>
      <c r="AQ29" s="24">
        <f t="shared" si="42"/>
        <v>0</v>
      </c>
      <c r="AR29" s="59">
        <f t="shared" si="43"/>
        <v>0</v>
      </c>
      <c r="AS29" s="35"/>
      <c r="AT29" s="32"/>
      <c r="AU29" s="32"/>
      <c r="AV29" s="33"/>
      <c r="AW29" s="33"/>
      <c r="AX29" s="33"/>
      <c r="AY29" s="33"/>
      <c r="AZ29" s="34"/>
      <c r="BA29" s="31">
        <f t="shared" si="44"/>
        <v>0</v>
      </c>
      <c r="BB29" s="30">
        <f t="shared" si="45"/>
        <v>0</v>
      </c>
      <c r="BC29" s="24">
        <f t="shared" si="46"/>
        <v>0</v>
      </c>
      <c r="BD29" s="59">
        <f t="shared" si="47"/>
        <v>0</v>
      </c>
      <c r="BE29" s="31"/>
      <c r="BF29" s="56"/>
      <c r="BG29" s="33"/>
      <c r="BH29" s="33"/>
      <c r="BI29" s="33"/>
      <c r="BJ29" s="33"/>
      <c r="BK29" s="34"/>
      <c r="BL29" s="52">
        <f t="shared" si="48"/>
        <v>0</v>
      </c>
      <c r="BM29" s="45">
        <f t="shared" si="49"/>
        <v>0</v>
      </c>
      <c r="BN29" s="44">
        <f t="shared" si="50"/>
        <v>0</v>
      </c>
      <c r="BO29" s="43">
        <f t="shared" si="51"/>
        <v>0</v>
      </c>
      <c r="BP29" s="35"/>
      <c r="BQ29" s="32"/>
      <c r="BR29" s="32"/>
      <c r="BS29" s="32"/>
      <c r="BT29" s="33"/>
      <c r="BU29" s="33"/>
      <c r="BV29" s="33"/>
      <c r="BW29" s="33"/>
      <c r="BX29" s="34"/>
      <c r="BY29" s="31">
        <f t="shared" si="52"/>
        <v>0</v>
      </c>
      <c r="BZ29" s="30">
        <f t="shared" si="53"/>
        <v>0</v>
      </c>
      <c r="CA29" s="36">
        <f t="shared" si="54"/>
        <v>0</v>
      </c>
      <c r="CB29" s="126">
        <f t="shared" si="55"/>
        <v>0</v>
      </c>
      <c r="CC29" s="35"/>
      <c r="CD29" s="32"/>
      <c r="CE29" s="33"/>
      <c r="CF29" s="33"/>
      <c r="CG29" s="33"/>
      <c r="CH29" s="33"/>
      <c r="CI29" s="34"/>
      <c r="CJ29" s="31">
        <f t="shared" si="56"/>
        <v>0</v>
      </c>
      <c r="CK29" s="30">
        <f t="shared" si="57"/>
        <v>0</v>
      </c>
      <c r="CL29" s="24">
        <f t="shared" si="58"/>
        <v>0</v>
      </c>
      <c r="CM29" s="104">
        <f t="shared" si="59"/>
        <v>0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48"/>
      <c r="IL29" s="49"/>
    </row>
    <row r="30" spans="1:246" ht="12.75" hidden="1">
      <c r="A30" s="37"/>
      <c r="B30" s="79"/>
      <c r="C30" s="27"/>
      <c r="D30" s="28"/>
      <c r="E30" s="80"/>
      <c r="F30" s="81"/>
      <c r="G30" s="26">
        <f t="shared" si="30"/>
      </c>
      <c r="H30" s="22" t="e">
        <f>IF(AND($H$2="Y",J30&gt;0,OR(AND(G30=1,#REF!=10),AND(G30=2,#REF!=20),AND(G30=3,#REF!=30),AND(G30=4,G77=40),AND(G30=5,G82=50),AND(G30=6,G89=60),AND(G30=7,G98=70),AND(G30=8,#REF!=80),AND(G30=9,G106=90),AND(G30=10,#REF!=100))),VLOOKUP(J30-1,SortLookup!$A$13:$B$16,2,FALSE),"")</f>
        <v>#REF!</v>
      </c>
      <c r="I30" s="38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71">
        <f t="shared" si="31"/>
        <v>0</v>
      </c>
      <c r="L30" s="72">
        <f t="shared" si="32"/>
        <v>0</v>
      </c>
      <c r="M30" s="44">
        <f t="shared" si="33"/>
        <v>0</v>
      </c>
      <c r="N30" s="45">
        <f t="shared" si="34"/>
        <v>0</v>
      </c>
      <c r="O30" s="73">
        <f t="shared" si="35"/>
        <v>0</v>
      </c>
      <c r="P30" s="35"/>
      <c r="Q30" s="32"/>
      <c r="R30" s="32"/>
      <c r="S30" s="32"/>
      <c r="T30" s="32"/>
      <c r="U30" s="32"/>
      <c r="V30" s="32"/>
      <c r="W30" s="33"/>
      <c r="X30" s="33"/>
      <c r="Y30" s="33"/>
      <c r="Z30" s="33"/>
      <c r="AA30" s="34"/>
      <c r="AB30" s="31">
        <f t="shared" si="36"/>
        <v>0</v>
      </c>
      <c r="AC30" s="30">
        <f t="shared" si="37"/>
        <v>0</v>
      </c>
      <c r="AD30" s="24">
        <f t="shared" si="38"/>
        <v>0</v>
      </c>
      <c r="AE30" s="59">
        <f t="shared" si="39"/>
        <v>0</v>
      </c>
      <c r="AF30" s="35"/>
      <c r="AG30" s="32"/>
      <c r="AH30" s="32"/>
      <c r="AI30" s="32"/>
      <c r="AJ30" s="33"/>
      <c r="AK30" s="33"/>
      <c r="AL30" s="33"/>
      <c r="AM30" s="33"/>
      <c r="AN30" s="34"/>
      <c r="AO30" s="31">
        <f t="shared" si="40"/>
        <v>0</v>
      </c>
      <c r="AP30" s="30">
        <f t="shared" si="41"/>
        <v>0</v>
      </c>
      <c r="AQ30" s="24">
        <f t="shared" si="42"/>
        <v>0</v>
      </c>
      <c r="AR30" s="59">
        <f t="shared" si="43"/>
        <v>0</v>
      </c>
      <c r="AS30" s="35"/>
      <c r="AT30" s="32"/>
      <c r="AU30" s="32"/>
      <c r="AV30" s="33"/>
      <c r="AW30" s="33"/>
      <c r="AX30" s="33"/>
      <c r="AY30" s="33"/>
      <c r="AZ30" s="34"/>
      <c r="BA30" s="31">
        <f t="shared" si="44"/>
        <v>0</v>
      </c>
      <c r="BB30" s="30">
        <f t="shared" si="45"/>
        <v>0</v>
      </c>
      <c r="BC30" s="24">
        <f t="shared" si="46"/>
        <v>0</v>
      </c>
      <c r="BD30" s="59">
        <f t="shared" si="47"/>
        <v>0</v>
      </c>
      <c r="BE30" s="31"/>
      <c r="BF30" s="56"/>
      <c r="BG30" s="33"/>
      <c r="BH30" s="33"/>
      <c r="BI30" s="33"/>
      <c r="BJ30" s="33"/>
      <c r="BK30" s="34"/>
      <c r="BL30" s="52">
        <f t="shared" si="48"/>
        <v>0</v>
      </c>
      <c r="BM30" s="45">
        <f t="shared" si="49"/>
        <v>0</v>
      </c>
      <c r="BN30" s="44">
        <f t="shared" si="50"/>
        <v>0</v>
      </c>
      <c r="BO30" s="43">
        <f t="shared" si="51"/>
        <v>0</v>
      </c>
      <c r="BP30" s="35"/>
      <c r="BQ30" s="32"/>
      <c r="BR30" s="32"/>
      <c r="BS30" s="32"/>
      <c r="BT30" s="33"/>
      <c r="BU30" s="33"/>
      <c r="BV30" s="33"/>
      <c r="BW30" s="33"/>
      <c r="BX30" s="34"/>
      <c r="BY30" s="31">
        <f t="shared" si="52"/>
        <v>0</v>
      </c>
      <c r="BZ30" s="30">
        <f t="shared" si="53"/>
        <v>0</v>
      </c>
      <c r="CA30" s="36">
        <f t="shared" si="54"/>
        <v>0</v>
      </c>
      <c r="CB30" s="126">
        <f t="shared" si="55"/>
        <v>0</v>
      </c>
      <c r="CC30" s="35"/>
      <c r="CD30" s="32"/>
      <c r="CE30" s="33"/>
      <c r="CF30" s="33"/>
      <c r="CG30" s="33"/>
      <c r="CH30" s="33"/>
      <c r="CI30" s="34"/>
      <c r="CJ30" s="31">
        <f t="shared" si="56"/>
        <v>0</v>
      </c>
      <c r="CK30" s="30">
        <f t="shared" si="57"/>
        <v>0</v>
      </c>
      <c r="CL30" s="24">
        <f t="shared" si="58"/>
        <v>0</v>
      </c>
      <c r="CM30" s="104">
        <f t="shared" si="59"/>
        <v>0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48"/>
      <c r="IL30" s="49"/>
    </row>
    <row r="31" spans="1:246" ht="12.75" hidden="1">
      <c r="A31" s="37"/>
      <c r="B31" s="79"/>
      <c r="C31" s="27"/>
      <c r="D31" s="28"/>
      <c r="E31" s="80"/>
      <c r="F31" s="81"/>
      <c r="G31" s="26">
        <f t="shared" si="30"/>
      </c>
      <c r="H31" s="22" t="e">
        <f>IF(AND($H$2="Y",J31&gt;0,OR(AND(G31=1,#REF!=10),AND(G31=2,#REF!=20),AND(G31=3,#REF!=30),AND(G31=4,#REF!=40),AND(G31=5,G80=50),AND(G31=6,G87=60),AND(G31=7,G96=70),AND(G31=8,#REF!=80),AND(G31=9,G104=90),AND(G31=10,#REF!=100))),VLOOKUP(J31-1,SortLookup!$A$13:$B$16,2,FALSE),"")</f>
        <v>#REF!</v>
      </c>
      <c r="I31" s="38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71">
        <f t="shared" si="31"/>
        <v>0</v>
      </c>
      <c r="L31" s="72">
        <f t="shared" si="32"/>
        <v>0</v>
      </c>
      <c r="M31" s="44">
        <f t="shared" si="33"/>
        <v>0</v>
      </c>
      <c r="N31" s="45">
        <f t="shared" si="34"/>
        <v>0</v>
      </c>
      <c r="O31" s="73">
        <f t="shared" si="35"/>
        <v>0</v>
      </c>
      <c r="P31" s="35"/>
      <c r="Q31" s="32"/>
      <c r="R31" s="32"/>
      <c r="S31" s="32"/>
      <c r="T31" s="32"/>
      <c r="U31" s="32"/>
      <c r="V31" s="32"/>
      <c r="W31" s="33"/>
      <c r="X31" s="33"/>
      <c r="Y31" s="33"/>
      <c r="Z31" s="33"/>
      <c r="AA31" s="34"/>
      <c r="AB31" s="31">
        <f t="shared" si="36"/>
        <v>0</v>
      </c>
      <c r="AC31" s="30">
        <f t="shared" si="37"/>
        <v>0</v>
      </c>
      <c r="AD31" s="24">
        <f t="shared" si="38"/>
        <v>0</v>
      </c>
      <c r="AE31" s="59">
        <f t="shared" si="39"/>
        <v>0</v>
      </c>
      <c r="AF31" s="35"/>
      <c r="AG31" s="32"/>
      <c r="AH31" s="32"/>
      <c r="AI31" s="32"/>
      <c r="AJ31" s="33"/>
      <c r="AK31" s="33"/>
      <c r="AL31" s="33"/>
      <c r="AM31" s="33"/>
      <c r="AN31" s="34"/>
      <c r="AO31" s="31">
        <f t="shared" si="40"/>
        <v>0</v>
      </c>
      <c r="AP31" s="30">
        <f t="shared" si="41"/>
        <v>0</v>
      </c>
      <c r="AQ31" s="24">
        <f t="shared" si="42"/>
        <v>0</v>
      </c>
      <c r="AR31" s="59">
        <f t="shared" si="43"/>
        <v>0</v>
      </c>
      <c r="AS31" s="35"/>
      <c r="AT31" s="32"/>
      <c r="AU31" s="32"/>
      <c r="AV31" s="33"/>
      <c r="AW31" s="33"/>
      <c r="AX31" s="33"/>
      <c r="AY31" s="33"/>
      <c r="AZ31" s="34"/>
      <c r="BA31" s="31">
        <f t="shared" si="44"/>
        <v>0</v>
      </c>
      <c r="BB31" s="30">
        <f t="shared" si="45"/>
        <v>0</v>
      </c>
      <c r="BC31" s="24">
        <f t="shared" si="46"/>
        <v>0</v>
      </c>
      <c r="BD31" s="59">
        <f t="shared" si="47"/>
        <v>0</v>
      </c>
      <c r="BE31" s="31"/>
      <c r="BF31" s="56"/>
      <c r="BG31" s="33"/>
      <c r="BH31" s="33"/>
      <c r="BI31" s="33"/>
      <c r="BJ31" s="33"/>
      <c r="BK31" s="34"/>
      <c r="BL31" s="52">
        <f t="shared" si="48"/>
        <v>0</v>
      </c>
      <c r="BM31" s="45">
        <f t="shared" si="49"/>
        <v>0</v>
      </c>
      <c r="BN31" s="44">
        <f t="shared" si="50"/>
        <v>0</v>
      </c>
      <c r="BO31" s="43">
        <f t="shared" si="51"/>
        <v>0</v>
      </c>
      <c r="BP31" s="35"/>
      <c r="BQ31" s="32"/>
      <c r="BR31" s="32"/>
      <c r="BS31" s="32"/>
      <c r="BT31" s="33"/>
      <c r="BU31" s="33"/>
      <c r="BV31" s="33"/>
      <c r="BW31" s="33"/>
      <c r="BX31" s="34"/>
      <c r="BY31" s="31">
        <f t="shared" si="52"/>
        <v>0</v>
      </c>
      <c r="BZ31" s="30">
        <f t="shared" si="53"/>
        <v>0</v>
      </c>
      <c r="CA31" s="36">
        <f t="shared" si="54"/>
        <v>0</v>
      </c>
      <c r="CB31" s="126">
        <f t="shared" si="55"/>
        <v>0</v>
      </c>
      <c r="CC31" s="35"/>
      <c r="CD31" s="32"/>
      <c r="CE31" s="33"/>
      <c r="CF31" s="33"/>
      <c r="CG31" s="33"/>
      <c r="CH31" s="33"/>
      <c r="CI31" s="34"/>
      <c r="CJ31" s="31">
        <f t="shared" si="56"/>
        <v>0</v>
      </c>
      <c r="CK31" s="30">
        <f t="shared" si="57"/>
        <v>0</v>
      </c>
      <c r="CL31" s="24">
        <f t="shared" si="58"/>
        <v>0</v>
      </c>
      <c r="CM31" s="104">
        <f t="shared" si="59"/>
        <v>0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48"/>
      <c r="IL31" s="49"/>
    </row>
    <row r="32" spans="1:246" ht="12.75" hidden="1">
      <c r="A32" s="37"/>
      <c r="B32" s="27"/>
      <c r="C32" s="27"/>
      <c r="D32" s="28"/>
      <c r="E32" s="28"/>
      <c r="F32" s="58"/>
      <c r="G32" s="26">
        <f t="shared" si="30"/>
      </c>
      <c r="H32" s="22" t="e">
        <f>IF(AND($H$2="Y",J32&gt;0,OR(AND(G32=1,#REF!=10),AND(G32=2,#REF!=20),AND(G32=3,#REF!=30),AND(G32=4,G76=40),AND(G32=5,G81=50),AND(G32=6,G88=60),AND(G32=7,G97=70),AND(G32=8,#REF!=80),AND(G32=9,G105=90),AND(G32=10,#REF!=100))),VLOOKUP(J32-1,SortLookup!$A$13:$B$16,2,FALSE),"")</f>
        <v>#REF!</v>
      </c>
      <c r="I32" s="38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71">
        <f t="shared" si="31"/>
        <v>0</v>
      </c>
      <c r="L32" s="72">
        <f t="shared" si="32"/>
        <v>0</v>
      </c>
      <c r="M32" s="44">
        <f t="shared" si="33"/>
        <v>0</v>
      </c>
      <c r="N32" s="45">
        <f t="shared" si="34"/>
        <v>0</v>
      </c>
      <c r="O32" s="73">
        <f t="shared" si="35"/>
        <v>0</v>
      </c>
      <c r="P32" s="35"/>
      <c r="Q32" s="32"/>
      <c r="R32" s="32"/>
      <c r="S32" s="32"/>
      <c r="T32" s="32"/>
      <c r="U32" s="32"/>
      <c r="V32" s="32"/>
      <c r="W32" s="33"/>
      <c r="X32" s="33"/>
      <c r="Y32" s="33"/>
      <c r="Z32" s="33"/>
      <c r="AA32" s="34"/>
      <c r="AB32" s="31">
        <f t="shared" si="36"/>
        <v>0</v>
      </c>
      <c r="AC32" s="30">
        <f t="shared" si="37"/>
        <v>0</v>
      </c>
      <c r="AD32" s="24">
        <f t="shared" si="38"/>
        <v>0</v>
      </c>
      <c r="AE32" s="59">
        <f t="shared" si="39"/>
        <v>0</v>
      </c>
      <c r="AF32" s="35"/>
      <c r="AG32" s="32"/>
      <c r="AH32" s="32"/>
      <c r="AI32" s="32"/>
      <c r="AJ32" s="33"/>
      <c r="AK32" s="33"/>
      <c r="AL32" s="33"/>
      <c r="AM32" s="33"/>
      <c r="AN32" s="34"/>
      <c r="AO32" s="31">
        <f t="shared" si="40"/>
        <v>0</v>
      </c>
      <c r="AP32" s="30">
        <f t="shared" si="41"/>
        <v>0</v>
      </c>
      <c r="AQ32" s="24">
        <f t="shared" si="42"/>
        <v>0</v>
      </c>
      <c r="AR32" s="59">
        <f t="shared" si="43"/>
        <v>0</v>
      </c>
      <c r="AS32" s="35"/>
      <c r="AT32" s="32"/>
      <c r="AU32" s="32"/>
      <c r="AV32" s="33"/>
      <c r="AW32" s="33"/>
      <c r="AX32" s="33"/>
      <c r="AY32" s="33"/>
      <c r="AZ32" s="34"/>
      <c r="BA32" s="31">
        <f t="shared" si="44"/>
        <v>0</v>
      </c>
      <c r="BB32" s="30">
        <f t="shared" si="45"/>
        <v>0</v>
      </c>
      <c r="BC32" s="24">
        <f t="shared" si="46"/>
        <v>0</v>
      </c>
      <c r="BD32" s="59">
        <f t="shared" si="47"/>
        <v>0</v>
      </c>
      <c r="BE32" s="31"/>
      <c r="BF32" s="56"/>
      <c r="BG32" s="33"/>
      <c r="BH32" s="33"/>
      <c r="BI32" s="33"/>
      <c r="BJ32" s="33"/>
      <c r="BK32" s="34"/>
      <c r="BL32" s="52">
        <f t="shared" si="48"/>
        <v>0</v>
      </c>
      <c r="BM32" s="45">
        <f t="shared" si="49"/>
        <v>0</v>
      </c>
      <c r="BN32" s="44">
        <f t="shared" si="50"/>
        <v>0</v>
      </c>
      <c r="BO32" s="43">
        <f t="shared" si="51"/>
        <v>0</v>
      </c>
      <c r="BP32" s="35"/>
      <c r="BQ32" s="32"/>
      <c r="BR32" s="32"/>
      <c r="BS32" s="32"/>
      <c r="BT32" s="33"/>
      <c r="BU32" s="33"/>
      <c r="BV32" s="33"/>
      <c r="BW32" s="33"/>
      <c r="BX32" s="34"/>
      <c r="BY32" s="31">
        <f t="shared" si="52"/>
        <v>0</v>
      </c>
      <c r="BZ32" s="30">
        <f t="shared" si="53"/>
        <v>0</v>
      </c>
      <c r="CA32" s="36">
        <f t="shared" si="54"/>
        <v>0</v>
      </c>
      <c r="CB32" s="126">
        <f t="shared" si="55"/>
        <v>0</v>
      </c>
      <c r="CC32" s="35"/>
      <c r="CD32" s="32"/>
      <c r="CE32" s="33"/>
      <c r="CF32" s="33"/>
      <c r="CG32" s="33"/>
      <c r="CH32" s="33"/>
      <c r="CI32" s="34"/>
      <c r="CJ32" s="31">
        <f t="shared" si="56"/>
        <v>0</v>
      </c>
      <c r="CK32" s="30">
        <f t="shared" si="57"/>
        <v>0</v>
      </c>
      <c r="CL32" s="24">
        <f t="shared" si="58"/>
        <v>0</v>
      </c>
      <c r="CM32" s="104">
        <f t="shared" si="59"/>
        <v>0</v>
      </c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48"/>
      <c r="IL32" s="49"/>
    </row>
    <row r="33" spans="1:246" ht="12.75" hidden="1">
      <c r="A33" s="37"/>
      <c r="B33" s="27"/>
      <c r="C33" s="27"/>
      <c r="D33" s="28"/>
      <c r="E33" s="28"/>
      <c r="F33" s="58"/>
      <c r="G33" s="26">
        <f t="shared" si="30"/>
      </c>
      <c r="H33" s="22" t="e">
        <f>IF(AND($H$2="Y",J33&gt;0,OR(AND(G33=1,#REF!=10),AND(G33=2,#REF!=20),AND(G33=3,#REF!=30),AND(G33=4,G105=40),AND(G33=5,G111=50),AND(G33=6,G118=60),AND(G33=7,G127=70),AND(G33=8,#REF!=80),AND(G33=9,G135=90),AND(G33=10,#REF!=100))),VLOOKUP(J33-1,SortLookup!$A$13:$B$16,2,FALSE),"")</f>
        <v>#REF!</v>
      </c>
      <c r="I33" s="38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71">
        <f t="shared" si="31"/>
        <v>0</v>
      </c>
      <c r="L33" s="72">
        <f t="shared" si="32"/>
        <v>0</v>
      </c>
      <c r="M33" s="44">
        <f t="shared" si="33"/>
        <v>0</v>
      </c>
      <c r="N33" s="45">
        <f t="shared" si="34"/>
        <v>0</v>
      </c>
      <c r="O33" s="73">
        <f t="shared" si="35"/>
        <v>0</v>
      </c>
      <c r="P33" s="35"/>
      <c r="Q33" s="32"/>
      <c r="R33" s="32"/>
      <c r="S33" s="32"/>
      <c r="T33" s="32"/>
      <c r="U33" s="32"/>
      <c r="V33" s="32"/>
      <c r="W33" s="33"/>
      <c r="X33" s="33"/>
      <c r="Y33" s="33"/>
      <c r="Z33" s="33"/>
      <c r="AA33" s="34"/>
      <c r="AB33" s="31">
        <f t="shared" si="36"/>
        <v>0</v>
      </c>
      <c r="AC33" s="30">
        <f t="shared" si="37"/>
        <v>0</v>
      </c>
      <c r="AD33" s="24">
        <f t="shared" si="38"/>
        <v>0</v>
      </c>
      <c r="AE33" s="59">
        <f t="shared" si="39"/>
        <v>0</v>
      </c>
      <c r="AF33" s="35"/>
      <c r="AG33" s="32"/>
      <c r="AH33" s="32"/>
      <c r="AI33" s="32"/>
      <c r="AJ33" s="33"/>
      <c r="AK33" s="33"/>
      <c r="AL33" s="33"/>
      <c r="AM33" s="33"/>
      <c r="AN33" s="34"/>
      <c r="AO33" s="31">
        <f t="shared" si="40"/>
        <v>0</v>
      </c>
      <c r="AP33" s="30">
        <f t="shared" si="41"/>
        <v>0</v>
      </c>
      <c r="AQ33" s="24">
        <f t="shared" si="42"/>
        <v>0</v>
      </c>
      <c r="AR33" s="59">
        <f t="shared" si="43"/>
        <v>0</v>
      </c>
      <c r="AS33" s="35"/>
      <c r="AT33" s="32"/>
      <c r="AU33" s="32"/>
      <c r="AV33" s="33"/>
      <c r="AW33" s="33"/>
      <c r="AX33" s="33"/>
      <c r="AY33" s="33"/>
      <c r="AZ33" s="34"/>
      <c r="BA33" s="31">
        <f t="shared" si="44"/>
        <v>0</v>
      </c>
      <c r="BB33" s="30">
        <f t="shared" si="45"/>
        <v>0</v>
      </c>
      <c r="BC33" s="24">
        <f t="shared" si="46"/>
        <v>0</v>
      </c>
      <c r="BD33" s="59">
        <f t="shared" si="47"/>
        <v>0</v>
      </c>
      <c r="BE33" s="31"/>
      <c r="BF33" s="56"/>
      <c r="BG33" s="33"/>
      <c r="BH33" s="33"/>
      <c r="BI33" s="33"/>
      <c r="BJ33" s="33"/>
      <c r="BK33" s="34"/>
      <c r="BL33" s="52">
        <f t="shared" si="48"/>
        <v>0</v>
      </c>
      <c r="BM33" s="45">
        <f t="shared" si="49"/>
        <v>0</v>
      </c>
      <c r="BN33" s="44">
        <f t="shared" si="50"/>
        <v>0</v>
      </c>
      <c r="BO33" s="43">
        <f t="shared" si="51"/>
        <v>0</v>
      </c>
      <c r="BP33" s="35"/>
      <c r="BQ33" s="32"/>
      <c r="BR33" s="32"/>
      <c r="BS33" s="32"/>
      <c r="BT33" s="33"/>
      <c r="BU33" s="33"/>
      <c r="BV33" s="33"/>
      <c r="BW33" s="33"/>
      <c r="BX33" s="34"/>
      <c r="BY33" s="31">
        <f t="shared" si="52"/>
        <v>0</v>
      </c>
      <c r="BZ33" s="30">
        <f t="shared" si="53"/>
        <v>0</v>
      </c>
      <c r="CA33" s="36">
        <f t="shared" si="54"/>
        <v>0</v>
      </c>
      <c r="CB33" s="126">
        <f t="shared" si="55"/>
        <v>0</v>
      </c>
      <c r="CC33" s="123"/>
      <c r="CD33" s="56"/>
      <c r="CE33" s="56"/>
      <c r="CF33" s="56"/>
      <c r="CG33" s="56"/>
      <c r="CH33" s="56"/>
      <c r="CI33" s="105"/>
      <c r="CJ33" s="31">
        <f t="shared" si="56"/>
        <v>0</v>
      </c>
      <c r="CK33" s="30">
        <f t="shared" si="57"/>
        <v>0</v>
      </c>
      <c r="CL33" s="24">
        <f t="shared" si="58"/>
        <v>0</v>
      </c>
      <c r="CM33" s="104">
        <f t="shared" si="59"/>
        <v>0</v>
      </c>
      <c r="CU33" s="128"/>
      <c r="CX33" s="129"/>
      <c r="CY33" s="49"/>
      <c r="DF33" s="128"/>
      <c r="DI33" s="129"/>
      <c r="DJ33" s="49"/>
      <c r="DQ33" s="128"/>
      <c r="DT33" s="129"/>
      <c r="DU33" s="49"/>
      <c r="EB33" s="128"/>
      <c r="EE33" s="129"/>
      <c r="EF33" s="49"/>
      <c r="EM33" s="128"/>
      <c r="EP33" s="129"/>
      <c r="EQ33" s="49"/>
      <c r="EX33" s="128"/>
      <c r="FA33" s="129"/>
      <c r="FB33" s="49"/>
      <c r="FI33" s="128"/>
      <c r="FL33" s="129"/>
      <c r="FM33" s="49"/>
      <c r="FT33" s="128"/>
      <c r="FW33" s="129"/>
      <c r="FX33" s="49"/>
      <c r="GE33" s="128"/>
      <c r="GH33" s="129"/>
      <c r="GI33" s="49"/>
      <c r="GP33" s="128"/>
      <c r="GS33" s="129"/>
      <c r="GT33" s="49"/>
      <c r="HA33" s="128"/>
      <c r="HD33" s="129"/>
      <c r="HE33" s="49"/>
      <c r="HL33" s="128"/>
      <c r="HO33" s="129"/>
      <c r="HP33" s="49"/>
      <c r="HW33" s="128"/>
      <c r="HZ33" s="129"/>
      <c r="IA33" s="49"/>
      <c r="IH33" s="128"/>
      <c r="IL33" s="49"/>
    </row>
    <row r="34" spans="1:246" ht="12.75" hidden="1">
      <c r="A34" s="37"/>
      <c r="B34" s="79"/>
      <c r="C34" s="27"/>
      <c r="D34" s="28"/>
      <c r="E34" s="80"/>
      <c r="F34" s="81"/>
      <c r="G34" s="26">
        <f>IF(AND(OR($G$2="Y",$H$2="Y"),I34&lt;5,J34&lt;5),IF(AND(I34=#REF!,J34=#REF!),#REF!+1,1),"")</f>
      </c>
      <c r="H34" s="22" t="e">
        <f>IF(AND($H$2="Y",J34&gt;0,OR(AND(G34=1,#REF!=10),AND(G34=2,#REF!=20),AND(G34=3,G40=30),AND(G34=4,#REF!=40),AND(G34=5,#REF!=50),AND(G34=6,G50=60),AND(G34=7,G121=70),AND(G34=8,#REF!=80),AND(G34=9,G132=90),AND(G34=10,#REF!=100))),VLOOKUP(J34-1,SortLookup!$A$13:$B$16,2,FALSE),"")</f>
        <v>#REF!</v>
      </c>
      <c r="I34" s="38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71">
        <f t="shared" si="31"/>
        <v>0</v>
      </c>
      <c r="L34" s="72">
        <f t="shared" si="32"/>
        <v>0</v>
      </c>
      <c r="M34" s="44">
        <v>0</v>
      </c>
      <c r="N34" s="45">
        <v>0</v>
      </c>
      <c r="O34" s="73">
        <v>0</v>
      </c>
      <c r="P34" s="35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34"/>
      <c r="AB34" s="31">
        <f t="shared" si="36"/>
        <v>0</v>
      </c>
      <c r="AC34" s="30">
        <f t="shared" si="37"/>
        <v>0</v>
      </c>
      <c r="AD34" s="24">
        <f t="shared" si="38"/>
        <v>0</v>
      </c>
      <c r="AE34" s="59">
        <f t="shared" si="39"/>
        <v>0</v>
      </c>
      <c r="AF34" s="35"/>
      <c r="AG34" s="32"/>
      <c r="AH34" s="32"/>
      <c r="AI34" s="32"/>
      <c r="AJ34" s="33"/>
      <c r="AK34" s="33"/>
      <c r="AL34" s="33"/>
      <c r="AM34" s="33"/>
      <c r="AN34" s="34"/>
      <c r="AO34" s="31">
        <f t="shared" si="40"/>
        <v>0</v>
      </c>
      <c r="AP34" s="30">
        <f t="shared" si="41"/>
        <v>0</v>
      </c>
      <c r="AQ34" s="24">
        <f t="shared" si="42"/>
        <v>0</v>
      </c>
      <c r="AR34" s="59">
        <f t="shared" si="43"/>
        <v>0</v>
      </c>
      <c r="AS34" s="35"/>
      <c r="AT34" s="32"/>
      <c r="AU34" s="32"/>
      <c r="AV34" s="33"/>
      <c r="AW34" s="33"/>
      <c r="AX34" s="33"/>
      <c r="AY34" s="33"/>
      <c r="AZ34" s="34"/>
      <c r="BA34" s="31">
        <f t="shared" si="44"/>
        <v>0</v>
      </c>
      <c r="BB34" s="30">
        <f t="shared" si="45"/>
        <v>0</v>
      </c>
      <c r="BC34" s="24">
        <f t="shared" si="46"/>
        <v>0</v>
      </c>
      <c r="BD34" s="59">
        <f t="shared" si="47"/>
        <v>0</v>
      </c>
      <c r="BE34" s="31"/>
      <c r="BF34" s="56"/>
      <c r="BG34" s="33"/>
      <c r="BH34" s="33"/>
      <c r="BI34" s="33"/>
      <c r="BJ34" s="33"/>
      <c r="BK34" s="34"/>
      <c r="BL34" s="52">
        <f t="shared" si="48"/>
        <v>0</v>
      </c>
      <c r="BM34" s="45">
        <f t="shared" si="49"/>
        <v>0</v>
      </c>
      <c r="BN34" s="44">
        <f t="shared" si="50"/>
        <v>0</v>
      </c>
      <c r="BO34" s="43">
        <f t="shared" si="51"/>
        <v>0</v>
      </c>
      <c r="BP34" s="35"/>
      <c r="BQ34" s="32"/>
      <c r="BR34" s="32"/>
      <c r="BS34" s="32"/>
      <c r="BT34" s="33"/>
      <c r="BU34" s="33"/>
      <c r="BV34" s="33"/>
      <c r="BW34" s="33"/>
      <c r="BX34" s="34"/>
      <c r="BY34" s="31">
        <f t="shared" si="52"/>
        <v>0</v>
      </c>
      <c r="BZ34" s="30">
        <f t="shared" si="53"/>
        <v>0</v>
      </c>
      <c r="CA34" s="36">
        <f t="shared" si="54"/>
        <v>0</v>
      </c>
      <c r="CB34" s="126">
        <f t="shared" si="55"/>
        <v>0</v>
      </c>
      <c r="CC34" s="35"/>
      <c r="CD34" s="32"/>
      <c r="CE34" s="33"/>
      <c r="CF34" s="33"/>
      <c r="CG34" s="33"/>
      <c r="CH34" s="33"/>
      <c r="CI34" s="34"/>
      <c r="CJ34" s="31">
        <f t="shared" si="56"/>
        <v>0</v>
      </c>
      <c r="CK34" s="30">
        <f t="shared" si="57"/>
        <v>0</v>
      </c>
      <c r="CL34" s="24">
        <f t="shared" si="58"/>
        <v>0</v>
      </c>
      <c r="CM34" s="104">
        <f t="shared" si="59"/>
        <v>0</v>
      </c>
      <c r="CN34" s="1"/>
      <c r="CO34" s="1"/>
      <c r="CP34" s="2"/>
      <c r="CQ34" s="2"/>
      <c r="CR34" s="2"/>
      <c r="CS34" s="2"/>
      <c r="CT34" s="2"/>
      <c r="CU34" s="7">
        <f>CN34+CO34</f>
        <v>0</v>
      </c>
      <c r="CV34" s="14">
        <f>CP34/2</f>
        <v>0</v>
      </c>
      <c r="CW34" s="6">
        <f>(CQ34*3)+(CR34*5)+(CS34*5)+(CT34*20)</f>
        <v>0</v>
      </c>
      <c r="CX34" s="15">
        <f>CU34+CV34+CW34</f>
        <v>0</v>
      </c>
      <c r="CY34" s="16"/>
      <c r="CZ34" s="1"/>
      <c r="DA34" s="2"/>
      <c r="DB34" s="2"/>
      <c r="DC34" s="2"/>
      <c r="DD34" s="2"/>
      <c r="DE34" s="2"/>
      <c r="DF34" s="7">
        <f>CY34+CZ34</f>
        <v>0</v>
      </c>
      <c r="DG34" s="14">
        <f>DA34/2</f>
        <v>0</v>
      </c>
      <c r="DH34" s="6">
        <f>(DB34*3)+(DC34*5)+(DD34*5)+(DE34*20)</f>
        <v>0</v>
      </c>
      <c r="DI34" s="15">
        <f>DF34+DG34+DH34</f>
        <v>0</v>
      </c>
      <c r="DJ34" s="16"/>
      <c r="DK34" s="1"/>
      <c r="DL34" s="2"/>
      <c r="DM34" s="2"/>
      <c r="DN34" s="2"/>
      <c r="DO34" s="2"/>
      <c r="DP34" s="2"/>
      <c r="DQ34" s="7">
        <f>DJ34+DK34</f>
        <v>0</v>
      </c>
      <c r="DR34" s="14">
        <f>DL34/2</f>
        <v>0</v>
      </c>
      <c r="DS34" s="6">
        <f>(DM34*3)+(DN34*5)+(DO34*5)+(DP34*20)</f>
        <v>0</v>
      </c>
      <c r="DT34" s="15">
        <f>DQ34+DR34+DS34</f>
        <v>0</v>
      </c>
      <c r="DU34" s="16"/>
      <c r="DV34" s="1"/>
      <c r="DW34" s="2"/>
      <c r="DX34" s="2"/>
      <c r="DY34" s="2"/>
      <c r="DZ34" s="2"/>
      <c r="EA34" s="2"/>
      <c r="EB34" s="7">
        <f>DU34+DV34</f>
        <v>0</v>
      </c>
      <c r="EC34" s="14">
        <f>DW34/2</f>
        <v>0</v>
      </c>
      <c r="ED34" s="6">
        <f>(DX34*3)+(DY34*5)+(DZ34*5)+(EA34*20)</f>
        <v>0</v>
      </c>
      <c r="EE34" s="15">
        <f>EB34+EC34+ED34</f>
        <v>0</v>
      </c>
      <c r="EF34" s="16"/>
      <c r="EG34" s="1"/>
      <c r="EH34" s="2"/>
      <c r="EI34" s="2"/>
      <c r="EJ34" s="2"/>
      <c r="EK34" s="2"/>
      <c r="EL34" s="2"/>
      <c r="EM34" s="7">
        <f>EF34+EG34</f>
        <v>0</v>
      </c>
      <c r="EN34" s="14">
        <f>EH34/2</f>
        <v>0</v>
      </c>
      <c r="EO34" s="6">
        <f>(EI34*3)+(EJ34*5)+(EK34*5)+(EL34*20)</f>
        <v>0</v>
      </c>
      <c r="EP34" s="15">
        <f>EM34+EN34+EO34</f>
        <v>0</v>
      </c>
      <c r="EQ34" s="16"/>
      <c r="ER34" s="1"/>
      <c r="ES34" s="2"/>
      <c r="ET34" s="2"/>
      <c r="EU34" s="2"/>
      <c r="EV34" s="2"/>
      <c r="EW34" s="2"/>
      <c r="EX34" s="7">
        <f>EQ34+ER34</f>
        <v>0</v>
      </c>
      <c r="EY34" s="14">
        <f>ES34/2</f>
        <v>0</v>
      </c>
      <c r="EZ34" s="6">
        <f>(ET34*3)+(EU34*5)+(EV34*5)+(EW34*20)</f>
        <v>0</v>
      </c>
      <c r="FA34" s="15">
        <f>EX34+EY34+EZ34</f>
        <v>0</v>
      </c>
      <c r="FB34" s="16"/>
      <c r="FC34" s="1"/>
      <c r="FD34" s="2"/>
      <c r="FE34" s="2"/>
      <c r="FF34" s="2"/>
      <c r="FG34" s="2"/>
      <c r="FH34" s="2"/>
      <c r="FI34" s="7">
        <f>FB34+FC34</f>
        <v>0</v>
      </c>
      <c r="FJ34" s="14">
        <f>FD34/2</f>
        <v>0</v>
      </c>
      <c r="FK34" s="6">
        <f>(FE34*3)+(FF34*5)+(FG34*5)+(FH34*20)</f>
        <v>0</v>
      </c>
      <c r="FL34" s="15">
        <f>FI34+FJ34+FK34</f>
        <v>0</v>
      </c>
      <c r="FM34" s="16"/>
      <c r="FN34" s="1"/>
      <c r="FO34" s="2"/>
      <c r="FP34" s="2"/>
      <c r="FQ34" s="2"/>
      <c r="FR34" s="2"/>
      <c r="FS34" s="2"/>
      <c r="FT34" s="7">
        <f>FM34+FN34</f>
        <v>0</v>
      </c>
      <c r="FU34" s="14">
        <f>FO34/2</f>
        <v>0</v>
      </c>
      <c r="FV34" s="6">
        <f>(FP34*3)+(FQ34*5)+(FR34*5)+(FS34*20)</f>
        <v>0</v>
      </c>
      <c r="FW34" s="15">
        <f>FT34+FU34+FV34</f>
        <v>0</v>
      </c>
      <c r="FX34" s="16"/>
      <c r="FY34" s="1"/>
      <c r="FZ34" s="2"/>
      <c r="GA34" s="2"/>
      <c r="GB34" s="2"/>
      <c r="GC34" s="2"/>
      <c r="GD34" s="2"/>
      <c r="GE34" s="7">
        <f>FX34+FY34</f>
        <v>0</v>
      </c>
      <c r="GF34" s="14">
        <f>FZ34/2</f>
        <v>0</v>
      </c>
      <c r="GG34" s="6">
        <f>(GA34*3)+(GB34*5)+(GC34*5)+(GD34*20)</f>
        <v>0</v>
      </c>
      <c r="GH34" s="15">
        <f>GE34+GF34+GG34</f>
        <v>0</v>
      </c>
      <c r="GI34" s="16"/>
      <c r="GJ34" s="1"/>
      <c r="GK34" s="2"/>
      <c r="GL34" s="2"/>
      <c r="GM34" s="2"/>
      <c r="GN34" s="2"/>
      <c r="GO34" s="2"/>
      <c r="GP34" s="7">
        <f>GI34+GJ34</f>
        <v>0</v>
      </c>
      <c r="GQ34" s="14">
        <f>GK34/2</f>
        <v>0</v>
      </c>
      <c r="GR34" s="6">
        <f>(GL34*3)+(GM34*5)+(GN34*5)+(GO34*20)</f>
        <v>0</v>
      </c>
      <c r="GS34" s="15">
        <f>GP34+GQ34+GR34</f>
        <v>0</v>
      </c>
      <c r="GT34" s="16"/>
      <c r="GU34" s="1"/>
      <c r="GV34" s="2"/>
      <c r="GW34" s="2"/>
      <c r="GX34" s="2"/>
      <c r="GY34" s="2"/>
      <c r="GZ34" s="2"/>
      <c r="HA34" s="7">
        <f>GT34+GU34</f>
        <v>0</v>
      </c>
      <c r="HB34" s="14">
        <f>GV34/2</f>
        <v>0</v>
      </c>
      <c r="HC34" s="6">
        <f>(GW34*3)+(GX34*5)+(GY34*5)+(GZ34*20)</f>
        <v>0</v>
      </c>
      <c r="HD34" s="15">
        <f>HA34+HB34+HC34</f>
        <v>0</v>
      </c>
      <c r="HE34" s="16"/>
      <c r="HF34" s="1"/>
      <c r="HG34" s="2"/>
      <c r="HH34" s="2"/>
      <c r="HI34" s="2"/>
      <c r="HJ34" s="2"/>
      <c r="HK34" s="2"/>
      <c r="HL34" s="7">
        <f>HE34+HF34</f>
        <v>0</v>
      </c>
      <c r="HM34" s="14">
        <f>HG34/2</f>
        <v>0</v>
      </c>
      <c r="HN34" s="6">
        <f>(HH34*3)+(HI34*5)+(HJ34*5)+(HK34*20)</f>
        <v>0</v>
      </c>
      <c r="HO34" s="15">
        <f>HL34+HM34+HN34</f>
        <v>0</v>
      </c>
      <c r="HP34" s="16"/>
      <c r="HQ34" s="1"/>
      <c r="HR34" s="2"/>
      <c r="HS34" s="2"/>
      <c r="HT34" s="2"/>
      <c r="HU34" s="2"/>
      <c r="HV34" s="2"/>
      <c r="HW34" s="7">
        <f>HP34+HQ34</f>
        <v>0</v>
      </c>
      <c r="HX34" s="14">
        <f>HR34/2</f>
        <v>0</v>
      </c>
      <c r="HY34" s="6">
        <f>(HS34*3)+(HT34*5)+(HU34*5)+(HV34*20)</f>
        <v>0</v>
      </c>
      <c r="HZ34" s="15">
        <f>HW34+HX34+HY34</f>
        <v>0</v>
      </c>
      <c r="IA34" s="16"/>
      <c r="IB34" s="1"/>
      <c r="IC34" s="2"/>
      <c r="ID34" s="2"/>
      <c r="IE34" s="2"/>
      <c r="IF34" s="2"/>
      <c r="IG34" s="2"/>
      <c r="IH34" s="7">
        <f>IA34+IB34</f>
        <v>0</v>
      </c>
      <c r="II34" s="14">
        <f>IC34/2</f>
        <v>0</v>
      </c>
      <c r="IJ34" s="6">
        <f>(ID34*3)+(IE34*5)+(IF34*5)+(IG34*20)</f>
        <v>0</v>
      </c>
      <c r="IK34" s="48">
        <f>IH34+II34+IJ34</f>
        <v>0</v>
      </c>
      <c r="IL34" s="49"/>
    </row>
    <row r="35" spans="1:246" ht="12.75" hidden="1">
      <c r="A35" s="37"/>
      <c r="B35" s="79"/>
      <c r="C35" s="27"/>
      <c r="D35" s="28"/>
      <c r="E35" s="80"/>
      <c r="F35" s="81"/>
      <c r="G35" s="26">
        <f>IF(AND(OR($G$2="Y",$H$2="Y"),I35&lt;5,J35&lt;5),IF(AND(I35=#REF!,J35=#REF!),#REF!+1,1),"")</f>
      </c>
      <c r="H35" s="22" t="e">
        <f>IF(AND($H$2="Y",J35&gt;0,OR(AND(G35=1,#REF!=10),AND(G35=2,#REF!=20),AND(G35=3,#REF!=30),AND(G35=4,G79=40),AND(G35=5,G85=50),AND(G35=6,G92=60),AND(G35=7,G101=70),AND(G35=8,#REF!=80),AND(G35=9,G109=90),AND(G35=10,#REF!=100))),VLOOKUP(J35-1,SortLookup!$A$13:$B$16,2,FALSE),"")</f>
        <v>#REF!</v>
      </c>
      <c r="I35" s="38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71">
        <f t="shared" si="31"/>
        <v>0</v>
      </c>
      <c r="L35" s="72">
        <f t="shared" si="32"/>
        <v>0</v>
      </c>
      <c r="M35" s="44">
        <f aca="true" t="shared" si="60" ref="M35:M49">AD35+AQ35+BC35+BN35+CA35+CL35+CW35+DH35+DS35+ED35+EO35+EZ35+FK35+FV35+GG35+GR35+HC35+HN35+HY35+IJ35</f>
        <v>0</v>
      </c>
      <c r="N35" s="45">
        <f aca="true" t="shared" si="61" ref="N35:N49">O35/2</f>
        <v>0</v>
      </c>
      <c r="O35" s="73">
        <f aca="true" t="shared" si="62" ref="O35:O49">W35+AJ35+AV35+BG35+BT35+CE35+CP35+DA35+DL35+DW35+EH35+ES35+FD35+FO35+FZ35+GK35+GV35+HG35+HR35+IC35</f>
        <v>0</v>
      </c>
      <c r="P35" s="35"/>
      <c r="Q35" s="32"/>
      <c r="R35" s="32"/>
      <c r="S35" s="32"/>
      <c r="T35" s="32"/>
      <c r="U35" s="32"/>
      <c r="V35" s="32"/>
      <c r="W35" s="33"/>
      <c r="X35" s="33"/>
      <c r="Y35" s="33"/>
      <c r="Z35" s="33"/>
      <c r="AA35" s="34"/>
      <c r="AB35" s="31">
        <f t="shared" si="36"/>
        <v>0</v>
      </c>
      <c r="AC35" s="30">
        <f t="shared" si="37"/>
        <v>0</v>
      </c>
      <c r="AD35" s="24">
        <f t="shared" si="38"/>
        <v>0</v>
      </c>
      <c r="AE35" s="59">
        <f t="shared" si="39"/>
        <v>0</v>
      </c>
      <c r="AF35" s="35"/>
      <c r="AG35" s="32"/>
      <c r="AH35" s="32"/>
      <c r="AI35" s="32"/>
      <c r="AJ35" s="33"/>
      <c r="AK35" s="33"/>
      <c r="AL35" s="33"/>
      <c r="AM35" s="33"/>
      <c r="AN35" s="34"/>
      <c r="AO35" s="31">
        <f t="shared" si="40"/>
        <v>0</v>
      </c>
      <c r="AP35" s="30">
        <f t="shared" si="41"/>
        <v>0</v>
      </c>
      <c r="AQ35" s="24">
        <f t="shared" si="42"/>
        <v>0</v>
      </c>
      <c r="AR35" s="59">
        <f t="shared" si="43"/>
        <v>0</v>
      </c>
      <c r="AS35" s="35"/>
      <c r="AT35" s="32"/>
      <c r="AU35" s="32"/>
      <c r="AV35" s="33"/>
      <c r="AW35" s="33"/>
      <c r="AX35" s="33"/>
      <c r="AY35" s="33"/>
      <c r="AZ35" s="34"/>
      <c r="BA35" s="31">
        <f t="shared" si="44"/>
        <v>0</v>
      </c>
      <c r="BB35" s="30">
        <f t="shared" si="45"/>
        <v>0</v>
      </c>
      <c r="BC35" s="24">
        <f t="shared" si="46"/>
        <v>0</v>
      </c>
      <c r="BD35" s="59">
        <f t="shared" si="47"/>
        <v>0</v>
      </c>
      <c r="BE35" s="31"/>
      <c r="BF35" s="56"/>
      <c r="BG35" s="33"/>
      <c r="BH35" s="33"/>
      <c r="BI35" s="33"/>
      <c r="BJ35" s="33"/>
      <c r="BK35" s="34"/>
      <c r="BL35" s="52">
        <f t="shared" si="48"/>
        <v>0</v>
      </c>
      <c r="BM35" s="45">
        <f t="shared" si="49"/>
        <v>0</v>
      </c>
      <c r="BN35" s="44">
        <f t="shared" si="50"/>
        <v>0</v>
      </c>
      <c r="BO35" s="43">
        <f t="shared" si="51"/>
        <v>0</v>
      </c>
      <c r="BP35" s="35"/>
      <c r="BQ35" s="32"/>
      <c r="BR35" s="32"/>
      <c r="BS35" s="32"/>
      <c r="BT35" s="33"/>
      <c r="BU35" s="33"/>
      <c r="BV35" s="33"/>
      <c r="BW35" s="33"/>
      <c r="BX35" s="34"/>
      <c r="BY35" s="31">
        <f t="shared" si="52"/>
        <v>0</v>
      </c>
      <c r="BZ35" s="30">
        <f t="shared" si="53"/>
        <v>0</v>
      </c>
      <c r="CA35" s="36">
        <f t="shared" si="54"/>
        <v>0</v>
      </c>
      <c r="CB35" s="126">
        <f t="shared" si="55"/>
        <v>0</v>
      </c>
      <c r="CC35" s="35"/>
      <c r="CD35" s="32"/>
      <c r="CE35" s="33"/>
      <c r="CF35" s="33"/>
      <c r="CG35" s="33"/>
      <c r="CH35" s="33"/>
      <c r="CI35" s="34"/>
      <c r="CJ35" s="31">
        <f t="shared" si="56"/>
        <v>0</v>
      </c>
      <c r="CK35" s="30">
        <f t="shared" si="57"/>
        <v>0</v>
      </c>
      <c r="CL35" s="24">
        <f t="shared" si="58"/>
        <v>0</v>
      </c>
      <c r="CM35" s="104">
        <f t="shared" si="59"/>
        <v>0</v>
      </c>
      <c r="CN35" s="1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48"/>
      <c r="IL35" s="49"/>
    </row>
    <row r="36" spans="1:246" ht="12.75" hidden="1">
      <c r="A36" s="37"/>
      <c r="B36" s="79"/>
      <c r="C36" s="27"/>
      <c r="D36" s="28"/>
      <c r="E36" s="28"/>
      <c r="F36" s="58"/>
      <c r="G36" s="26">
        <f>IF(AND(OR($G$2="Y",$H$2="Y"),I36&lt;5,J36&lt;5),IF(AND(I36=#REF!,J36=#REF!),#REF!+1,1),"")</f>
      </c>
      <c r="H36" s="22" t="e">
        <f>IF(AND($H$2="Y",J36&gt;0,OR(AND(G36=1,#REF!=10),AND(G36=2,#REF!=20),AND(G36=3,#REF!=30),AND(G36=4,G88=40),AND(G36=5,#REF!=50),AND(G36=6,G94=60),AND(G36=7,G103=70),AND(G36=8,#REF!=80),AND(G36=9,G111=90),AND(G36=10,#REF!=100))),VLOOKUP(J36-1,SortLookup!$A$13:$B$16,2,FALSE),"")</f>
        <v>#REF!</v>
      </c>
      <c r="I36" s="38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71">
        <f t="shared" si="31"/>
        <v>0</v>
      </c>
      <c r="L36" s="72">
        <f t="shared" si="32"/>
        <v>0</v>
      </c>
      <c r="M36" s="44">
        <f t="shared" si="60"/>
        <v>0</v>
      </c>
      <c r="N36" s="45">
        <f t="shared" si="61"/>
        <v>0</v>
      </c>
      <c r="O36" s="73">
        <f t="shared" si="62"/>
        <v>0</v>
      </c>
      <c r="P36" s="35"/>
      <c r="Q36" s="32"/>
      <c r="R36" s="32"/>
      <c r="S36" s="32"/>
      <c r="T36" s="32"/>
      <c r="U36" s="32"/>
      <c r="V36" s="32"/>
      <c r="W36" s="33"/>
      <c r="X36" s="33"/>
      <c r="Y36" s="33"/>
      <c r="Z36" s="33"/>
      <c r="AA36" s="34"/>
      <c r="AB36" s="31">
        <f t="shared" si="36"/>
        <v>0</v>
      </c>
      <c r="AC36" s="30">
        <f t="shared" si="37"/>
        <v>0</v>
      </c>
      <c r="AD36" s="24">
        <f t="shared" si="38"/>
        <v>0</v>
      </c>
      <c r="AE36" s="59">
        <f t="shared" si="39"/>
        <v>0</v>
      </c>
      <c r="AF36" s="35"/>
      <c r="AG36" s="32"/>
      <c r="AH36" s="32"/>
      <c r="AI36" s="32"/>
      <c r="AJ36" s="33"/>
      <c r="AK36" s="33"/>
      <c r="AL36" s="33"/>
      <c r="AM36" s="33"/>
      <c r="AN36" s="34"/>
      <c r="AO36" s="31">
        <f t="shared" si="40"/>
        <v>0</v>
      </c>
      <c r="AP36" s="30">
        <f t="shared" si="41"/>
        <v>0</v>
      </c>
      <c r="AQ36" s="24">
        <f t="shared" si="42"/>
        <v>0</v>
      </c>
      <c r="AR36" s="59">
        <f t="shared" si="43"/>
        <v>0</v>
      </c>
      <c r="AS36" s="35"/>
      <c r="AT36" s="32"/>
      <c r="AU36" s="32"/>
      <c r="AV36" s="33"/>
      <c r="AW36" s="33"/>
      <c r="AX36" s="33"/>
      <c r="AY36" s="33"/>
      <c r="AZ36" s="34"/>
      <c r="BA36" s="31">
        <f t="shared" si="44"/>
        <v>0</v>
      </c>
      <c r="BB36" s="30">
        <f t="shared" si="45"/>
        <v>0</v>
      </c>
      <c r="BC36" s="24">
        <f t="shared" si="46"/>
        <v>0</v>
      </c>
      <c r="BD36" s="59">
        <f t="shared" si="47"/>
        <v>0</v>
      </c>
      <c r="BE36" s="31"/>
      <c r="BF36" s="56"/>
      <c r="BG36" s="33"/>
      <c r="BH36" s="33"/>
      <c r="BI36" s="33"/>
      <c r="BJ36" s="33"/>
      <c r="BK36" s="34"/>
      <c r="BL36" s="52">
        <f t="shared" si="48"/>
        <v>0</v>
      </c>
      <c r="BM36" s="45">
        <f t="shared" si="49"/>
        <v>0</v>
      </c>
      <c r="BN36" s="44">
        <f t="shared" si="50"/>
        <v>0</v>
      </c>
      <c r="BO36" s="43">
        <f t="shared" si="51"/>
        <v>0</v>
      </c>
      <c r="BP36" s="35"/>
      <c r="BQ36" s="32"/>
      <c r="BR36" s="32"/>
      <c r="BS36" s="32"/>
      <c r="BT36" s="33"/>
      <c r="BU36" s="33"/>
      <c r="BV36" s="33"/>
      <c r="BW36" s="33"/>
      <c r="BX36" s="34"/>
      <c r="BY36" s="31">
        <f t="shared" si="52"/>
        <v>0</v>
      </c>
      <c r="BZ36" s="30">
        <f t="shared" si="53"/>
        <v>0</v>
      </c>
      <c r="CA36" s="36">
        <f t="shared" si="54"/>
        <v>0</v>
      </c>
      <c r="CB36" s="126">
        <f t="shared" si="55"/>
        <v>0</v>
      </c>
      <c r="CC36" s="35"/>
      <c r="CD36" s="32"/>
      <c r="CE36" s="33"/>
      <c r="CF36" s="33"/>
      <c r="CG36" s="33"/>
      <c r="CH36" s="33"/>
      <c r="CI36" s="34"/>
      <c r="CJ36" s="31">
        <f t="shared" si="56"/>
        <v>0</v>
      </c>
      <c r="CK36" s="30">
        <f t="shared" si="57"/>
        <v>0</v>
      </c>
      <c r="CL36" s="24">
        <f t="shared" si="58"/>
        <v>0</v>
      </c>
      <c r="CM36" s="104">
        <f t="shared" si="59"/>
        <v>0</v>
      </c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48"/>
      <c r="IL36" s="49"/>
    </row>
    <row r="37" spans="1:246" ht="12.75" hidden="1">
      <c r="A37" s="37"/>
      <c r="B37" s="27"/>
      <c r="C37" s="27"/>
      <c r="D37" s="28"/>
      <c r="E37" s="28"/>
      <c r="F37" s="58"/>
      <c r="G37" s="26">
        <f>IF(AND(OR($G$2="Y",$H$2="Y"),I37&lt;5,J37&lt;5),IF(AND(I37=#REF!,J37=#REF!),#REF!+1,1),"")</f>
      </c>
      <c r="H37" s="22" t="e">
        <f>IF(AND($H$2="Y",J37&gt;0,OR(AND(G37=1,#REF!=10),AND(G37=2,#REF!=20),AND(G37=3,#REF!=30),AND(G37=4,G81=40),AND(G37=5,G87=50),AND(G37=6,G94=60),AND(G37=7,G103=70),AND(G37=8,#REF!=80),AND(G37=9,G111=90),AND(G37=10,#REF!=100))),VLOOKUP(J37-1,SortLookup!$A$13:$B$16,2,FALSE),"")</f>
        <v>#REF!</v>
      </c>
      <c r="I37" s="38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71">
        <f t="shared" si="31"/>
        <v>0</v>
      </c>
      <c r="L37" s="72">
        <f t="shared" si="32"/>
        <v>0</v>
      </c>
      <c r="M37" s="44">
        <f t="shared" si="60"/>
        <v>0</v>
      </c>
      <c r="N37" s="45">
        <f t="shared" si="61"/>
        <v>0</v>
      </c>
      <c r="O37" s="73">
        <f t="shared" si="62"/>
        <v>0</v>
      </c>
      <c r="P37" s="35"/>
      <c r="Q37" s="32"/>
      <c r="R37" s="32"/>
      <c r="S37" s="32"/>
      <c r="T37" s="32"/>
      <c r="U37" s="32"/>
      <c r="V37" s="32"/>
      <c r="W37" s="33"/>
      <c r="X37" s="33"/>
      <c r="Y37" s="33"/>
      <c r="Z37" s="33"/>
      <c r="AA37" s="34"/>
      <c r="AB37" s="31">
        <f t="shared" si="36"/>
        <v>0</v>
      </c>
      <c r="AC37" s="30">
        <f t="shared" si="37"/>
        <v>0</v>
      </c>
      <c r="AD37" s="24">
        <f t="shared" si="38"/>
        <v>0</v>
      </c>
      <c r="AE37" s="59">
        <f t="shared" si="39"/>
        <v>0</v>
      </c>
      <c r="AF37" s="35"/>
      <c r="AG37" s="32"/>
      <c r="AH37" s="32"/>
      <c r="AI37" s="32"/>
      <c r="AJ37" s="33"/>
      <c r="AK37" s="33"/>
      <c r="AL37" s="33"/>
      <c r="AM37" s="33"/>
      <c r="AN37" s="34"/>
      <c r="AO37" s="31">
        <f t="shared" si="40"/>
        <v>0</v>
      </c>
      <c r="AP37" s="30">
        <f t="shared" si="41"/>
        <v>0</v>
      </c>
      <c r="AQ37" s="24">
        <f t="shared" si="42"/>
        <v>0</v>
      </c>
      <c r="AR37" s="59">
        <f t="shared" si="43"/>
        <v>0</v>
      </c>
      <c r="AS37" s="35"/>
      <c r="AT37" s="32"/>
      <c r="AU37" s="32"/>
      <c r="AV37" s="33"/>
      <c r="AW37" s="33"/>
      <c r="AX37" s="33"/>
      <c r="AY37" s="33"/>
      <c r="AZ37" s="34"/>
      <c r="BA37" s="31">
        <f t="shared" si="44"/>
        <v>0</v>
      </c>
      <c r="BB37" s="30">
        <f t="shared" si="45"/>
        <v>0</v>
      </c>
      <c r="BC37" s="24">
        <f t="shared" si="46"/>
        <v>0</v>
      </c>
      <c r="BD37" s="59">
        <f t="shared" si="47"/>
        <v>0</v>
      </c>
      <c r="BE37" s="31"/>
      <c r="BF37" s="56"/>
      <c r="BG37" s="33"/>
      <c r="BH37" s="33"/>
      <c r="BI37" s="33"/>
      <c r="BJ37" s="33"/>
      <c r="BK37" s="34"/>
      <c r="BL37" s="52">
        <f t="shared" si="48"/>
        <v>0</v>
      </c>
      <c r="BM37" s="45">
        <f t="shared" si="49"/>
        <v>0</v>
      </c>
      <c r="BN37" s="44">
        <f t="shared" si="50"/>
        <v>0</v>
      </c>
      <c r="BO37" s="43">
        <f t="shared" si="51"/>
        <v>0</v>
      </c>
      <c r="BP37" s="35"/>
      <c r="BQ37" s="32"/>
      <c r="BR37" s="32"/>
      <c r="BS37" s="32"/>
      <c r="BT37" s="33"/>
      <c r="BU37" s="33"/>
      <c r="BV37" s="33"/>
      <c r="BW37" s="33"/>
      <c r="BX37" s="34"/>
      <c r="BY37" s="31">
        <f t="shared" si="52"/>
        <v>0</v>
      </c>
      <c r="BZ37" s="30">
        <f t="shared" si="53"/>
        <v>0</v>
      </c>
      <c r="CA37" s="36">
        <f t="shared" si="54"/>
        <v>0</v>
      </c>
      <c r="CB37" s="126">
        <f t="shared" si="55"/>
        <v>0</v>
      </c>
      <c r="CC37" s="35"/>
      <c r="CD37" s="32"/>
      <c r="CE37" s="33"/>
      <c r="CF37" s="33"/>
      <c r="CG37" s="33"/>
      <c r="CH37" s="33"/>
      <c r="CI37" s="34"/>
      <c r="CJ37" s="31">
        <f t="shared" si="56"/>
        <v>0</v>
      </c>
      <c r="CK37" s="30">
        <f t="shared" si="57"/>
        <v>0</v>
      </c>
      <c r="CL37" s="24">
        <f t="shared" si="58"/>
        <v>0</v>
      </c>
      <c r="CM37" s="104">
        <f t="shared" si="59"/>
        <v>0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48"/>
      <c r="IL37" s="49"/>
    </row>
    <row r="38" spans="1:246" ht="12.75" hidden="1">
      <c r="A38" s="37"/>
      <c r="B38" s="27"/>
      <c r="C38" s="27"/>
      <c r="D38" s="28"/>
      <c r="E38" s="28"/>
      <c r="F38" s="58"/>
      <c r="G38" s="26">
        <f>IF(AND(OR($G$2="Y",$H$2="Y"),I38&lt;5,J38&lt;5),IF(AND(I38=I37,J38=J37),G37+1,1),"")</f>
      </c>
      <c r="H38" s="22" t="e">
        <f>IF(AND($H$2="Y",J38&gt;0,OR(AND(G38=1,#REF!=10),AND(G38=2,#REF!=20),AND(G38=3,#REF!=30),AND(G38=4,G103=40),AND(G38=5,G109=50),AND(G38=6,G116=60),AND(G38=7,G125=70),AND(G38=8,#REF!=80),AND(G38=9,G133=90),AND(G38=10,#REF!=100))),VLOOKUP(J38-1,SortLookup!$A$13:$B$16,2,FALSE),"")</f>
        <v>#REF!</v>
      </c>
      <c r="I38" s="38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71">
        <f t="shared" si="31"/>
        <v>0</v>
      </c>
      <c r="L38" s="72">
        <f t="shared" si="32"/>
        <v>0</v>
      </c>
      <c r="M38" s="44">
        <f t="shared" si="60"/>
        <v>0</v>
      </c>
      <c r="N38" s="45">
        <f t="shared" si="61"/>
        <v>0</v>
      </c>
      <c r="O38" s="73">
        <f t="shared" si="62"/>
        <v>0</v>
      </c>
      <c r="P38" s="35"/>
      <c r="Q38" s="32"/>
      <c r="R38" s="32"/>
      <c r="S38" s="32"/>
      <c r="T38" s="32"/>
      <c r="U38" s="32"/>
      <c r="V38" s="32"/>
      <c r="W38" s="33"/>
      <c r="X38" s="33"/>
      <c r="Y38" s="33"/>
      <c r="Z38" s="33"/>
      <c r="AA38" s="34"/>
      <c r="AB38" s="31">
        <f t="shared" si="36"/>
        <v>0</v>
      </c>
      <c r="AC38" s="30">
        <f t="shared" si="37"/>
        <v>0</v>
      </c>
      <c r="AD38" s="24">
        <f t="shared" si="38"/>
        <v>0</v>
      </c>
      <c r="AE38" s="59">
        <f t="shared" si="39"/>
        <v>0</v>
      </c>
      <c r="AF38" s="35"/>
      <c r="AG38" s="32"/>
      <c r="AH38" s="32"/>
      <c r="AI38" s="32"/>
      <c r="AJ38" s="33"/>
      <c r="AK38" s="33"/>
      <c r="AL38" s="33"/>
      <c r="AM38" s="33"/>
      <c r="AN38" s="34"/>
      <c r="AO38" s="31">
        <f t="shared" si="40"/>
        <v>0</v>
      </c>
      <c r="AP38" s="30">
        <f t="shared" si="41"/>
        <v>0</v>
      </c>
      <c r="AQ38" s="24">
        <f t="shared" si="42"/>
        <v>0</v>
      </c>
      <c r="AR38" s="59">
        <f t="shared" si="43"/>
        <v>0</v>
      </c>
      <c r="AS38" s="35"/>
      <c r="AT38" s="32"/>
      <c r="AU38" s="32"/>
      <c r="AV38" s="33"/>
      <c r="AW38" s="33"/>
      <c r="AX38" s="33"/>
      <c r="AY38" s="33"/>
      <c r="AZ38" s="34"/>
      <c r="BA38" s="31">
        <f t="shared" si="44"/>
        <v>0</v>
      </c>
      <c r="BB38" s="30">
        <f t="shared" si="45"/>
        <v>0</v>
      </c>
      <c r="BC38" s="24">
        <f t="shared" si="46"/>
        <v>0</v>
      </c>
      <c r="BD38" s="59">
        <f t="shared" si="47"/>
        <v>0</v>
      </c>
      <c r="BE38" s="31"/>
      <c r="BF38" s="56"/>
      <c r="BG38" s="33"/>
      <c r="BH38" s="33"/>
      <c r="BI38" s="33"/>
      <c r="BJ38" s="33"/>
      <c r="BK38" s="34"/>
      <c r="BL38" s="52">
        <f t="shared" si="48"/>
        <v>0</v>
      </c>
      <c r="BM38" s="45">
        <f t="shared" si="49"/>
        <v>0</v>
      </c>
      <c r="BN38" s="44">
        <f t="shared" si="50"/>
        <v>0</v>
      </c>
      <c r="BO38" s="43">
        <f t="shared" si="51"/>
        <v>0</v>
      </c>
      <c r="BP38" s="35"/>
      <c r="BQ38" s="32"/>
      <c r="BR38" s="32"/>
      <c r="BS38" s="32"/>
      <c r="BT38" s="33"/>
      <c r="BU38" s="33"/>
      <c r="BV38" s="33"/>
      <c r="BW38" s="33"/>
      <c r="BX38" s="34"/>
      <c r="BY38" s="31">
        <f t="shared" si="52"/>
        <v>0</v>
      </c>
      <c r="BZ38" s="30">
        <f t="shared" si="53"/>
        <v>0</v>
      </c>
      <c r="CA38" s="36">
        <f t="shared" si="54"/>
        <v>0</v>
      </c>
      <c r="CB38" s="126">
        <f t="shared" si="55"/>
        <v>0</v>
      </c>
      <c r="CC38" s="35"/>
      <c r="CD38" s="32"/>
      <c r="CE38" s="33"/>
      <c r="CF38" s="33"/>
      <c r="CG38" s="33"/>
      <c r="CH38" s="33"/>
      <c r="CI38" s="34"/>
      <c r="CJ38" s="31">
        <f t="shared" si="56"/>
        <v>0</v>
      </c>
      <c r="CK38" s="30">
        <f t="shared" si="57"/>
        <v>0</v>
      </c>
      <c r="CL38" s="24">
        <f t="shared" si="58"/>
        <v>0</v>
      </c>
      <c r="CM38" s="104">
        <f t="shared" si="59"/>
        <v>0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48"/>
      <c r="IL38" s="49"/>
    </row>
    <row r="39" spans="1:246" ht="12.75" hidden="1">
      <c r="A39" s="37"/>
      <c r="B39" s="27"/>
      <c r="C39" s="27"/>
      <c r="D39" s="28"/>
      <c r="E39" s="28"/>
      <c r="F39" s="58"/>
      <c r="G39" s="26">
        <f>IF(AND(OR($G$2="Y",$H$2="Y"),I39&lt;5,J39&lt;5),IF(AND(I39=I38,J39=J38),G38+1,1),"")</f>
      </c>
      <c r="H39" s="22" t="e">
        <f>IF(AND($H$2="Y",J39&gt;0,OR(AND(G39=1,#REF!=10),AND(G39=2,#REF!=20),AND(G39=3,#REF!=30),AND(G39=4,G107=40),AND(G39=5,G113=50),AND(G39=6,G120=60),AND(G39=7,G129=70),AND(G39=8,#REF!=80),AND(G39=9,G137=90),AND(G39=10,#REF!=100))),VLOOKUP(J39-1,SortLookup!$A$13:$B$16,2,FALSE),"")</f>
        <v>#REF!</v>
      </c>
      <c r="I39" s="38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71">
        <f t="shared" si="31"/>
        <v>0</v>
      </c>
      <c r="L39" s="72">
        <f t="shared" si="32"/>
        <v>0</v>
      </c>
      <c r="M39" s="44">
        <f t="shared" si="60"/>
        <v>0</v>
      </c>
      <c r="N39" s="45">
        <f t="shared" si="61"/>
        <v>0</v>
      </c>
      <c r="O39" s="73">
        <f t="shared" si="62"/>
        <v>0</v>
      </c>
      <c r="P39" s="35"/>
      <c r="Q39" s="32"/>
      <c r="R39" s="32"/>
      <c r="S39" s="32"/>
      <c r="T39" s="32"/>
      <c r="U39" s="32"/>
      <c r="V39" s="32"/>
      <c r="W39" s="33"/>
      <c r="X39" s="33"/>
      <c r="Y39" s="33"/>
      <c r="Z39" s="33"/>
      <c r="AA39" s="34"/>
      <c r="AB39" s="31">
        <f t="shared" si="36"/>
        <v>0</v>
      </c>
      <c r="AC39" s="30">
        <f t="shared" si="37"/>
        <v>0</v>
      </c>
      <c r="AD39" s="24">
        <f t="shared" si="38"/>
        <v>0</v>
      </c>
      <c r="AE39" s="59">
        <f t="shared" si="39"/>
        <v>0</v>
      </c>
      <c r="AF39" s="35"/>
      <c r="AG39" s="32"/>
      <c r="AH39" s="32"/>
      <c r="AI39" s="32"/>
      <c r="AJ39" s="33"/>
      <c r="AK39" s="33"/>
      <c r="AL39" s="33"/>
      <c r="AM39" s="33"/>
      <c r="AN39" s="34"/>
      <c r="AO39" s="31">
        <f t="shared" si="40"/>
        <v>0</v>
      </c>
      <c r="AP39" s="30">
        <f t="shared" si="41"/>
        <v>0</v>
      </c>
      <c r="AQ39" s="24">
        <f t="shared" si="42"/>
        <v>0</v>
      </c>
      <c r="AR39" s="59">
        <f t="shared" si="43"/>
        <v>0</v>
      </c>
      <c r="AS39" s="35"/>
      <c r="AT39" s="32"/>
      <c r="AU39" s="32"/>
      <c r="AV39" s="33"/>
      <c r="AW39" s="33"/>
      <c r="AX39" s="33"/>
      <c r="AY39" s="33"/>
      <c r="AZ39" s="34"/>
      <c r="BA39" s="31">
        <f t="shared" si="44"/>
        <v>0</v>
      </c>
      <c r="BB39" s="30">
        <f t="shared" si="45"/>
        <v>0</v>
      </c>
      <c r="BC39" s="24">
        <f t="shared" si="46"/>
        <v>0</v>
      </c>
      <c r="BD39" s="59">
        <f t="shared" si="47"/>
        <v>0</v>
      </c>
      <c r="BE39" s="31"/>
      <c r="BF39" s="56"/>
      <c r="BG39" s="33"/>
      <c r="BH39" s="33"/>
      <c r="BI39" s="33"/>
      <c r="BJ39" s="33"/>
      <c r="BK39" s="34"/>
      <c r="BL39" s="52">
        <f t="shared" si="48"/>
        <v>0</v>
      </c>
      <c r="BM39" s="45">
        <f t="shared" si="49"/>
        <v>0</v>
      </c>
      <c r="BN39" s="44">
        <f t="shared" si="50"/>
        <v>0</v>
      </c>
      <c r="BO39" s="43">
        <f t="shared" si="51"/>
        <v>0</v>
      </c>
      <c r="BP39" s="35"/>
      <c r="BQ39" s="32"/>
      <c r="BR39" s="32"/>
      <c r="BS39" s="32"/>
      <c r="BT39" s="33"/>
      <c r="BU39" s="33"/>
      <c r="BV39" s="33"/>
      <c r="BW39" s="33"/>
      <c r="BX39" s="34"/>
      <c r="BY39" s="31">
        <f t="shared" si="52"/>
        <v>0</v>
      </c>
      <c r="BZ39" s="30">
        <f t="shared" si="53"/>
        <v>0</v>
      </c>
      <c r="CA39" s="36">
        <f t="shared" si="54"/>
        <v>0</v>
      </c>
      <c r="CB39" s="126">
        <f t="shared" si="55"/>
        <v>0</v>
      </c>
      <c r="CC39" s="35"/>
      <c r="CD39" s="32"/>
      <c r="CE39" s="33"/>
      <c r="CF39" s="33"/>
      <c r="CG39" s="33"/>
      <c r="CH39" s="33"/>
      <c r="CI39" s="34"/>
      <c r="CJ39" s="31">
        <f t="shared" si="56"/>
        <v>0</v>
      </c>
      <c r="CK39" s="30">
        <f t="shared" si="57"/>
        <v>0</v>
      </c>
      <c r="CL39" s="24">
        <f t="shared" si="58"/>
        <v>0</v>
      </c>
      <c r="CM39" s="104">
        <f t="shared" si="59"/>
        <v>0</v>
      </c>
      <c r="CN39" s="1"/>
      <c r="CO39" s="1"/>
      <c r="CP39" s="2"/>
      <c r="CQ39" s="2"/>
      <c r="CR39" s="2"/>
      <c r="CS39" s="2"/>
      <c r="CT39" s="2"/>
      <c r="CU39" s="7">
        <f>CN39+CO39</f>
        <v>0</v>
      </c>
      <c r="CV39" s="14">
        <f>CP39/2</f>
        <v>0</v>
      </c>
      <c r="CW39" s="6">
        <f>(CQ39*3)+(CR39*5)+(CS39*5)+(CT39*20)</f>
        <v>0</v>
      </c>
      <c r="CX39" s="15">
        <f>CU39+CV39+CW39</f>
        <v>0</v>
      </c>
      <c r="CY39" s="16"/>
      <c r="CZ39" s="1"/>
      <c r="DA39" s="2"/>
      <c r="DB39" s="2"/>
      <c r="DC39" s="2"/>
      <c r="DD39" s="2"/>
      <c r="DE39" s="2"/>
      <c r="DF39" s="7">
        <f>CY39+CZ39</f>
        <v>0</v>
      </c>
      <c r="DG39" s="14">
        <f>DA39/2</f>
        <v>0</v>
      </c>
      <c r="DH39" s="6">
        <f>(DB39*3)+(DC39*5)+(DD39*5)+(DE39*20)</f>
        <v>0</v>
      </c>
      <c r="DI39" s="15">
        <f>DF39+DG39+DH39</f>
        <v>0</v>
      </c>
      <c r="DJ39" s="16"/>
      <c r="DK39" s="1"/>
      <c r="DL39" s="2"/>
      <c r="DM39" s="2"/>
      <c r="DN39" s="2"/>
      <c r="DO39" s="2"/>
      <c r="DP39" s="2"/>
      <c r="DQ39" s="7">
        <f>DJ39+DK39</f>
        <v>0</v>
      </c>
      <c r="DR39" s="14">
        <f>DL39/2</f>
        <v>0</v>
      </c>
      <c r="DS39" s="6">
        <f>(DM39*3)+(DN39*5)+(DO39*5)+(DP39*20)</f>
        <v>0</v>
      </c>
      <c r="DT39" s="15">
        <f>DQ39+DR39+DS39</f>
        <v>0</v>
      </c>
      <c r="DU39" s="16"/>
      <c r="DV39" s="1"/>
      <c r="DW39" s="2"/>
      <c r="DX39" s="2"/>
      <c r="DY39" s="2"/>
      <c r="DZ39" s="2"/>
      <c r="EA39" s="2"/>
      <c r="EB39" s="7">
        <f>DU39+DV39</f>
        <v>0</v>
      </c>
      <c r="EC39" s="14">
        <f>DW39/2</f>
        <v>0</v>
      </c>
      <c r="ED39" s="6">
        <f>(DX39*3)+(DY39*5)+(DZ39*5)+(EA39*20)</f>
        <v>0</v>
      </c>
      <c r="EE39" s="15">
        <f>EB39+EC39+ED39</f>
        <v>0</v>
      </c>
      <c r="EF39" s="16"/>
      <c r="EG39" s="1"/>
      <c r="EH39" s="2"/>
      <c r="EI39" s="2"/>
      <c r="EJ39" s="2"/>
      <c r="EK39" s="2"/>
      <c r="EL39" s="2"/>
      <c r="EM39" s="7">
        <f>EF39+EG39</f>
        <v>0</v>
      </c>
      <c r="EN39" s="14">
        <f>EH39/2</f>
        <v>0</v>
      </c>
      <c r="EO39" s="6">
        <f>(EI39*3)+(EJ39*5)+(EK39*5)+(EL39*20)</f>
        <v>0</v>
      </c>
      <c r="EP39" s="15">
        <f>EM39+EN39+EO39</f>
        <v>0</v>
      </c>
      <c r="EQ39" s="16"/>
      <c r="ER39" s="1"/>
      <c r="ES39" s="2"/>
      <c r="ET39" s="2"/>
      <c r="EU39" s="2"/>
      <c r="EV39" s="2"/>
      <c r="EW39" s="2"/>
      <c r="EX39" s="7">
        <f>EQ39+ER39</f>
        <v>0</v>
      </c>
      <c r="EY39" s="14">
        <f>ES39/2</f>
        <v>0</v>
      </c>
      <c r="EZ39" s="6">
        <f>(ET39*3)+(EU39*5)+(EV39*5)+(EW39*20)</f>
        <v>0</v>
      </c>
      <c r="FA39" s="15">
        <f>EX39+EY39+EZ39</f>
        <v>0</v>
      </c>
      <c r="FB39" s="16"/>
      <c r="FC39" s="1"/>
      <c r="FD39" s="2"/>
      <c r="FE39" s="2"/>
      <c r="FF39" s="2"/>
      <c r="FG39" s="2"/>
      <c r="FH39" s="2"/>
      <c r="FI39" s="7">
        <f>FB39+FC39</f>
        <v>0</v>
      </c>
      <c r="FJ39" s="14">
        <f>FD39/2</f>
        <v>0</v>
      </c>
      <c r="FK39" s="6">
        <f>(FE39*3)+(FF39*5)+(FG39*5)+(FH39*20)</f>
        <v>0</v>
      </c>
      <c r="FL39" s="15">
        <f>FI39+FJ39+FK39</f>
        <v>0</v>
      </c>
      <c r="FM39" s="16"/>
      <c r="FN39" s="1"/>
      <c r="FO39" s="2"/>
      <c r="FP39" s="2"/>
      <c r="FQ39" s="2"/>
      <c r="FR39" s="2"/>
      <c r="FS39" s="2"/>
      <c r="FT39" s="7">
        <f>FM39+FN39</f>
        <v>0</v>
      </c>
      <c r="FU39" s="14">
        <f>FO39/2</f>
        <v>0</v>
      </c>
      <c r="FV39" s="6">
        <f>(FP39*3)+(FQ39*5)+(FR39*5)+(FS39*20)</f>
        <v>0</v>
      </c>
      <c r="FW39" s="15">
        <f>FT39+FU39+FV39</f>
        <v>0</v>
      </c>
      <c r="FX39" s="16"/>
      <c r="FY39" s="1"/>
      <c r="FZ39" s="2"/>
      <c r="GA39" s="2"/>
      <c r="GB39" s="2"/>
      <c r="GC39" s="2"/>
      <c r="GD39" s="2"/>
      <c r="GE39" s="7">
        <f>FX39+FY39</f>
        <v>0</v>
      </c>
      <c r="GF39" s="14">
        <f>FZ39/2</f>
        <v>0</v>
      </c>
      <c r="GG39" s="6">
        <f>(GA39*3)+(GB39*5)+(GC39*5)+(GD39*20)</f>
        <v>0</v>
      </c>
      <c r="GH39" s="15">
        <f>GE39+GF39+GG39</f>
        <v>0</v>
      </c>
      <c r="GI39" s="16"/>
      <c r="GJ39" s="1"/>
      <c r="GK39" s="2"/>
      <c r="GL39" s="2"/>
      <c r="GM39" s="2"/>
      <c r="GN39" s="2"/>
      <c r="GO39" s="2"/>
      <c r="GP39" s="7">
        <f>GI39+GJ39</f>
        <v>0</v>
      </c>
      <c r="GQ39" s="14">
        <f>GK39/2</f>
        <v>0</v>
      </c>
      <c r="GR39" s="6">
        <f>(GL39*3)+(GM39*5)+(GN39*5)+(GO39*20)</f>
        <v>0</v>
      </c>
      <c r="GS39" s="15">
        <f>GP39+GQ39+GR39</f>
        <v>0</v>
      </c>
      <c r="GT39" s="16"/>
      <c r="GU39" s="1"/>
      <c r="GV39" s="2"/>
      <c r="GW39" s="2"/>
      <c r="GX39" s="2"/>
      <c r="GY39" s="2"/>
      <c r="GZ39" s="2"/>
      <c r="HA39" s="7">
        <f>GT39+GU39</f>
        <v>0</v>
      </c>
      <c r="HB39" s="14">
        <f>GV39/2</f>
        <v>0</v>
      </c>
      <c r="HC39" s="6">
        <f>(GW39*3)+(GX39*5)+(GY39*5)+(GZ39*20)</f>
        <v>0</v>
      </c>
      <c r="HD39" s="15">
        <f>HA39+HB39+HC39</f>
        <v>0</v>
      </c>
      <c r="HE39" s="16"/>
      <c r="HF39" s="1"/>
      <c r="HG39" s="2"/>
      <c r="HH39" s="2"/>
      <c r="HI39" s="2"/>
      <c r="HJ39" s="2"/>
      <c r="HK39" s="2"/>
      <c r="HL39" s="7">
        <f>HE39+HF39</f>
        <v>0</v>
      </c>
      <c r="HM39" s="14">
        <f>HG39/2</f>
        <v>0</v>
      </c>
      <c r="HN39" s="6">
        <f>(HH39*3)+(HI39*5)+(HJ39*5)+(HK39*20)</f>
        <v>0</v>
      </c>
      <c r="HO39" s="15">
        <f>HL39+HM39+HN39</f>
        <v>0</v>
      </c>
      <c r="HP39" s="16"/>
      <c r="HQ39" s="1"/>
      <c r="HR39" s="2"/>
      <c r="HS39" s="2"/>
      <c r="HT39" s="2"/>
      <c r="HU39" s="2"/>
      <c r="HV39" s="2"/>
      <c r="HW39" s="7">
        <f>HP39+HQ39</f>
        <v>0</v>
      </c>
      <c r="HX39" s="14">
        <f>HR39/2</f>
        <v>0</v>
      </c>
      <c r="HY39" s="6">
        <f>(HS39*3)+(HT39*5)+(HU39*5)+(HV39*20)</f>
        <v>0</v>
      </c>
      <c r="HZ39" s="15">
        <f>HW39+HX39+HY39</f>
        <v>0</v>
      </c>
      <c r="IA39" s="16"/>
      <c r="IB39" s="1"/>
      <c r="IC39" s="2"/>
      <c r="ID39" s="2"/>
      <c r="IE39" s="2"/>
      <c r="IF39" s="2"/>
      <c r="IG39" s="2"/>
      <c r="IH39" s="7">
        <f>IA39+IB39</f>
        <v>0</v>
      </c>
      <c r="II39" s="14">
        <f>IC39/2</f>
        <v>0</v>
      </c>
      <c r="IJ39" s="6">
        <f>(ID39*3)+(IE39*5)+(IF39*5)+(IG39*20)</f>
        <v>0</v>
      </c>
      <c r="IK39" s="48">
        <f>IH39+II39+IJ39</f>
        <v>0</v>
      </c>
      <c r="IL39" s="49"/>
    </row>
    <row r="40" spans="1:246" ht="12.75" hidden="1">
      <c r="A40" s="29"/>
      <c r="B40" s="79"/>
      <c r="C40" s="27"/>
      <c r="D40" s="28"/>
      <c r="E40" s="80"/>
      <c r="F40" s="81"/>
      <c r="G40" s="26">
        <f>IF(AND(OR($G$2="Y",$H$2="Y"),I40&lt;5,J40&lt;5),IF(AND(I40=#REF!,J40=#REF!),#REF!+1,1),"")</f>
      </c>
      <c r="H40" s="22" t="e">
        <f>IF(AND($H$2="Y",J40&gt;0,OR(AND(G40=1,#REF!=10),AND(G40=2,#REF!=20),AND(G40=3,#REF!=30),AND(G40=4,G92=40),AND(G40=5,G98=50),AND(G40=6,G105=60),AND(G40=7,G114=70),AND(G40=8,#REF!=80),AND(G40=9,G122=90),AND(G40=10,#REF!=100))),VLOOKUP(J40-1,SortLookup!$A$13:$B$16,2,FALSE),"")</f>
        <v>#REF!</v>
      </c>
      <c r="I40" s="38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74">
        <f t="shared" si="31"/>
        <v>0</v>
      </c>
      <c r="L40" s="75">
        <f t="shared" si="32"/>
        <v>0</v>
      </c>
      <c r="M40" s="24">
        <f t="shared" si="60"/>
        <v>0</v>
      </c>
      <c r="N40" s="30">
        <f t="shared" si="61"/>
        <v>0</v>
      </c>
      <c r="O40" s="76">
        <f t="shared" si="62"/>
        <v>0</v>
      </c>
      <c r="P40" s="35"/>
      <c r="Q40" s="32"/>
      <c r="R40" s="32"/>
      <c r="S40" s="32"/>
      <c r="T40" s="32"/>
      <c r="U40" s="32"/>
      <c r="V40" s="32"/>
      <c r="W40" s="33"/>
      <c r="X40" s="33"/>
      <c r="Y40" s="33"/>
      <c r="Z40" s="33"/>
      <c r="AA40" s="34"/>
      <c r="AB40" s="31">
        <f t="shared" si="36"/>
        <v>0</v>
      </c>
      <c r="AC40" s="30">
        <f t="shared" si="37"/>
        <v>0</v>
      </c>
      <c r="AD40" s="24">
        <f t="shared" si="38"/>
        <v>0</v>
      </c>
      <c r="AE40" s="59">
        <f t="shared" si="39"/>
        <v>0</v>
      </c>
      <c r="AF40" s="35"/>
      <c r="AG40" s="32"/>
      <c r="AH40" s="32"/>
      <c r="AI40" s="32"/>
      <c r="AJ40" s="33"/>
      <c r="AK40" s="33"/>
      <c r="AL40" s="33"/>
      <c r="AM40" s="33"/>
      <c r="AN40" s="34"/>
      <c r="AO40" s="31">
        <f t="shared" si="40"/>
        <v>0</v>
      </c>
      <c r="AP40" s="30">
        <f t="shared" si="41"/>
        <v>0</v>
      </c>
      <c r="AQ40" s="24">
        <f t="shared" si="42"/>
        <v>0</v>
      </c>
      <c r="AR40" s="59">
        <f t="shared" si="43"/>
        <v>0</v>
      </c>
      <c r="AS40" s="35"/>
      <c r="AT40" s="32"/>
      <c r="AU40" s="32"/>
      <c r="AV40" s="33"/>
      <c r="AW40" s="33"/>
      <c r="AX40" s="33"/>
      <c r="AY40" s="33"/>
      <c r="AZ40" s="34"/>
      <c r="BA40" s="31">
        <f t="shared" si="44"/>
        <v>0</v>
      </c>
      <c r="BB40" s="30">
        <f t="shared" si="45"/>
        <v>0</v>
      </c>
      <c r="BC40" s="24">
        <f t="shared" si="46"/>
        <v>0</v>
      </c>
      <c r="BD40" s="59">
        <f t="shared" si="47"/>
        <v>0</v>
      </c>
      <c r="BE40" s="31"/>
      <c r="BF40" s="56"/>
      <c r="BG40" s="33"/>
      <c r="BH40" s="33"/>
      <c r="BI40" s="33"/>
      <c r="BJ40" s="33"/>
      <c r="BK40" s="34"/>
      <c r="BL40" s="52">
        <f t="shared" si="48"/>
        <v>0</v>
      </c>
      <c r="BM40" s="45">
        <f t="shared" si="49"/>
        <v>0</v>
      </c>
      <c r="BN40" s="44">
        <f t="shared" si="50"/>
        <v>0</v>
      </c>
      <c r="BO40" s="43">
        <f t="shared" si="51"/>
        <v>0</v>
      </c>
      <c r="BP40" s="35"/>
      <c r="BQ40" s="32"/>
      <c r="BR40" s="32"/>
      <c r="BS40" s="32"/>
      <c r="BT40" s="33"/>
      <c r="BU40" s="33"/>
      <c r="BV40" s="33"/>
      <c r="BW40" s="33"/>
      <c r="BX40" s="34"/>
      <c r="BY40" s="31">
        <f t="shared" si="52"/>
        <v>0</v>
      </c>
      <c r="BZ40" s="30">
        <f t="shared" si="53"/>
        <v>0</v>
      </c>
      <c r="CA40" s="36">
        <f t="shared" si="54"/>
        <v>0</v>
      </c>
      <c r="CB40" s="126">
        <f t="shared" si="55"/>
        <v>0</v>
      </c>
      <c r="CC40" s="35"/>
      <c r="CD40" s="32"/>
      <c r="CE40" s="33"/>
      <c r="CF40" s="33"/>
      <c r="CG40" s="33"/>
      <c r="CH40" s="33"/>
      <c r="CI40" s="34"/>
      <c r="CJ40" s="31">
        <f t="shared" si="56"/>
        <v>0</v>
      </c>
      <c r="CK40" s="30">
        <f t="shared" si="57"/>
        <v>0</v>
      </c>
      <c r="CL40" s="24">
        <f t="shared" si="58"/>
        <v>0</v>
      </c>
      <c r="CM40" s="104">
        <f t="shared" si="59"/>
        <v>0</v>
      </c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48"/>
      <c r="IL40" s="49"/>
    </row>
    <row r="41" spans="1:246" ht="12.75" hidden="1">
      <c r="A41" s="37"/>
      <c r="B41" s="79"/>
      <c r="C41" s="27"/>
      <c r="D41" s="28"/>
      <c r="E41" s="80"/>
      <c r="F41" s="81"/>
      <c r="G41" s="26">
        <f>IF(AND(OR($G$2="Y",$H$2="Y"),I41&lt;5,J41&lt;5),IF(AND(I41=#REF!,J41=#REF!),#REF!+1,1),"")</f>
      </c>
      <c r="H41" s="22" t="e">
        <f>IF(AND($H$2="Y",J41&gt;0,OR(AND(G41=1,#REF!=10),AND(G41=2,#REF!=20),AND(G41=3,#REF!=30),AND(G41=4,#REF!=40),AND(G41=5,#REF!=50),AND(G41=6,G106=60),AND(G41=7,G129=70),AND(G41=8,G138=80),AND(G41=9,G147=90),AND(G41=10,G156=100))),VLOOKUP(J41-1,SortLookup!$A$13:$B$16,2,FALSE),"")</f>
        <v>#REF!</v>
      </c>
      <c r="I41" s="38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71">
        <f t="shared" si="31"/>
        <v>0</v>
      </c>
      <c r="L41" s="72">
        <f t="shared" si="32"/>
        <v>0</v>
      </c>
      <c r="M41" s="44">
        <f t="shared" si="60"/>
        <v>0</v>
      </c>
      <c r="N41" s="45">
        <f t="shared" si="61"/>
        <v>0</v>
      </c>
      <c r="O41" s="73">
        <f t="shared" si="62"/>
        <v>0</v>
      </c>
      <c r="P41" s="35"/>
      <c r="Q41" s="32"/>
      <c r="R41" s="32"/>
      <c r="S41" s="32"/>
      <c r="T41" s="32"/>
      <c r="U41" s="32"/>
      <c r="V41" s="32"/>
      <c r="W41" s="33"/>
      <c r="X41" s="33"/>
      <c r="Y41" s="33"/>
      <c r="Z41" s="33"/>
      <c r="AA41" s="34"/>
      <c r="AB41" s="31">
        <f t="shared" si="36"/>
        <v>0</v>
      </c>
      <c r="AC41" s="30">
        <f t="shared" si="37"/>
        <v>0</v>
      </c>
      <c r="AD41" s="24">
        <f t="shared" si="38"/>
        <v>0</v>
      </c>
      <c r="AE41" s="59">
        <f t="shared" si="39"/>
        <v>0</v>
      </c>
      <c r="AF41" s="35"/>
      <c r="AG41" s="32"/>
      <c r="AH41" s="32"/>
      <c r="AI41" s="32"/>
      <c r="AJ41" s="33"/>
      <c r="AK41" s="33"/>
      <c r="AL41" s="33"/>
      <c r="AM41" s="33"/>
      <c r="AN41" s="34"/>
      <c r="AO41" s="31">
        <f t="shared" si="40"/>
        <v>0</v>
      </c>
      <c r="AP41" s="30">
        <f t="shared" si="41"/>
        <v>0</v>
      </c>
      <c r="AQ41" s="24">
        <f t="shared" si="42"/>
        <v>0</v>
      </c>
      <c r="AR41" s="59">
        <f t="shared" si="43"/>
        <v>0</v>
      </c>
      <c r="AS41" s="35"/>
      <c r="AT41" s="32"/>
      <c r="AU41" s="32"/>
      <c r="AV41" s="33"/>
      <c r="AW41" s="33"/>
      <c r="AX41" s="33"/>
      <c r="AY41" s="33"/>
      <c r="AZ41" s="34"/>
      <c r="BA41" s="31">
        <f t="shared" si="44"/>
        <v>0</v>
      </c>
      <c r="BB41" s="30">
        <f t="shared" si="45"/>
        <v>0</v>
      </c>
      <c r="BC41" s="24">
        <f t="shared" si="46"/>
        <v>0</v>
      </c>
      <c r="BD41" s="59">
        <f t="shared" si="47"/>
        <v>0</v>
      </c>
      <c r="BE41" s="31"/>
      <c r="BF41" s="56"/>
      <c r="BG41" s="33"/>
      <c r="BH41" s="33"/>
      <c r="BI41" s="33"/>
      <c r="BJ41" s="33"/>
      <c r="BK41" s="34"/>
      <c r="BL41" s="52">
        <f t="shared" si="48"/>
        <v>0</v>
      </c>
      <c r="BM41" s="45">
        <f t="shared" si="49"/>
        <v>0</v>
      </c>
      <c r="BN41" s="44">
        <f t="shared" si="50"/>
        <v>0</v>
      </c>
      <c r="BO41" s="43">
        <f t="shared" si="51"/>
        <v>0</v>
      </c>
      <c r="BP41" s="35"/>
      <c r="BQ41" s="32"/>
      <c r="BR41" s="32"/>
      <c r="BS41" s="32"/>
      <c r="BT41" s="33"/>
      <c r="BU41" s="33"/>
      <c r="BV41" s="33"/>
      <c r="BW41" s="33"/>
      <c r="BX41" s="34"/>
      <c r="BY41" s="31">
        <f t="shared" si="52"/>
        <v>0</v>
      </c>
      <c r="BZ41" s="30">
        <f t="shared" si="53"/>
        <v>0</v>
      </c>
      <c r="CA41" s="36">
        <f t="shared" si="54"/>
        <v>0</v>
      </c>
      <c r="CB41" s="126">
        <f t="shared" si="55"/>
        <v>0</v>
      </c>
      <c r="CC41" s="35"/>
      <c r="CD41" s="32"/>
      <c r="CE41" s="33"/>
      <c r="CF41" s="33"/>
      <c r="CG41" s="33"/>
      <c r="CH41" s="33"/>
      <c r="CI41" s="34"/>
      <c r="CJ41" s="31">
        <f t="shared" si="56"/>
        <v>0</v>
      </c>
      <c r="CK41" s="30">
        <f t="shared" si="57"/>
        <v>0</v>
      </c>
      <c r="CL41" s="24">
        <f t="shared" si="58"/>
        <v>0</v>
      </c>
      <c r="CM41" s="104">
        <f t="shared" si="59"/>
        <v>0</v>
      </c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48"/>
      <c r="IL41" s="49"/>
    </row>
    <row r="42" spans="1:246" ht="12.75" hidden="1">
      <c r="A42" s="37"/>
      <c r="B42" s="79"/>
      <c r="C42" s="27"/>
      <c r="D42" s="28"/>
      <c r="E42" s="80"/>
      <c r="F42" s="81"/>
      <c r="G42" s="26">
        <f>IF(AND(OR($G$2="Y",$H$2="Y"),I42&lt;5,J42&lt;5),IF(AND(I42=I41,J42=J41),G41+1,1),"")</f>
      </c>
      <c r="H42" s="22" t="e">
        <f>IF(AND($H$2="Y",J42&gt;0,OR(AND(G42=1,#REF!=10),AND(G42=2,#REF!=20),AND(G42=3,#REF!=30),AND(G42=4,G91=40),AND(G42=5,#REF!=50),AND(G42=6,G96=60),AND(G42=7,#REF!=70),AND(G42=8,#REF!=80),AND(G42=9,G106=90),AND(G42=10,#REF!=100))),VLOOKUP(J42-1,SortLookup!$A$13:$B$16,2,FALSE),"")</f>
        <v>#REF!</v>
      </c>
      <c r="I42" s="38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71">
        <f t="shared" si="31"/>
        <v>0</v>
      </c>
      <c r="L42" s="72">
        <f t="shared" si="32"/>
        <v>0</v>
      </c>
      <c r="M42" s="44">
        <f t="shared" si="60"/>
        <v>0</v>
      </c>
      <c r="N42" s="45">
        <f t="shared" si="61"/>
        <v>0</v>
      </c>
      <c r="O42" s="73">
        <f t="shared" si="62"/>
        <v>0</v>
      </c>
      <c r="P42" s="35"/>
      <c r="Q42" s="32"/>
      <c r="R42" s="32"/>
      <c r="S42" s="32"/>
      <c r="T42" s="32"/>
      <c r="U42" s="32"/>
      <c r="V42" s="32"/>
      <c r="W42" s="33"/>
      <c r="X42" s="33"/>
      <c r="Y42" s="33"/>
      <c r="Z42" s="33"/>
      <c r="AA42" s="34"/>
      <c r="AB42" s="31">
        <f t="shared" si="36"/>
        <v>0</v>
      </c>
      <c r="AC42" s="30">
        <f t="shared" si="37"/>
        <v>0</v>
      </c>
      <c r="AD42" s="24">
        <f t="shared" si="38"/>
        <v>0</v>
      </c>
      <c r="AE42" s="59">
        <f t="shared" si="39"/>
        <v>0</v>
      </c>
      <c r="AF42" s="35"/>
      <c r="AG42" s="32"/>
      <c r="AH42" s="32"/>
      <c r="AI42" s="32"/>
      <c r="AJ42" s="33"/>
      <c r="AK42" s="33"/>
      <c r="AL42" s="33"/>
      <c r="AM42" s="33"/>
      <c r="AN42" s="34"/>
      <c r="AO42" s="31">
        <f t="shared" si="40"/>
        <v>0</v>
      </c>
      <c r="AP42" s="30">
        <f t="shared" si="41"/>
        <v>0</v>
      </c>
      <c r="AQ42" s="24">
        <f t="shared" si="42"/>
        <v>0</v>
      </c>
      <c r="AR42" s="59">
        <f t="shared" si="43"/>
        <v>0</v>
      </c>
      <c r="AS42" s="35"/>
      <c r="AT42" s="32"/>
      <c r="AU42" s="32"/>
      <c r="AV42" s="33"/>
      <c r="AW42" s="33"/>
      <c r="AX42" s="33"/>
      <c r="AY42" s="33"/>
      <c r="AZ42" s="34"/>
      <c r="BA42" s="31">
        <f t="shared" si="44"/>
        <v>0</v>
      </c>
      <c r="BB42" s="30">
        <f t="shared" si="45"/>
        <v>0</v>
      </c>
      <c r="BC42" s="24">
        <f t="shared" si="46"/>
        <v>0</v>
      </c>
      <c r="BD42" s="59">
        <f t="shared" si="47"/>
        <v>0</v>
      </c>
      <c r="BE42" s="31"/>
      <c r="BF42" s="56"/>
      <c r="BG42" s="33"/>
      <c r="BH42" s="33"/>
      <c r="BI42" s="33"/>
      <c r="BJ42" s="33"/>
      <c r="BK42" s="34"/>
      <c r="BL42" s="52">
        <f t="shared" si="48"/>
        <v>0</v>
      </c>
      <c r="BM42" s="45">
        <f t="shared" si="49"/>
        <v>0</v>
      </c>
      <c r="BN42" s="44">
        <f t="shared" si="50"/>
        <v>0</v>
      </c>
      <c r="BO42" s="43">
        <f t="shared" si="51"/>
        <v>0</v>
      </c>
      <c r="BP42" s="35"/>
      <c r="BQ42" s="32"/>
      <c r="BR42" s="32"/>
      <c r="BS42" s="32"/>
      <c r="BT42" s="33"/>
      <c r="BU42" s="33"/>
      <c r="BV42" s="33"/>
      <c r="BW42" s="33"/>
      <c r="BX42" s="34"/>
      <c r="BY42" s="31">
        <f t="shared" si="52"/>
        <v>0</v>
      </c>
      <c r="BZ42" s="30">
        <f t="shared" si="53"/>
        <v>0</v>
      </c>
      <c r="CA42" s="36">
        <f t="shared" si="54"/>
        <v>0</v>
      </c>
      <c r="CB42" s="126">
        <f t="shared" si="55"/>
        <v>0</v>
      </c>
      <c r="CC42" s="35"/>
      <c r="CD42" s="32"/>
      <c r="CE42" s="33"/>
      <c r="CF42" s="33"/>
      <c r="CG42" s="33"/>
      <c r="CH42" s="33"/>
      <c r="CI42" s="34"/>
      <c r="CJ42" s="31">
        <f t="shared" si="56"/>
        <v>0</v>
      </c>
      <c r="CK42" s="30">
        <f t="shared" si="57"/>
        <v>0</v>
      </c>
      <c r="CL42" s="24">
        <f t="shared" si="58"/>
        <v>0</v>
      </c>
      <c r="CM42" s="104">
        <f t="shared" si="59"/>
        <v>0</v>
      </c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48"/>
      <c r="IL42" s="49"/>
    </row>
    <row r="43" spans="1:246" ht="12.75" hidden="1">
      <c r="A43" s="37"/>
      <c r="B43" s="79"/>
      <c r="C43" s="27"/>
      <c r="D43" s="28"/>
      <c r="E43" s="80"/>
      <c r="F43" s="81"/>
      <c r="G43" s="26">
        <f>IF(AND(OR($G$2="Y",$H$2="Y"),I43&lt;5,J43&lt;5),IF(AND(I43=#REF!,J43=#REF!),#REF!+1,1),"")</f>
      </c>
      <c r="H43" s="22" t="e">
        <f>IF(AND($H$2="Y",J43&gt;0,OR(AND(G43=1,#REF!=10),AND(G43=2,#REF!=20),AND(G43=3,#REF!=30),AND(G43=4,G95=40),AND(G43=5,G101=50),AND(G43=6,G108=60),AND(G43=7,G117=70),AND(G43=8,#REF!=80),AND(G43=9,G125=90),AND(G43=10,#REF!=100))),VLOOKUP(J43-1,SortLookup!$A$13:$B$16,2,FALSE),"")</f>
        <v>#REF!</v>
      </c>
      <c r="I43" s="38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71">
        <f t="shared" si="31"/>
        <v>0</v>
      </c>
      <c r="L43" s="72">
        <f t="shared" si="32"/>
        <v>0</v>
      </c>
      <c r="M43" s="44">
        <f t="shared" si="60"/>
        <v>0</v>
      </c>
      <c r="N43" s="45">
        <f t="shared" si="61"/>
        <v>0</v>
      </c>
      <c r="O43" s="73">
        <f t="shared" si="62"/>
        <v>0</v>
      </c>
      <c r="P43" s="35"/>
      <c r="Q43" s="32"/>
      <c r="R43" s="32"/>
      <c r="S43" s="32"/>
      <c r="T43" s="32"/>
      <c r="U43" s="32"/>
      <c r="V43" s="32"/>
      <c r="W43" s="33"/>
      <c r="X43" s="33"/>
      <c r="Y43" s="33"/>
      <c r="Z43" s="33"/>
      <c r="AA43" s="34"/>
      <c r="AB43" s="31">
        <f t="shared" si="36"/>
        <v>0</v>
      </c>
      <c r="AC43" s="30">
        <f t="shared" si="37"/>
        <v>0</v>
      </c>
      <c r="AD43" s="24">
        <f t="shared" si="38"/>
        <v>0</v>
      </c>
      <c r="AE43" s="59">
        <f t="shared" si="39"/>
        <v>0</v>
      </c>
      <c r="AF43" s="35"/>
      <c r="AG43" s="32"/>
      <c r="AH43" s="32"/>
      <c r="AI43" s="32"/>
      <c r="AJ43" s="33"/>
      <c r="AK43" s="33"/>
      <c r="AL43" s="33"/>
      <c r="AM43" s="33"/>
      <c r="AN43" s="34"/>
      <c r="AO43" s="31">
        <f t="shared" si="40"/>
        <v>0</v>
      </c>
      <c r="AP43" s="30">
        <f t="shared" si="41"/>
        <v>0</v>
      </c>
      <c r="AQ43" s="24">
        <f t="shared" si="42"/>
        <v>0</v>
      </c>
      <c r="AR43" s="59">
        <f t="shared" si="43"/>
        <v>0</v>
      </c>
      <c r="AS43" s="35"/>
      <c r="AT43" s="32"/>
      <c r="AU43" s="32"/>
      <c r="AV43" s="33"/>
      <c r="AW43" s="33"/>
      <c r="AX43" s="33"/>
      <c r="AY43" s="33"/>
      <c r="AZ43" s="34"/>
      <c r="BA43" s="31">
        <f t="shared" si="44"/>
        <v>0</v>
      </c>
      <c r="BB43" s="30">
        <f t="shared" si="45"/>
        <v>0</v>
      </c>
      <c r="BC43" s="24">
        <f t="shared" si="46"/>
        <v>0</v>
      </c>
      <c r="BD43" s="59">
        <f t="shared" si="47"/>
        <v>0</v>
      </c>
      <c r="BE43" s="31"/>
      <c r="BF43" s="56"/>
      <c r="BG43" s="33"/>
      <c r="BH43" s="33"/>
      <c r="BI43" s="33"/>
      <c r="BJ43" s="33"/>
      <c r="BK43" s="34"/>
      <c r="BL43" s="52">
        <f t="shared" si="48"/>
        <v>0</v>
      </c>
      <c r="BM43" s="45">
        <f t="shared" si="49"/>
        <v>0</v>
      </c>
      <c r="BN43" s="44">
        <f t="shared" si="50"/>
        <v>0</v>
      </c>
      <c r="BO43" s="43">
        <f t="shared" si="51"/>
        <v>0</v>
      </c>
      <c r="BP43" s="35"/>
      <c r="BQ43" s="32"/>
      <c r="BR43" s="32"/>
      <c r="BS43" s="32"/>
      <c r="BT43" s="33"/>
      <c r="BU43" s="33"/>
      <c r="BV43" s="33"/>
      <c r="BW43" s="33"/>
      <c r="BX43" s="34"/>
      <c r="BY43" s="31">
        <f t="shared" si="52"/>
        <v>0</v>
      </c>
      <c r="BZ43" s="30">
        <f t="shared" si="53"/>
        <v>0</v>
      </c>
      <c r="CA43" s="36">
        <f t="shared" si="54"/>
        <v>0</v>
      </c>
      <c r="CB43" s="126">
        <f t="shared" si="55"/>
        <v>0</v>
      </c>
      <c r="CC43" s="35"/>
      <c r="CD43" s="32"/>
      <c r="CE43" s="33"/>
      <c r="CF43" s="33"/>
      <c r="CG43" s="33"/>
      <c r="CH43" s="33"/>
      <c r="CI43" s="34"/>
      <c r="CJ43" s="31">
        <f t="shared" si="56"/>
        <v>0</v>
      </c>
      <c r="CK43" s="30">
        <f t="shared" si="57"/>
        <v>0</v>
      </c>
      <c r="CL43" s="24">
        <f t="shared" si="58"/>
        <v>0</v>
      </c>
      <c r="CM43" s="104">
        <f t="shared" si="59"/>
        <v>0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48"/>
      <c r="IL43" s="49"/>
    </row>
    <row r="44" spans="1:246" ht="12.75" hidden="1">
      <c r="A44" s="37"/>
      <c r="B44" s="79"/>
      <c r="C44" s="27"/>
      <c r="D44" s="28"/>
      <c r="E44" s="80"/>
      <c r="F44" s="81"/>
      <c r="G44" s="26">
        <f>IF(AND(OR($G$2="Y",$H$2="Y"),I44&lt;5,J44&lt;5),IF(AND(I44=#REF!,J44=#REF!),#REF!+1,1),"")</f>
      </c>
      <c r="H44" s="22" t="e">
        <f>IF(AND($H$2="Y",J44&gt;0,OR(AND(G44=1,#REF!=10),AND(G44=2,#REF!=20),AND(G44=3,#REF!=30),AND(G44=4,#REF!=40),AND(G44=5,G91=50),AND(G44=6,G94=60),AND(G44=7,G103=70),AND(G44=8,#REF!=80),AND(G44=9,G111=90),AND(G44=10,#REF!=100))),VLOOKUP(J44-1,SortLookup!$A$13:$B$16,2,FALSE),"")</f>
        <v>#REF!</v>
      </c>
      <c r="I44" s="38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71">
        <f t="shared" si="31"/>
        <v>0</v>
      </c>
      <c r="L44" s="72">
        <f t="shared" si="32"/>
        <v>0</v>
      </c>
      <c r="M44" s="44">
        <f t="shared" si="60"/>
        <v>0</v>
      </c>
      <c r="N44" s="45">
        <f t="shared" si="61"/>
        <v>0</v>
      </c>
      <c r="O44" s="73">
        <f t="shared" si="62"/>
        <v>0</v>
      </c>
      <c r="P44" s="35"/>
      <c r="Q44" s="32"/>
      <c r="R44" s="32"/>
      <c r="S44" s="32"/>
      <c r="T44" s="32"/>
      <c r="U44" s="32"/>
      <c r="V44" s="32"/>
      <c r="W44" s="33"/>
      <c r="X44" s="33"/>
      <c r="Y44" s="33"/>
      <c r="Z44" s="33"/>
      <c r="AA44" s="34"/>
      <c r="AB44" s="31">
        <f t="shared" si="36"/>
        <v>0</v>
      </c>
      <c r="AC44" s="30">
        <f t="shared" si="37"/>
        <v>0</v>
      </c>
      <c r="AD44" s="24">
        <f t="shared" si="38"/>
        <v>0</v>
      </c>
      <c r="AE44" s="59">
        <f t="shared" si="39"/>
        <v>0</v>
      </c>
      <c r="AF44" s="35"/>
      <c r="AG44" s="32"/>
      <c r="AH44" s="32"/>
      <c r="AI44" s="32"/>
      <c r="AJ44" s="33"/>
      <c r="AK44" s="33"/>
      <c r="AL44" s="33"/>
      <c r="AM44" s="33"/>
      <c r="AN44" s="34"/>
      <c r="AO44" s="31">
        <f t="shared" si="40"/>
        <v>0</v>
      </c>
      <c r="AP44" s="30">
        <f t="shared" si="41"/>
        <v>0</v>
      </c>
      <c r="AQ44" s="24">
        <f t="shared" si="42"/>
        <v>0</v>
      </c>
      <c r="AR44" s="59">
        <f t="shared" si="43"/>
        <v>0</v>
      </c>
      <c r="AS44" s="35"/>
      <c r="AT44" s="32"/>
      <c r="AU44" s="32"/>
      <c r="AV44" s="33"/>
      <c r="AW44" s="33"/>
      <c r="AX44" s="33"/>
      <c r="AY44" s="33"/>
      <c r="AZ44" s="34"/>
      <c r="BA44" s="31">
        <f t="shared" si="44"/>
        <v>0</v>
      </c>
      <c r="BB44" s="30">
        <f t="shared" si="45"/>
        <v>0</v>
      </c>
      <c r="BC44" s="24">
        <f t="shared" si="46"/>
        <v>0</v>
      </c>
      <c r="BD44" s="59">
        <f t="shared" si="47"/>
        <v>0</v>
      </c>
      <c r="BE44" s="31"/>
      <c r="BF44" s="56"/>
      <c r="BG44" s="33"/>
      <c r="BH44" s="33"/>
      <c r="BI44" s="33"/>
      <c r="BJ44" s="33"/>
      <c r="BK44" s="34"/>
      <c r="BL44" s="52">
        <f t="shared" si="48"/>
        <v>0</v>
      </c>
      <c r="BM44" s="45">
        <f t="shared" si="49"/>
        <v>0</v>
      </c>
      <c r="BN44" s="44">
        <f t="shared" si="50"/>
        <v>0</v>
      </c>
      <c r="BO44" s="43">
        <f t="shared" si="51"/>
        <v>0</v>
      </c>
      <c r="BP44" s="35"/>
      <c r="BQ44" s="32"/>
      <c r="BR44" s="32"/>
      <c r="BS44" s="32"/>
      <c r="BT44" s="33"/>
      <c r="BU44" s="33"/>
      <c r="BV44" s="33"/>
      <c r="BW44" s="33"/>
      <c r="BX44" s="34"/>
      <c r="BY44" s="31">
        <f t="shared" si="52"/>
        <v>0</v>
      </c>
      <c r="BZ44" s="30">
        <f t="shared" si="53"/>
        <v>0</v>
      </c>
      <c r="CA44" s="36">
        <f t="shared" si="54"/>
        <v>0</v>
      </c>
      <c r="CB44" s="126">
        <f t="shared" si="55"/>
        <v>0</v>
      </c>
      <c r="CC44" s="35"/>
      <c r="CD44" s="32"/>
      <c r="CE44" s="33"/>
      <c r="CF44" s="33"/>
      <c r="CG44" s="33"/>
      <c r="CH44" s="33"/>
      <c r="CI44" s="34"/>
      <c r="CJ44" s="31">
        <f t="shared" si="56"/>
        <v>0</v>
      </c>
      <c r="CK44" s="30">
        <f t="shared" si="57"/>
        <v>0</v>
      </c>
      <c r="CL44" s="24">
        <f t="shared" si="58"/>
        <v>0</v>
      </c>
      <c r="CM44" s="104">
        <f t="shared" si="59"/>
        <v>0</v>
      </c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48"/>
      <c r="IL44" s="49"/>
    </row>
    <row r="45" spans="1:246" ht="12.75" hidden="1">
      <c r="A45" s="37"/>
      <c r="B45" s="79"/>
      <c r="C45" s="27"/>
      <c r="D45" s="28"/>
      <c r="E45" s="80"/>
      <c r="F45" s="81"/>
      <c r="G45" s="26">
        <f>IF(AND(OR($G$2="Y",$H$2="Y"),I45&lt;5,J45&lt;5),IF(AND(I45=#REF!,J45=#REF!),#REF!+1,1),"")</f>
      </c>
      <c r="H45" s="22" t="e">
        <f>IF(AND($H$2="Y",J45&gt;0,OR(AND(G45=1,#REF!=10),AND(G45=2,#REF!=20),AND(G45=3,#REF!=30),AND(G45=4,#REF!=40),AND(G45=5,G116=50),AND(G45=6,G125=60),AND(G45=7,G136=70),AND(G45=8,G143=80),AND(G45=9,G149=90),AND(G45=10,G154=100))),VLOOKUP(J45-1,SortLookup!$A$13:$B$16,2,FALSE),"")</f>
        <v>#REF!</v>
      </c>
      <c r="I45" s="38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71">
        <f t="shared" si="31"/>
        <v>0</v>
      </c>
      <c r="L45" s="72">
        <f t="shared" si="32"/>
        <v>0</v>
      </c>
      <c r="M45" s="44">
        <f t="shared" si="60"/>
        <v>0</v>
      </c>
      <c r="N45" s="45">
        <f t="shared" si="61"/>
        <v>0</v>
      </c>
      <c r="O45" s="73">
        <f t="shared" si="62"/>
        <v>0</v>
      </c>
      <c r="P45" s="35"/>
      <c r="Q45" s="32"/>
      <c r="R45" s="32"/>
      <c r="S45" s="32"/>
      <c r="T45" s="32"/>
      <c r="U45" s="32"/>
      <c r="V45" s="32"/>
      <c r="W45" s="33"/>
      <c r="X45" s="33"/>
      <c r="Y45" s="33"/>
      <c r="Z45" s="33"/>
      <c r="AA45" s="34"/>
      <c r="AB45" s="31">
        <f t="shared" si="36"/>
        <v>0</v>
      </c>
      <c r="AC45" s="30">
        <f t="shared" si="37"/>
        <v>0</v>
      </c>
      <c r="AD45" s="24">
        <f t="shared" si="38"/>
        <v>0</v>
      </c>
      <c r="AE45" s="59">
        <f t="shared" si="39"/>
        <v>0</v>
      </c>
      <c r="AF45" s="35"/>
      <c r="AG45" s="32"/>
      <c r="AH45" s="32"/>
      <c r="AI45" s="32"/>
      <c r="AJ45" s="33"/>
      <c r="AK45" s="33"/>
      <c r="AL45" s="33"/>
      <c r="AM45" s="33"/>
      <c r="AN45" s="34"/>
      <c r="AO45" s="31">
        <f t="shared" si="40"/>
        <v>0</v>
      </c>
      <c r="AP45" s="30">
        <f t="shared" si="41"/>
        <v>0</v>
      </c>
      <c r="AQ45" s="24">
        <f t="shared" si="42"/>
        <v>0</v>
      </c>
      <c r="AR45" s="59">
        <f t="shared" si="43"/>
        <v>0</v>
      </c>
      <c r="AS45" s="35"/>
      <c r="AT45" s="32"/>
      <c r="AU45" s="32"/>
      <c r="AV45" s="33"/>
      <c r="AW45" s="33"/>
      <c r="AX45" s="33"/>
      <c r="AY45" s="33"/>
      <c r="AZ45" s="34"/>
      <c r="BA45" s="31">
        <f t="shared" si="44"/>
        <v>0</v>
      </c>
      <c r="BB45" s="30">
        <f t="shared" si="45"/>
        <v>0</v>
      </c>
      <c r="BC45" s="24">
        <f t="shared" si="46"/>
        <v>0</v>
      </c>
      <c r="BD45" s="59">
        <f t="shared" si="47"/>
        <v>0</v>
      </c>
      <c r="BE45" s="31"/>
      <c r="BF45" s="56"/>
      <c r="BG45" s="33"/>
      <c r="BH45" s="33"/>
      <c r="BI45" s="33"/>
      <c r="BJ45" s="33"/>
      <c r="BK45" s="34"/>
      <c r="BL45" s="52">
        <f t="shared" si="48"/>
        <v>0</v>
      </c>
      <c r="BM45" s="45">
        <f t="shared" si="49"/>
        <v>0</v>
      </c>
      <c r="BN45" s="44">
        <f t="shared" si="50"/>
        <v>0</v>
      </c>
      <c r="BO45" s="43">
        <f t="shared" si="51"/>
        <v>0</v>
      </c>
      <c r="BP45" s="35"/>
      <c r="BQ45" s="32"/>
      <c r="BR45" s="32"/>
      <c r="BS45" s="32"/>
      <c r="BT45" s="33"/>
      <c r="BU45" s="33"/>
      <c r="BV45" s="33"/>
      <c r="BW45" s="33"/>
      <c r="BX45" s="34"/>
      <c r="BY45" s="31">
        <f t="shared" si="52"/>
        <v>0</v>
      </c>
      <c r="BZ45" s="30">
        <f t="shared" si="53"/>
        <v>0</v>
      </c>
      <c r="CA45" s="36">
        <f t="shared" si="54"/>
        <v>0</v>
      </c>
      <c r="CB45" s="126">
        <f t="shared" si="55"/>
        <v>0</v>
      </c>
      <c r="CC45" s="35"/>
      <c r="CD45" s="32"/>
      <c r="CE45" s="33"/>
      <c r="CF45" s="33"/>
      <c r="CG45" s="33"/>
      <c r="CH45" s="33"/>
      <c r="CI45" s="34"/>
      <c r="CJ45" s="31">
        <f t="shared" si="56"/>
        <v>0</v>
      </c>
      <c r="CK45" s="30">
        <f t="shared" si="57"/>
        <v>0</v>
      </c>
      <c r="CL45" s="24">
        <f t="shared" si="58"/>
        <v>0</v>
      </c>
      <c r="CM45" s="104">
        <f t="shared" si="59"/>
        <v>0</v>
      </c>
      <c r="CN45" s="1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48">
        <f>IH45+II45+IJ45</f>
        <v>0</v>
      </c>
      <c r="IL45" s="49"/>
    </row>
    <row r="46" spans="1:246" ht="12.75" hidden="1">
      <c r="A46" s="37"/>
      <c r="B46" s="27"/>
      <c r="C46" s="27"/>
      <c r="D46" s="28"/>
      <c r="E46" s="28"/>
      <c r="F46" s="58"/>
      <c r="G46" s="26">
        <f>IF(AND(OR($G$2="Y",$H$2="Y"),I46&lt;5,J46&lt;5),IF(AND(I46=#REF!,J46=#REF!),#REF!+1,1),"")</f>
      </c>
      <c r="H46" s="22" t="e">
        <f>IF(AND($H$2="Y",J46&gt;0,OR(AND(G46=1,#REF!=10),AND(G46=2,#REF!=20),AND(G46=3,#REF!=30),AND(G46=4,G97=40),AND(G46=5,#REF!=50),AND(G46=6,G106=60),AND(G46=7,G115=70),AND(G46=8,#REF!=80),AND(G46=9,G123=90),AND(G46=10,#REF!=100))),VLOOKUP(J46-1,SortLookup!$A$13:$B$16,2,FALSE),"")</f>
        <v>#REF!</v>
      </c>
      <c r="I46" s="38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71">
        <f t="shared" si="31"/>
        <v>0</v>
      </c>
      <c r="L46" s="72">
        <f t="shared" si="32"/>
        <v>0</v>
      </c>
      <c r="M46" s="44">
        <f t="shared" si="60"/>
        <v>0</v>
      </c>
      <c r="N46" s="45">
        <f t="shared" si="61"/>
        <v>0</v>
      </c>
      <c r="O46" s="73">
        <f t="shared" si="62"/>
        <v>0</v>
      </c>
      <c r="P46" s="35"/>
      <c r="Q46" s="32"/>
      <c r="R46" s="32"/>
      <c r="S46" s="32"/>
      <c r="T46" s="32"/>
      <c r="U46" s="32"/>
      <c r="V46" s="32"/>
      <c r="W46" s="33"/>
      <c r="X46" s="33"/>
      <c r="Y46" s="33"/>
      <c r="Z46" s="33"/>
      <c r="AA46" s="34"/>
      <c r="AB46" s="31">
        <f t="shared" si="36"/>
        <v>0</v>
      </c>
      <c r="AC46" s="30">
        <f t="shared" si="37"/>
        <v>0</v>
      </c>
      <c r="AD46" s="24">
        <f t="shared" si="38"/>
        <v>0</v>
      </c>
      <c r="AE46" s="59">
        <f t="shared" si="39"/>
        <v>0</v>
      </c>
      <c r="AF46" s="35"/>
      <c r="AG46" s="32"/>
      <c r="AH46" s="32"/>
      <c r="AI46" s="32"/>
      <c r="AJ46" s="33"/>
      <c r="AK46" s="33"/>
      <c r="AL46" s="33"/>
      <c r="AM46" s="33"/>
      <c r="AN46" s="34"/>
      <c r="AO46" s="31">
        <f t="shared" si="40"/>
        <v>0</v>
      </c>
      <c r="AP46" s="30">
        <f t="shared" si="41"/>
        <v>0</v>
      </c>
      <c r="AQ46" s="24">
        <f t="shared" si="42"/>
        <v>0</v>
      </c>
      <c r="AR46" s="59">
        <f t="shared" si="43"/>
        <v>0</v>
      </c>
      <c r="AS46" s="35"/>
      <c r="AT46" s="32"/>
      <c r="AU46" s="32"/>
      <c r="AV46" s="33"/>
      <c r="AW46" s="33"/>
      <c r="AX46" s="33"/>
      <c r="AY46" s="33"/>
      <c r="AZ46" s="34"/>
      <c r="BA46" s="31">
        <f t="shared" si="44"/>
        <v>0</v>
      </c>
      <c r="BB46" s="30">
        <f t="shared" si="45"/>
        <v>0</v>
      </c>
      <c r="BC46" s="24">
        <f t="shared" si="46"/>
        <v>0</v>
      </c>
      <c r="BD46" s="59">
        <f t="shared" si="47"/>
        <v>0</v>
      </c>
      <c r="BE46" s="31"/>
      <c r="BF46" s="56"/>
      <c r="BG46" s="33"/>
      <c r="BH46" s="33"/>
      <c r="BI46" s="33"/>
      <c r="BJ46" s="33"/>
      <c r="BK46" s="34"/>
      <c r="BL46" s="52">
        <f t="shared" si="48"/>
        <v>0</v>
      </c>
      <c r="BM46" s="45">
        <f t="shared" si="49"/>
        <v>0</v>
      </c>
      <c r="BN46" s="44">
        <f t="shared" si="50"/>
        <v>0</v>
      </c>
      <c r="BO46" s="43">
        <f t="shared" si="51"/>
        <v>0</v>
      </c>
      <c r="BP46" s="35"/>
      <c r="BQ46" s="32"/>
      <c r="BR46" s="32"/>
      <c r="BS46" s="32"/>
      <c r="BT46" s="33"/>
      <c r="BU46" s="33"/>
      <c r="BV46" s="33"/>
      <c r="BW46" s="33"/>
      <c r="BX46" s="34"/>
      <c r="BY46" s="31">
        <f t="shared" si="52"/>
        <v>0</v>
      </c>
      <c r="BZ46" s="30">
        <f t="shared" si="53"/>
        <v>0</v>
      </c>
      <c r="CA46" s="36">
        <f t="shared" si="54"/>
        <v>0</v>
      </c>
      <c r="CB46" s="126">
        <f t="shared" si="55"/>
        <v>0</v>
      </c>
      <c r="CC46" s="35"/>
      <c r="CD46" s="32"/>
      <c r="CE46" s="33"/>
      <c r="CF46" s="33"/>
      <c r="CG46" s="33"/>
      <c r="CH46" s="33"/>
      <c r="CI46" s="34"/>
      <c r="CJ46" s="31">
        <f t="shared" si="56"/>
        <v>0</v>
      </c>
      <c r="CK46" s="30">
        <f t="shared" si="57"/>
        <v>0</v>
      </c>
      <c r="CL46" s="24">
        <f t="shared" si="58"/>
        <v>0</v>
      </c>
      <c r="CM46" s="104">
        <f t="shared" si="59"/>
        <v>0</v>
      </c>
      <c r="CN46" s="1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48"/>
      <c r="IL46" s="49"/>
    </row>
    <row r="47" spans="1:246" ht="12.75" hidden="1">
      <c r="A47" s="37"/>
      <c r="B47" s="27"/>
      <c r="C47" s="27"/>
      <c r="D47" s="28"/>
      <c r="E47" s="28"/>
      <c r="F47" s="58"/>
      <c r="G47" s="26">
        <f>IF(AND(OR($G$2="Y",$H$2="Y"),I47&lt;5,J47&lt;5),IF(AND(I47=#REF!,J47=#REF!),#REF!+1,1),"")</f>
      </c>
      <c r="H47" s="22" t="e">
        <f>IF(AND($H$2="Y",J47&gt;0,OR(AND(G47=1,#REF!=10),AND(G47=2,#REF!=20),AND(G47=3,#REF!=30),AND(G47=4,G115=40),AND(G47=5,G121=50),AND(G47=6,G128=60),AND(G47=7,G137=70),AND(G47=8,#REF!=80),AND(G47=9,G145=90),AND(G47=10,#REF!=100))),VLOOKUP(J47-1,SortLookup!$A$13:$B$16,2,FALSE),"")</f>
        <v>#REF!</v>
      </c>
      <c r="I47" s="38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74">
        <f t="shared" si="31"/>
        <v>0</v>
      </c>
      <c r="L47" s="75">
        <f t="shared" si="32"/>
        <v>0</v>
      </c>
      <c r="M47" s="24">
        <f t="shared" si="60"/>
        <v>0</v>
      </c>
      <c r="N47" s="30">
        <f t="shared" si="61"/>
        <v>0</v>
      </c>
      <c r="O47" s="76">
        <f t="shared" si="62"/>
        <v>0</v>
      </c>
      <c r="P47" s="35"/>
      <c r="Q47" s="32"/>
      <c r="R47" s="32"/>
      <c r="S47" s="32"/>
      <c r="T47" s="32"/>
      <c r="U47" s="32"/>
      <c r="V47" s="32"/>
      <c r="W47" s="33"/>
      <c r="X47" s="33"/>
      <c r="Y47" s="33"/>
      <c r="Z47" s="33"/>
      <c r="AA47" s="34"/>
      <c r="AB47" s="31">
        <f t="shared" si="36"/>
        <v>0</v>
      </c>
      <c r="AC47" s="30">
        <f t="shared" si="37"/>
        <v>0</v>
      </c>
      <c r="AD47" s="24">
        <f t="shared" si="38"/>
        <v>0</v>
      </c>
      <c r="AE47" s="59">
        <f t="shared" si="39"/>
        <v>0</v>
      </c>
      <c r="AF47" s="35"/>
      <c r="AG47" s="32"/>
      <c r="AH47" s="32"/>
      <c r="AI47" s="32"/>
      <c r="AJ47" s="33"/>
      <c r="AK47" s="33"/>
      <c r="AL47" s="33"/>
      <c r="AM47" s="33"/>
      <c r="AN47" s="34"/>
      <c r="AO47" s="31">
        <f t="shared" si="40"/>
        <v>0</v>
      </c>
      <c r="AP47" s="30">
        <f t="shared" si="41"/>
        <v>0</v>
      </c>
      <c r="AQ47" s="24">
        <f t="shared" si="42"/>
        <v>0</v>
      </c>
      <c r="AR47" s="59">
        <f t="shared" si="43"/>
        <v>0</v>
      </c>
      <c r="AS47" s="35"/>
      <c r="AT47" s="32"/>
      <c r="AU47" s="32"/>
      <c r="AV47" s="33"/>
      <c r="AW47" s="33"/>
      <c r="AX47" s="33"/>
      <c r="AY47" s="33"/>
      <c r="AZ47" s="34"/>
      <c r="BA47" s="31">
        <f t="shared" si="44"/>
        <v>0</v>
      </c>
      <c r="BB47" s="30">
        <f t="shared" si="45"/>
        <v>0</v>
      </c>
      <c r="BC47" s="24">
        <f t="shared" si="46"/>
        <v>0</v>
      </c>
      <c r="BD47" s="59">
        <f t="shared" si="47"/>
        <v>0</v>
      </c>
      <c r="BE47" s="31"/>
      <c r="BF47" s="56"/>
      <c r="BG47" s="33"/>
      <c r="BH47" s="33"/>
      <c r="BI47" s="33"/>
      <c r="BJ47" s="33"/>
      <c r="BK47" s="34"/>
      <c r="BL47" s="52">
        <f t="shared" si="48"/>
        <v>0</v>
      </c>
      <c r="BM47" s="45">
        <f t="shared" si="49"/>
        <v>0</v>
      </c>
      <c r="BN47" s="44">
        <f t="shared" si="50"/>
        <v>0</v>
      </c>
      <c r="BO47" s="43">
        <f t="shared" si="51"/>
        <v>0</v>
      </c>
      <c r="BP47" s="35"/>
      <c r="BQ47" s="32"/>
      <c r="BR47" s="32"/>
      <c r="BS47" s="32"/>
      <c r="BT47" s="33"/>
      <c r="BU47" s="33"/>
      <c r="BV47" s="33"/>
      <c r="BW47" s="33"/>
      <c r="BX47" s="34"/>
      <c r="BY47" s="31">
        <f t="shared" si="52"/>
        <v>0</v>
      </c>
      <c r="BZ47" s="30">
        <f t="shared" si="53"/>
        <v>0</v>
      </c>
      <c r="CA47" s="36">
        <f t="shared" si="54"/>
        <v>0</v>
      </c>
      <c r="CB47" s="126">
        <f t="shared" si="55"/>
        <v>0</v>
      </c>
      <c r="CC47" s="35"/>
      <c r="CD47" s="32"/>
      <c r="CE47" s="33"/>
      <c r="CF47" s="33"/>
      <c r="CG47" s="33"/>
      <c r="CH47" s="33"/>
      <c r="CI47" s="34"/>
      <c r="CJ47" s="31">
        <f t="shared" si="56"/>
        <v>0</v>
      </c>
      <c r="CK47" s="30">
        <f t="shared" si="57"/>
        <v>0</v>
      </c>
      <c r="CL47" s="24">
        <f t="shared" si="58"/>
        <v>0</v>
      </c>
      <c r="CM47" s="104">
        <f t="shared" si="59"/>
        <v>0</v>
      </c>
      <c r="CN47" s="1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48">
        <f>IH47+II47+IJ47</f>
        <v>0</v>
      </c>
      <c r="IL47" s="49"/>
    </row>
    <row r="48" spans="1:246" ht="12.75" hidden="1">
      <c r="A48" s="37"/>
      <c r="B48" s="82"/>
      <c r="C48" s="39"/>
      <c r="D48" s="40"/>
      <c r="E48" s="83"/>
      <c r="F48" s="84"/>
      <c r="G48" s="54">
        <f>IF(AND(OR($G$2="Y",$H$2="Y"),I48&lt;5,J48&lt;5),IF(AND(I48=I47,J48=J47),G47+1,1),"")</f>
      </c>
      <c r="H48" s="41" t="e">
        <f>IF(AND($H$2="Y",J48&gt;0,OR(AND(G48=1,#REF!=10),AND(G48=2,#REF!=20),AND(G48=3,#REF!=30),AND(G48=4,G98=40),AND(G48=5,G104=50),AND(G48=6,G111=60),AND(G48=7,G120=70),AND(G48=8,#REF!=80),AND(G48=9,G128=90),AND(G48=10,#REF!=100))),VLOOKUP(J48-1,SortLookup!$A$13:$B$16,2,FALSE),"")</f>
        <v>#REF!</v>
      </c>
      <c r="I48" s="42" t="str">
        <f>IF(ISNA(VLOOKUP(E48,SortLookup!$A$1:$B$5,2,FALSE))," ",VLOOKUP(E48,SortLookup!$A$1:$B$5,2,FALSE))</f>
        <v> </v>
      </c>
      <c r="J48" s="50" t="str">
        <f>IF(ISNA(VLOOKUP(F48,SortLookup!$A$7:$B$11,2,FALSE))," ",VLOOKUP(F48,SortLookup!$A$7:$B$11,2,FALSE))</f>
        <v> </v>
      </c>
      <c r="K48" s="71">
        <f t="shared" si="31"/>
        <v>0</v>
      </c>
      <c r="L48" s="72">
        <f t="shared" si="32"/>
        <v>0</v>
      </c>
      <c r="M48" s="44">
        <f t="shared" si="60"/>
        <v>0</v>
      </c>
      <c r="N48" s="45">
        <f t="shared" si="61"/>
        <v>0</v>
      </c>
      <c r="O48" s="73">
        <f t="shared" si="62"/>
        <v>0</v>
      </c>
      <c r="P48" s="51"/>
      <c r="Q48" s="46"/>
      <c r="R48" s="46"/>
      <c r="S48" s="46"/>
      <c r="T48" s="46"/>
      <c r="U48" s="46"/>
      <c r="V48" s="46"/>
      <c r="W48" s="47"/>
      <c r="X48" s="47"/>
      <c r="Y48" s="47"/>
      <c r="Z48" s="33"/>
      <c r="AA48" s="34"/>
      <c r="AB48" s="31">
        <f t="shared" si="36"/>
        <v>0</v>
      </c>
      <c r="AC48" s="30">
        <f t="shared" si="37"/>
        <v>0</v>
      </c>
      <c r="AD48" s="24">
        <f t="shared" si="38"/>
        <v>0</v>
      </c>
      <c r="AE48" s="59">
        <f t="shared" si="39"/>
        <v>0</v>
      </c>
      <c r="AF48" s="35"/>
      <c r="AG48" s="32"/>
      <c r="AH48" s="32"/>
      <c r="AI48" s="32"/>
      <c r="AJ48" s="33"/>
      <c r="AK48" s="33"/>
      <c r="AL48" s="33"/>
      <c r="AM48" s="33"/>
      <c r="AN48" s="34"/>
      <c r="AO48" s="31">
        <f t="shared" si="40"/>
        <v>0</v>
      </c>
      <c r="AP48" s="30">
        <f t="shared" si="41"/>
        <v>0</v>
      </c>
      <c r="AQ48" s="24">
        <f t="shared" si="42"/>
        <v>0</v>
      </c>
      <c r="AR48" s="59">
        <f t="shared" si="43"/>
        <v>0</v>
      </c>
      <c r="AS48" s="35"/>
      <c r="AT48" s="32"/>
      <c r="AU48" s="32"/>
      <c r="AV48" s="33"/>
      <c r="AW48" s="33"/>
      <c r="AX48" s="33"/>
      <c r="AY48" s="33"/>
      <c r="AZ48" s="34"/>
      <c r="BA48" s="31">
        <f t="shared" si="44"/>
        <v>0</v>
      </c>
      <c r="BB48" s="30">
        <f t="shared" si="45"/>
        <v>0</v>
      </c>
      <c r="BC48" s="24">
        <f t="shared" si="46"/>
        <v>0</v>
      </c>
      <c r="BD48" s="59">
        <f t="shared" si="47"/>
        <v>0</v>
      </c>
      <c r="BE48" s="31"/>
      <c r="BF48" s="56"/>
      <c r="BG48" s="33"/>
      <c r="BH48" s="33"/>
      <c r="BI48" s="33"/>
      <c r="BJ48" s="33"/>
      <c r="BK48" s="34"/>
      <c r="BL48" s="52">
        <f t="shared" si="48"/>
        <v>0</v>
      </c>
      <c r="BM48" s="45">
        <f t="shared" si="49"/>
        <v>0</v>
      </c>
      <c r="BN48" s="44">
        <f t="shared" si="50"/>
        <v>0</v>
      </c>
      <c r="BO48" s="43">
        <f t="shared" si="51"/>
        <v>0</v>
      </c>
      <c r="BP48" s="35"/>
      <c r="BQ48" s="32"/>
      <c r="BR48" s="32"/>
      <c r="BS48" s="32"/>
      <c r="BT48" s="33"/>
      <c r="BU48" s="33"/>
      <c r="BV48" s="33"/>
      <c r="BW48" s="33"/>
      <c r="BX48" s="34"/>
      <c r="BY48" s="31">
        <f t="shared" si="52"/>
        <v>0</v>
      </c>
      <c r="BZ48" s="30">
        <f t="shared" si="53"/>
        <v>0</v>
      </c>
      <c r="CA48" s="36">
        <f t="shared" si="54"/>
        <v>0</v>
      </c>
      <c r="CB48" s="126">
        <f t="shared" si="55"/>
        <v>0</v>
      </c>
      <c r="CC48" s="35"/>
      <c r="CD48" s="32"/>
      <c r="CE48" s="33"/>
      <c r="CF48" s="33"/>
      <c r="CG48" s="33"/>
      <c r="CH48" s="33"/>
      <c r="CI48" s="34"/>
      <c r="CJ48" s="31">
        <f t="shared" si="56"/>
        <v>0</v>
      </c>
      <c r="CK48" s="30">
        <f t="shared" si="57"/>
        <v>0</v>
      </c>
      <c r="CL48" s="24">
        <f t="shared" si="58"/>
        <v>0</v>
      </c>
      <c r="CM48" s="104">
        <f t="shared" si="59"/>
        <v>0</v>
      </c>
      <c r="CN48" s="1"/>
      <c r="CO48" s="1"/>
      <c r="CP48" s="2"/>
      <c r="CQ48" s="2"/>
      <c r="CR48" s="2"/>
      <c r="CS48" s="2"/>
      <c r="CT48" s="2"/>
      <c r="CU48" s="78"/>
      <c r="CV48" s="14"/>
      <c r="CW48" s="6"/>
      <c r="CX48" s="48"/>
      <c r="CY48" s="1"/>
      <c r="CZ48" s="1"/>
      <c r="DA48" s="2"/>
      <c r="DB48" s="2"/>
      <c r="DC48" s="2"/>
      <c r="DD48" s="2"/>
      <c r="DE48" s="2"/>
      <c r="DF48" s="78"/>
      <c r="DG48" s="14"/>
      <c r="DH48" s="6"/>
      <c r="DI48" s="48"/>
      <c r="DJ48" s="1"/>
      <c r="DK48" s="1"/>
      <c r="DL48" s="2"/>
      <c r="DM48" s="2"/>
      <c r="DN48" s="2"/>
      <c r="DO48" s="2"/>
      <c r="DP48" s="2"/>
      <c r="DQ48" s="78"/>
      <c r="DR48" s="14"/>
      <c r="DS48" s="6"/>
      <c r="DT48" s="48"/>
      <c r="DU48" s="1"/>
      <c r="DV48" s="1"/>
      <c r="DW48" s="2"/>
      <c r="DX48" s="2"/>
      <c r="DY48" s="2"/>
      <c r="DZ48" s="2"/>
      <c r="EA48" s="2"/>
      <c r="EB48" s="78"/>
      <c r="EC48" s="14"/>
      <c r="ED48" s="6"/>
      <c r="EE48" s="48"/>
      <c r="EF48" s="1"/>
      <c r="EG48" s="1"/>
      <c r="EH48" s="2"/>
      <c r="EI48" s="2"/>
      <c r="EJ48" s="2"/>
      <c r="EK48" s="2"/>
      <c r="EL48" s="2"/>
      <c r="EM48" s="78"/>
      <c r="EN48" s="14"/>
      <c r="EO48" s="6"/>
      <c r="EP48" s="48"/>
      <c r="EQ48" s="1"/>
      <c r="ER48" s="1"/>
      <c r="ES48" s="2"/>
      <c r="ET48" s="2"/>
      <c r="EU48" s="2"/>
      <c r="EV48" s="2"/>
      <c r="EW48" s="2"/>
      <c r="EX48" s="78"/>
      <c r="EY48" s="14"/>
      <c r="EZ48" s="6"/>
      <c r="FA48" s="48"/>
      <c r="FB48" s="1"/>
      <c r="FC48" s="1"/>
      <c r="FD48" s="2"/>
      <c r="FE48" s="2"/>
      <c r="FF48" s="2"/>
      <c r="FG48" s="2"/>
      <c r="FH48" s="2"/>
      <c r="FI48" s="78"/>
      <c r="FJ48" s="14"/>
      <c r="FK48" s="6"/>
      <c r="FL48" s="48"/>
      <c r="FM48" s="1"/>
      <c r="FN48" s="1"/>
      <c r="FO48" s="2"/>
      <c r="FP48" s="2"/>
      <c r="FQ48" s="2"/>
      <c r="FR48" s="2"/>
      <c r="FS48" s="2"/>
      <c r="FT48" s="78"/>
      <c r="FU48" s="14"/>
      <c r="FV48" s="6"/>
      <c r="FW48" s="48"/>
      <c r="FX48" s="1"/>
      <c r="FY48" s="1"/>
      <c r="FZ48" s="2"/>
      <c r="GA48" s="2"/>
      <c r="GB48" s="2"/>
      <c r="GC48" s="2"/>
      <c r="GD48" s="2"/>
      <c r="GE48" s="78"/>
      <c r="GF48" s="14"/>
      <c r="GG48" s="6"/>
      <c r="GH48" s="48"/>
      <c r="GI48" s="1"/>
      <c r="GJ48" s="1"/>
      <c r="GK48" s="2"/>
      <c r="GL48" s="2"/>
      <c r="GM48" s="2"/>
      <c r="GN48" s="2"/>
      <c r="GO48" s="2"/>
      <c r="GP48" s="78"/>
      <c r="GQ48" s="14"/>
      <c r="GR48" s="6"/>
      <c r="GS48" s="48"/>
      <c r="GT48" s="1"/>
      <c r="GU48" s="1"/>
      <c r="GV48" s="2"/>
      <c r="GW48" s="2"/>
      <c r="GX48" s="2"/>
      <c r="GY48" s="2"/>
      <c r="GZ48" s="2"/>
      <c r="HA48" s="78"/>
      <c r="HB48" s="14"/>
      <c r="HC48" s="6"/>
      <c r="HD48" s="48"/>
      <c r="HE48" s="1"/>
      <c r="HF48" s="1"/>
      <c r="HG48" s="2"/>
      <c r="HH48" s="2"/>
      <c r="HI48" s="2"/>
      <c r="HJ48" s="2"/>
      <c r="HK48" s="2"/>
      <c r="HL48" s="78"/>
      <c r="HM48" s="14"/>
      <c r="HN48" s="6"/>
      <c r="HO48" s="48"/>
      <c r="HP48" s="1"/>
      <c r="HQ48" s="1"/>
      <c r="HR48" s="2"/>
      <c r="HS48" s="2"/>
      <c r="HT48" s="2"/>
      <c r="HU48" s="2"/>
      <c r="HV48" s="2"/>
      <c r="HW48" s="78"/>
      <c r="HX48" s="14"/>
      <c r="HY48" s="6"/>
      <c r="HZ48" s="48"/>
      <c r="IA48" s="1"/>
      <c r="IB48" s="1"/>
      <c r="IC48" s="2"/>
      <c r="ID48" s="2"/>
      <c r="IE48" s="2"/>
      <c r="IF48" s="2"/>
      <c r="IG48" s="2"/>
      <c r="IH48" s="78"/>
      <c r="II48" s="14"/>
      <c r="IJ48" s="6"/>
      <c r="IK48" s="48"/>
      <c r="IL48" s="49"/>
    </row>
    <row r="49" spans="1:246" ht="12.75" hidden="1">
      <c r="A49" s="37"/>
      <c r="B49" s="27"/>
      <c r="C49" s="27"/>
      <c r="D49" s="28"/>
      <c r="E49" s="28"/>
      <c r="F49" s="58"/>
      <c r="G49" s="26">
        <f>IF(AND(OR($G$2="Y",$H$2="Y"),I49&lt;5,J49&lt;5),IF(AND(I49=I48,J49=J48),G48+1,1),"")</f>
      </c>
      <c r="H49" s="22" t="e">
        <f>IF(AND($H$2="Y",J49&gt;0,OR(AND(G49=1,#REF!=10),AND(G49=2,#REF!=20),AND(G49=3,#REF!=30),AND(G49=4,G117=40),AND(G49=5,G123=50),AND(G49=6,G130=60),AND(G49=7,G139=70),AND(G49=8,#REF!=80),AND(G49=9,G147=90),AND(G49=10,#REF!=100))),VLOOKUP(J49-1,SortLookup!$A$13:$B$16,2,FALSE),"")</f>
        <v>#REF!</v>
      </c>
      <c r="I49" s="38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71">
        <f t="shared" si="31"/>
        <v>0</v>
      </c>
      <c r="L49" s="72">
        <f t="shared" si="32"/>
        <v>0</v>
      </c>
      <c r="M49" s="44">
        <f t="shared" si="60"/>
        <v>0</v>
      </c>
      <c r="N49" s="45">
        <f t="shared" si="61"/>
        <v>0</v>
      </c>
      <c r="O49" s="73">
        <f t="shared" si="62"/>
        <v>0</v>
      </c>
      <c r="P49" s="35"/>
      <c r="Q49" s="32"/>
      <c r="R49" s="32"/>
      <c r="S49" s="32"/>
      <c r="T49" s="32"/>
      <c r="U49" s="32"/>
      <c r="V49" s="32"/>
      <c r="W49" s="33"/>
      <c r="X49" s="33"/>
      <c r="Y49" s="33"/>
      <c r="Z49" s="33"/>
      <c r="AA49" s="34"/>
      <c r="AB49" s="31">
        <f t="shared" si="36"/>
        <v>0</v>
      </c>
      <c r="AC49" s="30">
        <f t="shared" si="37"/>
        <v>0</v>
      </c>
      <c r="AD49" s="24">
        <f t="shared" si="38"/>
        <v>0</v>
      </c>
      <c r="AE49" s="59">
        <f t="shared" si="39"/>
        <v>0</v>
      </c>
      <c r="AF49" s="35"/>
      <c r="AG49" s="32"/>
      <c r="AH49" s="32"/>
      <c r="AI49" s="32"/>
      <c r="AJ49" s="33"/>
      <c r="AK49" s="33"/>
      <c r="AL49" s="33"/>
      <c r="AM49" s="33"/>
      <c r="AN49" s="34"/>
      <c r="AO49" s="31">
        <f t="shared" si="40"/>
        <v>0</v>
      </c>
      <c r="AP49" s="30">
        <f t="shared" si="41"/>
        <v>0</v>
      </c>
      <c r="AQ49" s="24">
        <f t="shared" si="42"/>
        <v>0</v>
      </c>
      <c r="AR49" s="59">
        <f t="shared" si="43"/>
        <v>0</v>
      </c>
      <c r="AS49" s="35"/>
      <c r="AT49" s="32"/>
      <c r="AU49" s="32"/>
      <c r="AV49" s="33"/>
      <c r="AW49" s="33"/>
      <c r="AX49" s="33"/>
      <c r="AY49" s="33"/>
      <c r="AZ49" s="34"/>
      <c r="BA49" s="31">
        <f t="shared" si="44"/>
        <v>0</v>
      </c>
      <c r="BB49" s="30">
        <f t="shared" si="45"/>
        <v>0</v>
      </c>
      <c r="BC49" s="24">
        <f t="shared" si="46"/>
        <v>0</v>
      </c>
      <c r="BD49" s="59">
        <f t="shared" si="47"/>
        <v>0</v>
      </c>
      <c r="BE49" s="31"/>
      <c r="BF49" s="56"/>
      <c r="BG49" s="33"/>
      <c r="BH49" s="33"/>
      <c r="BI49" s="33"/>
      <c r="BJ49" s="33"/>
      <c r="BK49" s="34"/>
      <c r="BL49" s="52">
        <f t="shared" si="48"/>
        <v>0</v>
      </c>
      <c r="BM49" s="45">
        <f t="shared" si="49"/>
        <v>0</v>
      </c>
      <c r="BN49" s="44">
        <f t="shared" si="50"/>
        <v>0</v>
      </c>
      <c r="BO49" s="43">
        <f t="shared" si="51"/>
        <v>0</v>
      </c>
      <c r="BP49" s="35"/>
      <c r="BQ49" s="32"/>
      <c r="BR49" s="32"/>
      <c r="BS49" s="32"/>
      <c r="BT49" s="33"/>
      <c r="BU49" s="33"/>
      <c r="BV49" s="33"/>
      <c r="BW49" s="33"/>
      <c r="BX49" s="34"/>
      <c r="BY49" s="31">
        <f t="shared" si="52"/>
        <v>0</v>
      </c>
      <c r="BZ49" s="30">
        <f t="shared" si="53"/>
        <v>0</v>
      </c>
      <c r="CA49" s="36">
        <f t="shared" si="54"/>
        <v>0</v>
      </c>
      <c r="CB49" s="126">
        <f t="shared" si="55"/>
        <v>0</v>
      </c>
      <c r="CC49" s="35"/>
      <c r="CD49" s="32"/>
      <c r="CE49" s="33"/>
      <c r="CF49" s="33"/>
      <c r="CG49" s="33"/>
      <c r="CH49" s="33"/>
      <c r="CI49" s="34"/>
      <c r="CJ49" s="31">
        <f t="shared" si="56"/>
        <v>0</v>
      </c>
      <c r="CK49" s="30">
        <f t="shared" si="57"/>
        <v>0</v>
      </c>
      <c r="CL49" s="24">
        <f t="shared" si="58"/>
        <v>0</v>
      </c>
      <c r="CM49" s="104">
        <f t="shared" si="59"/>
        <v>0</v>
      </c>
      <c r="CN49" s="1"/>
      <c r="CO49" s="1"/>
      <c r="CP49" s="2"/>
      <c r="CQ49" s="2"/>
      <c r="CR49" s="2"/>
      <c r="CS49" s="2"/>
      <c r="CT49" s="2"/>
      <c r="CU49" s="78">
        <f>CN49+CO49</f>
        <v>0</v>
      </c>
      <c r="CV49" s="14">
        <f>CP49/2</f>
        <v>0</v>
      </c>
      <c r="CW49" s="6">
        <f>(CQ49*3)+(CR49*5)+(CS49*5)+(CT49*20)</f>
        <v>0</v>
      </c>
      <c r="CX49" s="48">
        <f>CU49+CV49+CW49</f>
        <v>0</v>
      </c>
      <c r="CY49" s="1"/>
      <c r="CZ49" s="1"/>
      <c r="DA49" s="2"/>
      <c r="DB49" s="2"/>
      <c r="DC49" s="2"/>
      <c r="DD49" s="2"/>
      <c r="DE49" s="2"/>
      <c r="DF49" s="78">
        <f>CY49+CZ49</f>
        <v>0</v>
      </c>
      <c r="DG49" s="14">
        <f>DA49/2</f>
        <v>0</v>
      </c>
      <c r="DH49" s="6">
        <f>(DB49*3)+(DC49*5)+(DD49*5)+(DE49*20)</f>
        <v>0</v>
      </c>
      <c r="DI49" s="48">
        <f>DF49+DG49+DH49</f>
        <v>0</v>
      </c>
      <c r="DJ49" s="1"/>
      <c r="DK49" s="1"/>
      <c r="DL49" s="2"/>
      <c r="DM49" s="2"/>
      <c r="DN49" s="2"/>
      <c r="DO49" s="2"/>
      <c r="DP49" s="2"/>
      <c r="DQ49" s="78">
        <f>DJ49+DK49</f>
        <v>0</v>
      </c>
      <c r="DR49" s="14">
        <f>DL49/2</f>
        <v>0</v>
      </c>
      <c r="DS49" s="6">
        <f>(DM49*3)+(DN49*5)+(DO49*5)+(DP49*20)</f>
        <v>0</v>
      </c>
      <c r="DT49" s="48">
        <f>DQ49+DR49+DS49</f>
        <v>0</v>
      </c>
      <c r="DU49" s="1"/>
      <c r="DV49" s="1"/>
      <c r="DW49" s="2"/>
      <c r="DX49" s="2"/>
      <c r="DY49" s="2"/>
      <c r="DZ49" s="2"/>
      <c r="EA49" s="2"/>
      <c r="EB49" s="78">
        <f>DU49+DV49</f>
        <v>0</v>
      </c>
      <c r="EC49" s="14">
        <f>DW49/2</f>
        <v>0</v>
      </c>
      <c r="ED49" s="6">
        <f>(DX49*3)+(DY49*5)+(DZ49*5)+(EA49*20)</f>
        <v>0</v>
      </c>
      <c r="EE49" s="48">
        <f>EB49+EC49+ED49</f>
        <v>0</v>
      </c>
      <c r="EF49" s="1"/>
      <c r="EG49" s="1"/>
      <c r="EH49" s="2"/>
      <c r="EI49" s="2"/>
      <c r="EJ49" s="2"/>
      <c r="EK49" s="2"/>
      <c r="EL49" s="2"/>
      <c r="EM49" s="78">
        <f>EF49+EG49</f>
        <v>0</v>
      </c>
      <c r="EN49" s="14">
        <f>EH49/2</f>
        <v>0</v>
      </c>
      <c r="EO49" s="6">
        <f>(EI49*3)+(EJ49*5)+(EK49*5)+(EL49*20)</f>
        <v>0</v>
      </c>
      <c r="EP49" s="48">
        <f>EM49+EN49+EO49</f>
        <v>0</v>
      </c>
      <c r="EQ49" s="1"/>
      <c r="ER49" s="1"/>
      <c r="ES49" s="2"/>
      <c r="ET49" s="2"/>
      <c r="EU49" s="2"/>
      <c r="EV49" s="2"/>
      <c r="EW49" s="2"/>
      <c r="EX49" s="78">
        <f>EQ49+ER49</f>
        <v>0</v>
      </c>
      <c r="EY49" s="14">
        <f>ES49/2</f>
        <v>0</v>
      </c>
      <c r="EZ49" s="6">
        <f>(ET49*3)+(EU49*5)+(EV49*5)+(EW49*20)</f>
        <v>0</v>
      </c>
      <c r="FA49" s="48">
        <f>EX49+EY49+EZ49</f>
        <v>0</v>
      </c>
      <c r="FB49" s="1"/>
      <c r="FC49" s="1"/>
      <c r="FD49" s="2"/>
      <c r="FE49" s="2"/>
      <c r="FF49" s="2"/>
      <c r="FG49" s="2"/>
      <c r="FH49" s="2"/>
      <c r="FI49" s="78">
        <f>FB49+FC49</f>
        <v>0</v>
      </c>
      <c r="FJ49" s="14">
        <f>FD49/2</f>
        <v>0</v>
      </c>
      <c r="FK49" s="6">
        <f>(FE49*3)+(FF49*5)+(FG49*5)+(FH49*20)</f>
        <v>0</v>
      </c>
      <c r="FL49" s="48">
        <f>FI49+FJ49+FK49</f>
        <v>0</v>
      </c>
      <c r="FM49" s="1"/>
      <c r="FN49" s="1"/>
      <c r="FO49" s="2"/>
      <c r="FP49" s="2"/>
      <c r="FQ49" s="2"/>
      <c r="FR49" s="2"/>
      <c r="FS49" s="2"/>
      <c r="FT49" s="78">
        <f>FM49+FN49</f>
        <v>0</v>
      </c>
      <c r="FU49" s="14">
        <f>FO49/2</f>
        <v>0</v>
      </c>
      <c r="FV49" s="6">
        <f>(FP49*3)+(FQ49*5)+(FR49*5)+(FS49*20)</f>
        <v>0</v>
      </c>
      <c r="FW49" s="48">
        <f>FT49+FU49+FV49</f>
        <v>0</v>
      </c>
      <c r="FX49" s="1"/>
      <c r="FY49" s="1"/>
      <c r="FZ49" s="2"/>
      <c r="GA49" s="2"/>
      <c r="GB49" s="2"/>
      <c r="GC49" s="2"/>
      <c r="GD49" s="2"/>
      <c r="GE49" s="78">
        <f>FX49+FY49</f>
        <v>0</v>
      </c>
      <c r="GF49" s="14">
        <f>FZ49/2</f>
        <v>0</v>
      </c>
      <c r="GG49" s="6">
        <f>(GA49*3)+(GB49*5)+(GC49*5)+(GD49*20)</f>
        <v>0</v>
      </c>
      <c r="GH49" s="48">
        <f>GE49+GF49+GG49</f>
        <v>0</v>
      </c>
      <c r="GI49" s="1"/>
      <c r="GJ49" s="1"/>
      <c r="GK49" s="2"/>
      <c r="GL49" s="2"/>
      <c r="GM49" s="2"/>
      <c r="GN49" s="2"/>
      <c r="GO49" s="2"/>
      <c r="GP49" s="78">
        <f>GI49+GJ49</f>
        <v>0</v>
      </c>
      <c r="GQ49" s="14">
        <f>GK49/2</f>
        <v>0</v>
      </c>
      <c r="GR49" s="6">
        <f>(GL49*3)+(GM49*5)+(GN49*5)+(GO49*20)</f>
        <v>0</v>
      </c>
      <c r="GS49" s="48">
        <f>GP49+GQ49+GR49</f>
        <v>0</v>
      </c>
      <c r="GT49" s="1"/>
      <c r="GU49" s="1"/>
      <c r="GV49" s="2"/>
      <c r="GW49" s="2"/>
      <c r="GX49" s="2"/>
      <c r="GY49" s="2"/>
      <c r="GZ49" s="2"/>
      <c r="HA49" s="78">
        <f>GT49+GU49</f>
        <v>0</v>
      </c>
      <c r="HB49" s="14">
        <f>GV49/2</f>
        <v>0</v>
      </c>
      <c r="HC49" s="6">
        <f>(GW49*3)+(GX49*5)+(GY49*5)+(GZ49*20)</f>
        <v>0</v>
      </c>
      <c r="HD49" s="48">
        <f>HA49+HB49+HC49</f>
        <v>0</v>
      </c>
      <c r="HE49" s="1"/>
      <c r="HF49" s="1"/>
      <c r="HG49" s="2"/>
      <c r="HH49" s="2"/>
      <c r="HI49" s="2"/>
      <c r="HJ49" s="2"/>
      <c r="HK49" s="2"/>
      <c r="HL49" s="78">
        <f>HE49+HF49</f>
        <v>0</v>
      </c>
      <c r="HM49" s="14">
        <f>HG49/2</f>
        <v>0</v>
      </c>
      <c r="HN49" s="6">
        <f>(HH49*3)+(HI49*5)+(HJ49*5)+(HK49*20)</f>
        <v>0</v>
      </c>
      <c r="HO49" s="48">
        <f>HL49+HM49+HN49</f>
        <v>0</v>
      </c>
      <c r="HP49" s="1"/>
      <c r="HQ49" s="1"/>
      <c r="HR49" s="2"/>
      <c r="HS49" s="2"/>
      <c r="HT49" s="2"/>
      <c r="HU49" s="2"/>
      <c r="HV49" s="2"/>
      <c r="HW49" s="78">
        <f>HP49+HQ49</f>
        <v>0</v>
      </c>
      <c r="HX49" s="14">
        <f>HR49/2</f>
        <v>0</v>
      </c>
      <c r="HY49" s="6">
        <f>(HS49*3)+(HT49*5)+(HU49*5)+(HV49*20)</f>
        <v>0</v>
      </c>
      <c r="HZ49" s="48">
        <f>HW49+HX49+HY49</f>
        <v>0</v>
      </c>
      <c r="IA49" s="1"/>
      <c r="IB49" s="1"/>
      <c r="IC49" s="2"/>
      <c r="ID49" s="2"/>
      <c r="IE49" s="2"/>
      <c r="IF49" s="2"/>
      <c r="IG49" s="2"/>
      <c r="IH49" s="78">
        <f>IA49+IB49</f>
        <v>0</v>
      </c>
      <c r="II49" s="14">
        <f>IC49/2</f>
        <v>0</v>
      </c>
      <c r="IJ49" s="6">
        <f>(ID49*3)+(IE49*5)+(IF49*5)+(IG49*20)</f>
        <v>0</v>
      </c>
      <c r="IK49" s="48">
        <f>IH49+II49+IJ49</f>
        <v>0</v>
      </c>
      <c r="IL49" s="49"/>
    </row>
    <row r="50" spans="1:246" ht="12.75" hidden="1">
      <c r="A50" s="29"/>
      <c r="B50" s="27"/>
      <c r="C50" s="27"/>
      <c r="D50" s="28"/>
      <c r="E50" s="28"/>
      <c r="F50" s="58"/>
      <c r="G50" s="26">
        <f>IF(AND(OR($G$2="Y",$H$2="Y"),I50&lt;5,J50&lt;5),IF(AND(I50=#REF!,J50=#REF!),#REF!+1,1),"")</f>
      </c>
      <c r="H50" s="22" t="e">
        <f>IF(AND($H$2="Y",J50&gt;0,OR(AND(G50=1,#REF!=10),AND(G50=2,#REF!=20),AND(G50=3,#REF!=30),AND(G50=4,G99=40),AND(G50=5,#REF!=50),AND(G50=6,G108=60),AND(G50=7,#REF!=70),AND(G50=8,#REF!=80),AND(G50=9,G118=90),AND(G50=10,#REF!=100))),VLOOKUP(J50-1,SortLookup!$A$13:$B$16,2,FALSE),"")</f>
        <v>#REF!</v>
      </c>
      <c r="I50" s="38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71">
        <f>L50+M50+N50</f>
        <v>0</v>
      </c>
      <c r="L50" s="72">
        <f>AB50+AO50+BA50+BL50+BY50+CJ50+CU50+DF50+DQ50+EB50+EM50+EX50+FI50+FT50+GE50+GP50+HA50+HL50+HW50+IH50</f>
        <v>0</v>
      </c>
      <c r="M50" s="44">
        <f>AD50+AQ50+BC50+BN50+CA50+CL50+CW50+DH50+DS50+ED50+EO50+EZ50+FK50+FV50+GG50+GR50+HC50+HN50+HY50+IJ50</f>
        <v>0</v>
      </c>
      <c r="N50" s="45">
        <f>O50/2</f>
        <v>0</v>
      </c>
      <c r="O50" s="73">
        <f>W50+AJ50+AV50+BG50+BT50+CE50+CP50+DA50+DL50+DW50+EH50+ES50+FD50+FO50+FZ50+GK50+GV50+HG50+HR50+IC50</f>
        <v>0</v>
      </c>
      <c r="P50" s="35"/>
      <c r="Q50" s="32"/>
      <c r="R50" s="32"/>
      <c r="S50" s="32"/>
      <c r="T50" s="32"/>
      <c r="U50" s="32"/>
      <c r="V50" s="32"/>
      <c r="W50" s="33"/>
      <c r="X50" s="33"/>
      <c r="Y50" s="33"/>
      <c r="Z50" s="33"/>
      <c r="AA50" s="34"/>
      <c r="AB50" s="31">
        <f>P50+Q50+R50+S50+T50+U50+V50</f>
        <v>0</v>
      </c>
      <c r="AC50" s="30">
        <f>W50/2</f>
        <v>0</v>
      </c>
      <c r="AD50" s="24">
        <f>(X50*3)+(Y50*5)+(Z50*5)+(AA50*20)</f>
        <v>0</v>
      </c>
      <c r="AE50" s="59">
        <f>AB50+AC50+AD50</f>
        <v>0</v>
      </c>
      <c r="AF50" s="35"/>
      <c r="AG50" s="32"/>
      <c r="AH50" s="32"/>
      <c r="AI50" s="32"/>
      <c r="AJ50" s="33"/>
      <c r="AK50" s="33"/>
      <c r="AL50" s="33"/>
      <c r="AM50" s="33"/>
      <c r="AN50" s="34"/>
      <c r="AO50" s="31">
        <f>AF50+AG50+AH50+AI50</f>
        <v>0</v>
      </c>
      <c r="AP50" s="30">
        <f>AJ50/2</f>
        <v>0</v>
      </c>
      <c r="AQ50" s="24">
        <f>(AK50*3)+(AL50*5)+(AM50*5)+(AN50*20)</f>
        <v>0</v>
      </c>
      <c r="AR50" s="59">
        <f>AO50+AP50+AQ50</f>
        <v>0</v>
      </c>
      <c r="AS50" s="35"/>
      <c r="AT50" s="32"/>
      <c r="AU50" s="32"/>
      <c r="AV50" s="33"/>
      <c r="AW50" s="33"/>
      <c r="AX50" s="33"/>
      <c r="AY50" s="33"/>
      <c r="AZ50" s="34"/>
      <c r="BA50" s="31">
        <f>AS50+AT50+AU50</f>
        <v>0</v>
      </c>
      <c r="BB50" s="30">
        <f>AV50/2</f>
        <v>0</v>
      </c>
      <c r="BC50" s="24">
        <f>(AW50*3)+(AX50*5)+(AY50*5)+(AZ50*20)</f>
        <v>0</v>
      </c>
      <c r="BD50" s="59">
        <f>BA50+BB50+BC50</f>
        <v>0</v>
      </c>
      <c r="BE50" s="31"/>
      <c r="BF50" s="56"/>
      <c r="BG50" s="33"/>
      <c r="BH50" s="33"/>
      <c r="BI50" s="33"/>
      <c r="BJ50" s="33"/>
      <c r="BK50" s="34"/>
      <c r="BL50" s="52">
        <f>BE50+BF50</f>
        <v>0</v>
      </c>
      <c r="BM50" s="45">
        <f>BG50/2</f>
        <v>0</v>
      </c>
      <c r="BN50" s="44">
        <f>(BH50*3)+(BI50*5)+(BJ50*5)+(BK50*20)</f>
        <v>0</v>
      </c>
      <c r="BO50" s="43">
        <f>BL50+BM50+BN50</f>
        <v>0</v>
      </c>
      <c r="BP50" s="35"/>
      <c r="BQ50" s="32"/>
      <c r="BR50" s="32"/>
      <c r="BS50" s="32"/>
      <c r="BT50" s="33"/>
      <c r="BU50" s="33"/>
      <c r="BV50" s="33"/>
      <c r="BW50" s="33"/>
      <c r="BX50" s="34"/>
      <c r="BY50" s="31">
        <f>BP50+BQ50+BR50+BS50</f>
        <v>0</v>
      </c>
      <c r="BZ50" s="30">
        <f>BT50/2</f>
        <v>0</v>
      </c>
      <c r="CA50" s="36">
        <f>(BU50*3)+(BV50*5)+(BW50*5)+(BX50*20)</f>
        <v>0</v>
      </c>
      <c r="CB50" s="126">
        <f>BY50+BZ50+CA50</f>
        <v>0</v>
      </c>
      <c r="CC50" s="35"/>
      <c r="CD50" s="32"/>
      <c r="CE50" s="33"/>
      <c r="CF50" s="33"/>
      <c r="CG50" s="33"/>
      <c r="CH50" s="33"/>
      <c r="CI50" s="34"/>
      <c r="CJ50" s="31">
        <f>CC50+CD50</f>
        <v>0</v>
      </c>
      <c r="CK50" s="30">
        <f>CE50/2</f>
        <v>0</v>
      </c>
      <c r="CL50" s="24">
        <f>(CF50*3)+(CG50*5)+(CH50*5)+(CI50*20)</f>
        <v>0</v>
      </c>
      <c r="CM50" s="104">
        <f>CJ50+CK50+CL50</f>
        <v>0</v>
      </c>
      <c r="CN50" s="1"/>
      <c r="CO50" s="1"/>
      <c r="CP50" s="2"/>
      <c r="CQ50" s="2"/>
      <c r="CR50" s="2"/>
      <c r="CS50" s="2"/>
      <c r="CT50" s="2"/>
      <c r="CU50" s="78"/>
      <c r="CV50" s="14"/>
      <c r="CW50" s="6"/>
      <c r="CX50" s="48"/>
      <c r="CY50" s="1"/>
      <c r="CZ50" s="1"/>
      <c r="DA50" s="2"/>
      <c r="DB50" s="2"/>
      <c r="DC50" s="2"/>
      <c r="DD50" s="2"/>
      <c r="DE50" s="2"/>
      <c r="DF50" s="78"/>
      <c r="DG50" s="14"/>
      <c r="DH50" s="6"/>
      <c r="DI50" s="48"/>
      <c r="DJ50" s="1"/>
      <c r="DK50" s="1"/>
      <c r="DL50" s="2"/>
      <c r="DM50" s="2"/>
      <c r="DN50" s="2"/>
      <c r="DO50" s="2"/>
      <c r="DP50" s="2"/>
      <c r="DQ50" s="78"/>
      <c r="DR50" s="14"/>
      <c r="DS50" s="6"/>
      <c r="DT50" s="48"/>
      <c r="DU50" s="1"/>
      <c r="DV50" s="1"/>
      <c r="DW50" s="2"/>
      <c r="DX50" s="2"/>
      <c r="DY50" s="2"/>
      <c r="DZ50" s="2"/>
      <c r="EA50" s="2"/>
      <c r="EB50" s="78"/>
      <c r="EC50" s="14"/>
      <c r="ED50" s="6"/>
      <c r="EE50" s="48"/>
      <c r="EF50" s="1"/>
      <c r="EG50" s="1"/>
      <c r="EH50" s="2"/>
      <c r="EI50" s="2"/>
      <c r="EJ50" s="2"/>
      <c r="EK50" s="2"/>
      <c r="EL50" s="2"/>
      <c r="EM50" s="78"/>
      <c r="EN50" s="14"/>
      <c r="EO50" s="6"/>
      <c r="EP50" s="48"/>
      <c r="EQ50" s="1"/>
      <c r="ER50" s="1"/>
      <c r="ES50" s="2"/>
      <c r="ET50" s="2"/>
      <c r="EU50" s="2"/>
      <c r="EV50" s="2"/>
      <c r="EW50" s="2"/>
      <c r="EX50" s="78"/>
      <c r="EY50" s="14"/>
      <c r="EZ50" s="6"/>
      <c r="FA50" s="48"/>
      <c r="FB50" s="1"/>
      <c r="FC50" s="1"/>
      <c r="FD50" s="2"/>
      <c r="FE50" s="2"/>
      <c r="FF50" s="2"/>
      <c r="FG50" s="2"/>
      <c r="FH50" s="2"/>
      <c r="FI50" s="78"/>
      <c r="FJ50" s="14"/>
      <c r="FK50" s="6"/>
      <c r="FL50" s="48"/>
      <c r="FM50" s="1"/>
      <c r="FN50" s="1"/>
      <c r="FO50" s="2"/>
      <c r="FP50" s="2"/>
      <c r="FQ50" s="2"/>
      <c r="FR50" s="2"/>
      <c r="FS50" s="2"/>
      <c r="FT50" s="78"/>
      <c r="FU50" s="14"/>
      <c r="FV50" s="6"/>
      <c r="FW50" s="48"/>
      <c r="FX50" s="1"/>
      <c r="FY50" s="1"/>
      <c r="FZ50" s="2"/>
      <c r="GA50" s="2"/>
      <c r="GB50" s="2"/>
      <c r="GC50" s="2"/>
      <c r="GD50" s="2"/>
      <c r="GE50" s="78"/>
      <c r="GF50" s="14"/>
      <c r="GG50" s="6"/>
      <c r="GH50" s="48"/>
      <c r="GI50" s="1"/>
      <c r="GJ50" s="1"/>
      <c r="GK50" s="2"/>
      <c r="GL50" s="2"/>
      <c r="GM50" s="2"/>
      <c r="GN50" s="2"/>
      <c r="GO50" s="2"/>
      <c r="GP50" s="78"/>
      <c r="GQ50" s="14"/>
      <c r="GR50" s="6"/>
      <c r="GS50" s="48"/>
      <c r="GT50" s="1"/>
      <c r="GU50" s="1"/>
      <c r="GV50" s="2"/>
      <c r="GW50" s="2"/>
      <c r="GX50" s="2"/>
      <c r="GY50" s="2"/>
      <c r="GZ50" s="2"/>
      <c r="HA50" s="78"/>
      <c r="HB50" s="14"/>
      <c r="HC50" s="6"/>
      <c r="HD50" s="48"/>
      <c r="HE50" s="1"/>
      <c r="HF50" s="1"/>
      <c r="HG50" s="2"/>
      <c r="HH50" s="2"/>
      <c r="HI50" s="2"/>
      <c r="HJ50" s="2"/>
      <c r="HK50" s="2"/>
      <c r="HL50" s="78"/>
      <c r="HM50" s="14"/>
      <c r="HN50" s="6"/>
      <c r="HO50" s="48"/>
      <c r="HP50" s="1"/>
      <c r="HQ50" s="1"/>
      <c r="HR50" s="2"/>
      <c r="HS50" s="2"/>
      <c r="HT50" s="2"/>
      <c r="HU50" s="2"/>
      <c r="HV50" s="2"/>
      <c r="HW50" s="78"/>
      <c r="HX50" s="14"/>
      <c r="HY50" s="6"/>
      <c r="HZ50" s="48"/>
      <c r="IA50" s="1"/>
      <c r="IB50" s="1"/>
      <c r="IC50" s="2"/>
      <c r="ID50" s="2"/>
      <c r="IE50" s="2"/>
      <c r="IF50" s="2"/>
      <c r="IG50" s="2"/>
      <c r="IH50" s="78"/>
      <c r="II50" s="14"/>
      <c r="IJ50" s="6"/>
      <c r="IK50" s="48"/>
      <c r="IL50" s="49"/>
    </row>
    <row r="51" spans="1:246" ht="12.75" hidden="1">
      <c r="A51" s="37"/>
      <c r="B51" s="39"/>
      <c r="C51" s="39"/>
      <c r="D51" s="40"/>
      <c r="E51" s="40"/>
      <c r="F51" s="60"/>
      <c r="G51" s="26">
        <f>IF(AND(OR($G$2="Y",$H$2="Y"),I51&lt;5,J51&lt;5),IF(AND(I51=#REF!,J51=#REF!),#REF!+1,1),"")</f>
      </c>
      <c r="H51" s="22" t="e">
        <f>IF(AND($H$2="Y",J51&gt;0,OR(AND(G51=1,#REF!=10),AND(G51=2,#REF!=20),AND(G51=3,#REF!=30),AND(G51=4,G106=40),AND(G51=5,G112=50),AND(G51=6,G119=60),AND(G51=7,G128=70),AND(G51=8,#REF!=80),AND(G51=9,G136=90),AND(G51=10,#REF!=100))),VLOOKUP(J51-1,SortLookup!$A$13:$B$16,2,FALSE),"")</f>
        <v>#REF!</v>
      </c>
      <c r="I51" s="38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71">
        <f aca="true" t="shared" si="63" ref="K51:K63">L51+M51+N51</f>
        <v>0</v>
      </c>
      <c r="L51" s="72">
        <f aca="true" t="shared" si="64" ref="L51:L63">AB51+AO51+BA51+BL51+BY51+CJ51+CU51+DF51+DQ51+EB51+EM51+EX51+FI51+FT51+GE51+GP51+HA51+HL51+HW51+IH51</f>
        <v>0</v>
      </c>
      <c r="M51" s="44">
        <f aca="true" t="shared" si="65" ref="M51:M63">AD51+AQ51+BC51+BN51+CA51+CL51+CW51+DH51+DS51+ED51+EO51+EZ51+FK51+FV51+GG51+GR51+HC51+HN51+HY51+IJ51</f>
        <v>0</v>
      </c>
      <c r="N51" s="45">
        <f aca="true" t="shared" si="66" ref="N51:N63">O51/2</f>
        <v>0</v>
      </c>
      <c r="O51" s="73">
        <f aca="true" t="shared" si="67" ref="O51:O63">W51+AJ51+AV51+BG51+BT51+CE51+CP51+DA51+DL51+DW51+EH51+ES51+FD51+FO51+FZ51+GK51+GV51+HG51+HR51+IC51</f>
        <v>0</v>
      </c>
      <c r="P51" s="35"/>
      <c r="Q51" s="32"/>
      <c r="R51" s="32"/>
      <c r="S51" s="32"/>
      <c r="T51" s="32"/>
      <c r="U51" s="32"/>
      <c r="V51" s="32"/>
      <c r="W51" s="33"/>
      <c r="X51" s="33"/>
      <c r="Y51" s="33"/>
      <c r="Z51" s="33"/>
      <c r="AA51" s="34"/>
      <c r="AB51" s="31">
        <f aca="true" t="shared" si="68" ref="AB51:AB63">P51+Q51+R51+S51+T51+U51+V51</f>
        <v>0</v>
      </c>
      <c r="AC51" s="30">
        <f aca="true" t="shared" si="69" ref="AC51:AC63">W51/2</f>
        <v>0</v>
      </c>
      <c r="AD51" s="24">
        <f aca="true" t="shared" si="70" ref="AD51:AD63">(X51*3)+(Y51*5)+(Z51*5)+(AA51*20)</f>
        <v>0</v>
      </c>
      <c r="AE51" s="59">
        <f aca="true" t="shared" si="71" ref="AE51:AE63">AB51+AC51+AD51</f>
        <v>0</v>
      </c>
      <c r="AF51" s="35"/>
      <c r="AG51" s="32"/>
      <c r="AH51" s="32"/>
      <c r="AI51" s="32"/>
      <c r="AJ51" s="33"/>
      <c r="AK51" s="33"/>
      <c r="AL51" s="33"/>
      <c r="AM51" s="33"/>
      <c r="AN51" s="34"/>
      <c r="AO51" s="31">
        <f aca="true" t="shared" si="72" ref="AO51:AO63">AF51+AG51+AH51+AI51</f>
        <v>0</v>
      </c>
      <c r="AP51" s="30">
        <f aca="true" t="shared" si="73" ref="AP51:AP63">AJ51/2</f>
        <v>0</v>
      </c>
      <c r="AQ51" s="24">
        <f aca="true" t="shared" si="74" ref="AQ51:AQ63">(AK51*3)+(AL51*5)+(AM51*5)+(AN51*20)</f>
        <v>0</v>
      </c>
      <c r="AR51" s="59">
        <f aca="true" t="shared" si="75" ref="AR51:AR63">AO51+AP51+AQ51</f>
        <v>0</v>
      </c>
      <c r="AS51" s="35"/>
      <c r="AT51" s="32"/>
      <c r="AU51" s="32"/>
      <c r="AV51" s="33"/>
      <c r="AW51" s="33"/>
      <c r="AX51" s="33"/>
      <c r="AY51" s="33"/>
      <c r="AZ51" s="34"/>
      <c r="BA51" s="31">
        <f aca="true" t="shared" si="76" ref="BA51:BA63">AS51+AT51+AU51</f>
        <v>0</v>
      </c>
      <c r="BB51" s="30">
        <f aca="true" t="shared" si="77" ref="BB51:BB63">AV51/2</f>
        <v>0</v>
      </c>
      <c r="BC51" s="24">
        <f aca="true" t="shared" si="78" ref="BC51:BC63">(AW51*3)+(AX51*5)+(AY51*5)+(AZ51*20)</f>
        <v>0</v>
      </c>
      <c r="BD51" s="59">
        <f aca="true" t="shared" si="79" ref="BD51:BD63">BA51+BB51+BC51</f>
        <v>0</v>
      </c>
      <c r="BE51" s="31"/>
      <c r="BF51" s="56"/>
      <c r="BG51" s="33"/>
      <c r="BH51" s="33"/>
      <c r="BI51" s="33"/>
      <c r="BJ51" s="33"/>
      <c r="BK51" s="34"/>
      <c r="BL51" s="52">
        <f aca="true" t="shared" si="80" ref="BL51:BL63">BE51+BF51</f>
        <v>0</v>
      </c>
      <c r="BM51" s="45">
        <f aca="true" t="shared" si="81" ref="BM51:BM63">BG51/2</f>
        <v>0</v>
      </c>
      <c r="BN51" s="44">
        <f aca="true" t="shared" si="82" ref="BN51:BN63">(BH51*3)+(BI51*5)+(BJ51*5)+(BK51*20)</f>
        <v>0</v>
      </c>
      <c r="BO51" s="43">
        <f aca="true" t="shared" si="83" ref="BO51:BO63">BL51+BM51+BN51</f>
        <v>0</v>
      </c>
      <c r="BP51" s="35"/>
      <c r="BQ51" s="32"/>
      <c r="BR51" s="32"/>
      <c r="BS51" s="32"/>
      <c r="BT51" s="33"/>
      <c r="BU51" s="33"/>
      <c r="BV51" s="33"/>
      <c r="BW51" s="33"/>
      <c r="BX51" s="34"/>
      <c r="BY51" s="31">
        <f aca="true" t="shared" si="84" ref="BY51:BY63">BP51+BQ51+BR51+BS51</f>
        <v>0</v>
      </c>
      <c r="BZ51" s="30">
        <f aca="true" t="shared" si="85" ref="BZ51:BZ63">BT51/2</f>
        <v>0</v>
      </c>
      <c r="CA51" s="36">
        <f aca="true" t="shared" si="86" ref="CA51:CA63">(BU51*3)+(BV51*5)+(BW51*5)+(BX51*20)</f>
        <v>0</v>
      </c>
      <c r="CB51" s="126">
        <f aca="true" t="shared" si="87" ref="CB51:CB63">BY51+BZ51+CA51</f>
        <v>0</v>
      </c>
      <c r="CC51" s="35"/>
      <c r="CD51" s="32"/>
      <c r="CE51" s="33"/>
      <c r="CF51" s="33"/>
      <c r="CG51" s="33"/>
      <c r="CH51" s="33"/>
      <c r="CI51" s="34"/>
      <c r="CJ51" s="31">
        <f aca="true" t="shared" si="88" ref="CJ51:CJ64">CC51+CD51</f>
        <v>0</v>
      </c>
      <c r="CK51" s="30">
        <f aca="true" t="shared" si="89" ref="CK51:CK64">CE51/2</f>
        <v>0</v>
      </c>
      <c r="CL51" s="24">
        <f aca="true" t="shared" si="90" ref="CL51:CL64">(CF51*3)+(CG51*5)+(CH51*5)+(CI51*20)</f>
        <v>0</v>
      </c>
      <c r="CM51" s="104">
        <f aca="true" t="shared" si="91" ref="CM51:CM64">CJ51+CK51+CL51</f>
        <v>0</v>
      </c>
      <c r="CN51" s="1"/>
      <c r="CO51" s="1"/>
      <c r="CP51" s="2"/>
      <c r="CQ51" s="2"/>
      <c r="CR51" s="2"/>
      <c r="CS51" s="2"/>
      <c r="CT51" s="2"/>
      <c r="CU51" s="78"/>
      <c r="CV51" s="14"/>
      <c r="CW51" s="6"/>
      <c r="CX51" s="48"/>
      <c r="CY51" s="1"/>
      <c r="CZ51" s="1"/>
      <c r="DA51" s="2"/>
      <c r="DB51" s="2"/>
      <c r="DC51" s="2"/>
      <c r="DD51" s="2"/>
      <c r="DE51" s="2"/>
      <c r="DF51" s="78"/>
      <c r="DG51" s="14"/>
      <c r="DH51" s="6"/>
      <c r="DI51" s="48"/>
      <c r="DJ51" s="1"/>
      <c r="DK51" s="1"/>
      <c r="DL51" s="2"/>
      <c r="DM51" s="2"/>
      <c r="DN51" s="2"/>
      <c r="DO51" s="2"/>
      <c r="DP51" s="2"/>
      <c r="DQ51" s="78"/>
      <c r="DR51" s="14"/>
      <c r="DS51" s="6"/>
      <c r="DT51" s="48"/>
      <c r="DU51" s="1"/>
      <c r="DV51" s="1"/>
      <c r="DW51" s="2"/>
      <c r="DX51" s="2"/>
      <c r="DY51" s="2"/>
      <c r="DZ51" s="2"/>
      <c r="EA51" s="2"/>
      <c r="EB51" s="78"/>
      <c r="EC51" s="14"/>
      <c r="ED51" s="6"/>
      <c r="EE51" s="48"/>
      <c r="EF51" s="1"/>
      <c r="EG51" s="1"/>
      <c r="EH51" s="2"/>
      <c r="EI51" s="2"/>
      <c r="EJ51" s="2"/>
      <c r="EK51" s="2"/>
      <c r="EL51" s="2"/>
      <c r="EM51" s="78"/>
      <c r="EN51" s="14"/>
      <c r="EO51" s="6"/>
      <c r="EP51" s="48"/>
      <c r="EQ51" s="1"/>
      <c r="ER51" s="1"/>
      <c r="ES51" s="2"/>
      <c r="ET51" s="2"/>
      <c r="EU51" s="2"/>
      <c r="EV51" s="2"/>
      <c r="EW51" s="2"/>
      <c r="EX51" s="78"/>
      <c r="EY51" s="14"/>
      <c r="EZ51" s="6"/>
      <c r="FA51" s="48"/>
      <c r="FB51" s="1"/>
      <c r="FC51" s="1"/>
      <c r="FD51" s="2"/>
      <c r="FE51" s="2"/>
      <c r="FF51" s="2"/>
      <c r="FG51" s="2"/>
      <c r="FH51" s="2"/>
      <c r="FI51" s="78"/>
      <c r="FJ51" s="14"/>
      <c r="FK51" s="6"/>
      <c r="FL51" s="48"/>
      <c r="FM51" s="1"/>
      <c r="FN51" s="1"/>
      <c r="FO51" s="2"/>
      <c r="FP51" s="2"/>
      <c r="FQ51" s="2"/>
      <c r="FR51" s="2"/>
      <c r="FS51" s="2"/>
      <c r="FT51" s="78"/>
      <c r="FU51" s="14"/>
      <c r="FV51" s="6"/>
      <c r="FW51" s="48"/>
      <c r="FX51" s="1"/>
      <c r="FY51" s="1"/>
      <c r="FZ51" s="2"/>
      <c r="GA51" s="2"/>
      <c r="GB51" s="2"/>
      <c r="GC51" s="2"/>
      <c r="GD51" s="2"/>
      <c r="GE51" s="78"/>
      <c r="GF51" s="14"/>
      <c r="GG51" s="6"/>
      <c r="GH51" s="48"/>
      <c r="GI51" s="1"/>
      <c r="GJ51" s="1"/>
      <c r="GK51" s="2"/>
      <c r="GL51" s="2"/>
      <c r="GM51" s="2"/>
      <c r="GN51" s="2"/>
      <c r="GO51" s="2"/>
      <c r="GP51" s="78"/>
      <c r="GQ51" s="14"/>
      <c r="GR51" s="6"/>
      <c r="GS51" s="48"/>
      <c r="GT51" s="1"/>
      <c r="GU51" s="1"/>
      <c r="GV51" s="2"/>
      <c r="GW51" s="2"/>
      <c r="GX51" s="2"/>
      <c r="GY51" s="2"/>
      <c r="GZ51" s="2"/>
      <c r="HA51" s="78"/>
      <c r="HB51" s="14"/>
      <c r="HC51" s="6"/>
      <c r="HD51" s="48"/>
      <c r="HE51" s="1"/>
      <c r="HF51" s="1"/>
      <c r="HG51" s="2"/>
      <c r="HH51" s="2"/>
      <c r="HI51" s="2"/>
      <c r="HJ51" s="2"/>
      <c r="HK51" s="2"/>
      <c r="HL51" s="78"/>
      <c r="HM51" s="14"/>
      <c r="HN51" s="6"/>
      <c r="HO51" s="48"/>
      <c r="HP51" s="1"/>
      <c r="HQ51" s="1"/>
      <c r="HR51" s="2"/>
      <c r="HS51" s="2"/>
      <c r="HT51" s="2"/>
      <c r="HU51" s="2"/>
      <c r="HV51" s="2"/>
      <c r="HW51" s="78"/>
      <c r="HX51" s="14"/>
      <c r="HY51" s="6"/>
      <c r="HZ51" s="48"/>
      <c r="IA51" s="1"/>
      <c r="IB51" s="1"/>
      <c r="IC51" s="2"/>
      <c r="ID51" s="2"/>
      <c r="IE51" s="2"/>
      <c r="IF51" s="2"/>
      <c r="IG51" s="2"/>
      <c r="IH51" s="78"/>
      <c r="II51" s="14"/>
      <c r="IJ51" s="6"/>
      <c r="IK51" s="48"/>
      <c r="IL51" s="49"/>
    </row>
    <row r="52" spans="1:246" ht="12.75" hidden="1">
      <c r="A52" s="29"/>
      <c r="B52" s="79"/>
      <c r="C52" s="27"/>
      <c r="D52" s="28"/>
      <c r="E52" s="80"/>
      <c r="F52" s="81"/>
      <c r="G52" s="26">
        <f>IF(AND(OR($G$2="Y",$H$2="Y"),I52&lt;5,J52&lt;5),IF(AND(I52=I51,J52=J51),G51+1,1),"")</f>
      </c>
      <c r="H52" s="22" t="e">
        <f>IF(AND($H$2="Y",J52&gt;0,OR(AND(G52=1,#REF!=10),AND(G52=2,#REF!=20),AND(G52=3,#REF!=30),AND(G52=4,G111=40),AND(G52=5,#REF!=50),AND(G52=6,G116=60),AND(G52=7,G125=70),AND(G52=8,#REF!=80),AND(G52=9,G133=90),AND(G52=10,#REF!=100))),VLOOKUP(J52-1,SortLookup!$A$13:$B$16,2,FALSE),"")</f>
        <v>#REF!</v>
      </c>
      <c r="I52" s="38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71">
        <f t="shared" si="63"/>
        <v>0</v>
      </c>
      <c r="L52" s="72">
        <f t="shared" si="64"/>
        <v>0</v>
      </c>
      <c r="M52" s="44">
        <f t="shared" si="65"/>
        <v>0</v>
      </c>
      <c r="N52" s="45">
        <f t="shared" si="66"/>
        <v>0</v>
      </c>
      <c r="O52" s="73">
        <f t="shared" si="67"/>
        <v>0</v>
      </c>
      <c r="P52" s="35"/>
      <c r="Q52" s="32"/>
      <c r="R52" s="32"/>
      <c r="S52" s="32"/>
      <c r="T52" s="32"/>
      <c r="U52" s="32"/>
      <c r="V52" s="32"/>
      <c r="W52" s="33"/>
      <c r="X52" s="33"/>
      <c r="Y52" s="33"/>
      <c r="Z52" s="33"/>
      <c r="AA52" s="34"/>
      <c r="AB52" s="31">
        <f t="shared" si="68"/>
        <v>0</v>
      </c>
      <c r="AC52" s="30">
        <f t="shared" si="69"/>
        <v>0</v>
      </c>
      <c r="AD52" s="24">
        <f t="shared" si="70"/>
        <v>0</v>
      </c>
      <c r="AE52" s="59">
        <f t="shared" si="71"/>
        <v>0</v>
      </c>
      <c r="AF52" s="35"/>
      <c r="AG52" s="32"/>
      <c r="AH52" s="32"/>
      <c r="AI52" s="32"/>
      <c r="AJ52" s="33"/>
      <c r="AK52" s="33"/>
      <c r="AL52" s="33"/>
      <c r="AM52" s="33"/>
      <c r="AN52" s="34"/>
      <c r="AO52" s="31">
        <f t="shared" si="72"/>
        <v>0</v>
      </c>
      <c r="AP52" s="30">
        <f t="shared" si="73"/>
        <v>0</v>
      </c>
      <c r="AQ52" s="24">
        <f t="shared" si="74"/>
        <v>0</v>
      </c>
      <c r="AR52" s="59">
        <f t="shared" si="75"/>
        <v>0</v>
      </c>
      <c r="AS52" s="35"/>
      <c r="AT52" s="32"/>
      <c r="AU52" s="32"/>
      <c r="AV52" s="33"/>
      <c r="AW52" s="33"/>
      <c r="AX52" s="33"/>
      <c r="AY52" s="33"/>
      <c r="AZ52" s="34"/>
      <c r="BA52" s="31">
        <f t="shared" si="76"/>
        <v>0</v>
      </c>
      <c r="BB52" s="30">
        <f t="shared" si="77"/>
        <v>0</v>
      </c>
      <c r="BC52" s="24">
        <f t="shared" si="78"/>
        <v>0</v>
      </c>
      <c r="BD52" s="59">
        <f t="shared" si="79"/>
        <v>0</v>
      </c>
      <c r="BE52" s="31"/>
      <c r="BF52" s="56"/>
      <c r="BG52" s="33"/>
      <c r="BH52" s="33"/>
      <c r="BI52" s="33"/>
      <c r="BJ52" s="33"/>
      <c r="BK52" s="34"/>
      <c r="BL52" s="52">
        <f t="shared" si="80"/>
        <v>0</v>
      </c>
      <c r="BM52" s="45">
        <f t="shared" si="81"/>
        <v>0</v>
      </c>
      <c r="BN52" s="44">
        <f t="shared" si="82"/>
        <v>0</v>
      </c>
      <c r="BO52" s="43">
        <f t="shared" si="83"/>
        <v>0</v>
      </c>
      <c r="BP52" s="35"/>
      <c r="BQ52" s="32"/>
      <c r="BR52" s="32"/>
      <c r="BS52" s="32"/>
      <c r="BT52" s="33"/>
      <c r="BU52" s="33"/>
      <c r="BV52" s="33"/>
      <c r="BW52" s="33"/>
      <c r="BX52" s="34"/>
      <c r="BY52" s="31">
        <f t="shared" si="84"/>
        <v>0</v>
      </c>
      <c r="BZ52" s="30">
        <f t="shared" si="85"/>
        <v>0</v>
      </c>
      <c r="CA52" s="36">
        <f t="shared" si="86"/>
        <v>0</v>
      </c>
      <c r="CB52" s="126">
        <f t="shared" si="87"/>
        <v>0</v>
      </c>
      <c r="CC52" s="35"/>
      <c r="CD52" s="32"/>
      <c r="CE52" s="33"/>
      <c r="CF52" s="33"/>
      <c r="CG52" s="33"/>
      <c r="CH52" s="33"/>
      <c r="CI52" s="34"/>
      <c r="CJ52" s="31">
        <f t="shared" si="88"/>
        <v>0</v>
      </c>
      <c r="CK52" s="30">
        <f t="shared" si="89"/>
        <v>0</v>
      </c>
      <c r="CL52" s="24">
        <f t="shared" si="90"/>
        <v>0</v>
      </c>
      <c r="CM52" s="104">
        <f t="shared" si="91"/>
        <v>0</v>
      </c>
      <c r="CN52" s="1"/>
      <c r="CO52" s="1"/>
      <c r="CP52" s="2"/>
      <c r="CQ52" s="2"/>
      <c r="CR52" s="2"/>
      <c r="CS52" s="2"/>
      <c r="CT52" s="2"/>
      <c r="CU52" s="78"/>
      <c r="CV52" s="14"/>
      <c r="CW52" s="6"/>
      <c r="CX52" s="48"/>
      <c r="CY52" s="1"/>
      <c r="CZ52" s="1"/>
      <c r="DA52" s="2"/>
      <c r="DB52" s="2"/>
      <c r="DC52" s="2"/>
      <c r="DD52" s="2"/>
      <c r="DE52" s="2"/>
      <c r="DF52" s="78"/>
      <c r="DG52" s="14"/>
      <c r="DH52" s="6"/>
      <c r="DI52" s="48"/>
      <c r="DJ52" s="1"/>
      <c r="DK52" s="1"/>
      <c r="DL52" s="2"/>
      <c r="DM52" s="2"/>
      <c r="DN52" s="2"/>
      <c r="DO52" s="2"/>
      <c r="DP52" s="2"/>
      <c r="DQ52" s="78"/>
      <c r="DR52" s="14"/>
      <c r="DS52" s="6"/>
      <c r="DT52" s="48"/>
      <c r="DU52" s="1"/>
      <c r="DV52" s="1"/>
      <c r="DW52" s="2"/>
      <c r="DX52" s="2"/>
      <c r="DY52" s="2"/>
      <c r="DZ52" s="2"/>
      <c r="EA52" s="2"/>
      <c r="EB52" s="78"/>
      <c r="EC52" s="14"/>
      <c r="ED52" s="6"/>
      <c r="EE52" s="48"/>
      <c r="EF52" s="1"/>
      <c r="EG52" s="1"/>
      <c r="EH52" s="2"/>
      <c r="EI52" s="2"/>
      <c r="EJ52" s="2"/>
      <c r="EK52" s="2"/>
      <c r="EL52" s="2"/>
      <c r="EM52" s="78"/>
      <c r="EN52" s="14"/>
      <c r="EO52" s="6"/>
      <c r="EP52" s="48"/>
      <c r="EQ52" s="1"/>
      <c r="ER52" s="1"/>
      <c r="ES52" s="2"/>
      <c r="ET52" s="2"/>
      <c r="EU52" s="2"/>
      <c r="EV52" s="2"/>
      <c r="EW52" s="2"/>
      <c r="EX52" s="78"/>
      <c r="EY52" s="14"/>
      <c r="EZ52" s="6"/>
      <c r="FA52" s="48"/>
      <c r="FB52" s="1"/>
      <c r="FC52" s="1"/>
      <c r="FD52" s="2"/>
      <c r="FE52" s="2"/>
      <c r="FF52" s="2"/>
      <c r="FG52" s="2"/>
      <c r="FH52" s="2"/>
      <c r="FI52" s="78"/>
      <c r="FJ52" s="14"/>
      <c r="FK52" s="6"/>
      <c r="FL52" s="48"/>
      <c r="FM52" s="1"/>
      <c r="FN52" s="1"/>
      <c r="FO52" s="2"/>
      <c r="FP52" s="2"/>
      <c r="FQ52" s="2"/>
      <c r="FR52" s="2"/>
      <c r="FS52" s="2"/>
      <c r="FT52" s="78"/>
      <c r="FU52" s="14"/>
      <c r="FV52" s="6"/>
      <c r="FW52" s="48"/>
      <c r="FX52" s="1"/>
      <c r="FY52" s="1"/>
      <c r="FZ52" s="2"/>
      <c r="GA52" s="2"/>
      <c r="GB52" s="2"/>
      <c r="GC52" s="2"/>
      <c r="GD52" s="2"/>
      <c r="GE52" s="78"/>
      <c r="GF52" s="14"/>
      <c r="GG52" s="6"/>
      <c r="GH52" s="48"/>
      <c r="GI52" s="1"/>
      <c r="GJ52" s="1"/>
      <c r="GK52" s="2"/>
      <c r="GL52" s="2"/>
      <c r="GM52" s="2"/>
      <c r="GN52" s="2"/>
      <c r="GO52" s="2"/>
      <c r="GP52" s="78"/>
      <c r="GQ52" s="14"/>
      <c r="GR52" s="6"/>
      <c r="GS52" s="48"/>
      <c r="GT52" s="1"/>
      <c r="GU52" s="1"/>
      <c r="GV52" s="2"/>
      <c r="GW52" s="2"/>
      <c r="GX52" s="2"/>
      <c r="GY52" s="2"/>
      <c r="GZ52" s="2"/>
      <c r="HA52" s="78"/>
      <c r="HB52" s="14"/>
      <c r="HC52" s="6"/>
      <c r="HD52" s="48"/>
      <c r="HE52" s="1"/>
      <c r="HF52" s="1"/>
      <c r="HG52" s="2"/>
      <c r="HH52" s="2"/>
      <c r="HI52" s="2"/>
      <c r="HJ52" s="2"/>
      <c r="HK52" s="2"/>
      <c r="HL52" s="78"/>
      <c r="HM52" s="14"/>
      <c r="HN52" s="6"/>
      <c r="HO52" s="48"/>
      <c r="HP52" s="1"/>
      <c r="HQ52" s="1"/>
      <c r="HR52" s="2"/>
      <c r="HS52" s="2"/>
      <c r="HT52" s="2"/>
      <c r="HU52" s="2"/>
      <c r="HV52" s="2"/>
      <c r="HW52" s="78"/>
      <c r="HX52" s="14"/>
      <c r="HY52" s="6"/>
      <c r="HZ52" s="48"/>
      <c r="IA52" s="1"/>
      <c r="IB52" s="1"/>
      <c r="IC52" s="2"/>
      <c r="ID52" s="2"/>
      <c r="IE52" s="2"/>
      <c r="IF52" s="2"/>
      <c r="IG52" s="2"/>
      <c r="IH52" s="78"/>
      <c r="II52" s="14"/>
      <c r="IJ52" s="6"/>
      <c r="IK52" s="48"/>
      <c r="IL52" s="49"/>
    </row>
    <row r="53" spans="1:246" ht="12.75" hidden="1">
      <c r="A53" s="29"/>
      <c r="B53" s="79"/>
      <c r="C53" s="27"/>
      <c r="D53" s="28"/>
      <c r="E53" s="80"/>
      <c r="F53" s="81"/>
      <c r="G53" s="26">
        <f>IF(AND(OR($G$2="Y",$H$2="Y"),I53&lt;5,J53&lt;5),IF(AND(I53=#REF!,J53=#REF!),#REF!+1,1),"")</f>
      </c>
      <c r="H53" s="22" t="e">
        <f>IF(AND($H$2="Y",J53&gt;0,OR(AND(G53=1,#REF!=10),AND(G53=2,#REF!=20),AND(G53=3,#REF!=30),AND(G53=4,G110=40),AND(G53=5,G116=50),AND(G53=6,G123=60),AND(G53=7,G132=70),AND(G53=8,#REF!=80),AND(G53=9,G140=90),AND(G53=10,#REF!=100))),VLOOKUP(J53-1,SortLookup!$A$13:$B$16,2,FALSE),"")</f>
        <v>#REF!</v>
      </c>
      <c r="I53" s="38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71">
        <f t="shared" si="63"/>
        <v>0</v>
      </c>
      <c r="L53" s="72">
        <f t="shared" si="64"/>
        <v>0</v>
      </c>
      <c r="M53" s="44">
        <f t="shared" si="65"/>
        <v>0</v>
      </c>
      <c r="N53" s="45">
        <f t="shared" si="66"/>
        <v>0</v>
      </c>
      <c r="O53" s="73">
        <f t="shared" si="67"/>
        <v>0</v>
      </c>
      <c r="P53" s="35"/>
      <c r="Q53" s="32"/>
      <c r="R53" s="32"/>
      <c r="S53" s="32"/>
      <c r="T53" s="32"/>
      <c r="U53" s="32"/>
      <c r="V53" s="32"/>
      <c r="W53" s="33"/>
      <c r="X53" s="33"/>
      <c r="Y53" s="33"/>
      <c r="Z53" s="33"/>
      <c r="AA53" s="34"/>
      <c r="AB53" s="31">
        <f t="shared" si="68"/>
        <v>0</v>
      </c>
      <c r="AC53" s="30">
        <f t="shared" si="69"/>
        <v>0</v>
      </c>
      <c r="AD53" s="24">
        <f t="shared" si="70"/>
        <v>0</v>
      </c>
      <c r="AE53" s="59">
        <f t="shared" si="71"/>
        <v>0</v>
      </c>
      <c r="AF53" s="35"/>
      <c r="AG53" s="32"/>
      <c r="AH53" s="32"/>
      <c r="AI53" s="32"/>
      <c r="AJ53" s="33"/>
      <c r="AK53" s="33"/>
      <c r="AL53" s="33"/>
      <c r="AM53" s="33"/>
      <c r="AN53" s="34"/>
      <c r="AO53" s="31">
        <f t="shared" si="72"/>
        <v>0</v>
      </c>
      <c r="AP53" s="30">
        <f t="shared" si="73"/>
        <v>0</v>
      </c>
      <c r="AQ53" s="24">
        <f t="shared" si="74"/>
        <v>0</v>
      </c>
      <c r="AR53" s="59">
        <f t="shared" si="75"/>
        <v>0</v>
      </c>
      <c r="AS53" s="35"/>
      <c r="AT53" s="32"/>
      <c r="AU53" s="32"/>
      <c r="AV53" s="33"/>
      <c r="AW53" s="33"/>
      <c r="AX53" s="33"/>
      <c r="AY53" s="33"/>
      <c r="AZ53" s="34"/>
      <c r="BA53" s="31">
        <f t="shared" si="76"/>
        <v>0</v>
      </c>
      <c r="BB53" s="30">
        <f t="shared" si="77"/>
        <v>0</v>
      </c>
      <c r="BC53" s="24">
        <f t="shared" si="78"/>
        <v>0</v>
      </c>
      <c r="BD53" s="59">
        <f t="shared" si="79"/>
        <v>0</v>
      </c>
      <c r="BE53" s="31"/>
      <c r="BF53" s="56"/>
      <c r="BG53" s="33"/>
      <c r="BH53" s="33"/>
      <c r="BI53" s="33"/>
      <c r="BJ53" s="33"/>
      <c r="BK53" s="34"/>
      <c r="BL53" s="52">
        <f t="shared" si="80"/>
        <v>0</v>
      </c>
      <c r="BM53" s="45">
        <f t="shared" si="81"/>
        <v>0</v>
      </c>
      <c r="BN53" s="44">
        <f t="shared" si="82"/>
        <v>0</v>
      </c>
      <c r="BO53" s="43">
        <f t="shared" si="83"/>
        <v>0</v>
      </c>
      <c r="BP53" s="35"/>
      <c r="BQ53" s="32"/>
      <c r="BR53" s="32"/>
      <c r="BS53" s="32"/>
      <c r="BT53" s="33"/>
      <c r="BU53" s="33"/>
      <c r="BV53" s="33"/>
      <c r="BW53" s="33"/>
      <c r="BX53" s="34"/>
      <c r="BY53" s="31">
        <f t="shared" si="84"/>
        <v>0</v>
      </c>
      <c r="BZ53" s="30">
        <f t="shared" si="85"/>
        <v>0</v>
      </c>
      <c r="CA53" s="36">
        <f t="shared" si="86"/>
        <v>0</v>
      </c>
      <c r="CB53" s="126">
        <f t="shared" si="87"/>
        <v>0</v>
      </c>
      <c r="CC53" s="35"/>
      <c r="CD53" s="32"/>
      <c r="CE53" s="33"/>
      <c r="CF53" s="33"/>
      <c r="CG53" s="33"/>
      <c r="CH53" s="33"/>
      <c r="CI53" s="34"/>
      <c r="CJ53" s="31">
        <f t="shared" si="88"/>
        <v>0</v>
      </c>
      <c r="CK53" s="30">
        <f t="shared" si="89"/>
        <v>0</v>
      </c>
      <c r="CL53" s="24">
        <f t="shared" si="90"/>
        <v>0</v>
      </c>
      <c r="CM53" s="104">
        <f t="shared" si="91"/>
        <v>0</v>
      </c>
      <c r="CN53" s="1"/>
      <c r="CO53" s="1"/>
      <c r="CP53" s="2"/>
      <c r="CQ53" s="2"/>
      <c r="CR53" s="2"/>
      <c r="CS53" s="2"/>
      <c r="CT53" s="2"/>
      <c r="CU53" s="78"/>
      <c r="CV53" s="14"/>
      <c r="CW53" s="6"/>
      <c r="CX53" s="48"/>
      <c r="CY53" s="1"/>
      <c r="CZ53" s="1"/>
      <c r="DA53" s="2"/>
      <c r="DB53" s="2"/>
      <c r="DC53" s="2"/>
      <c r="DD53" s="2"/>
      <c r="DE53" s="2"/>
      <c r="DF53" s="78"/>
      <c r="DG53" s="14"/>
      <c r="DH53" s="6"/>
      <c r="DI53" s="48"/>
      <c r="DJ53" s="1"/>
      <c r="DK53" s="1"/>
      <c r="DL53" s="2"/>
      <c r="DM53" s="2"/>
      <c r="DN53" s="2"/>
      <c r="DO53" s="2"/>
      <c r="DP53" s="2"/>
      <c r="DQ53" s="78"/>
      <c r="DR53" s="14"/>
      <c r="DS53" s="6"/>
      <c r="DT53" s="48"/>
      <c r="DU53" s="1"/>
      <c r="DV53" s="1"/>
      <c r="DW53" s="2"/>
      <c r="DX53" s="2"/>
      <c r="DY53" s="2"/>
      <c r="DZ53" s="2"/>
      <c r="EA53" s="2"/>
      <c r="EB53" s="78"/>
      <c r="EC53" s="14"/>
      <c r="ED53" s="6"/>
      <c r="EE53" s="48"/>
      <c r="EF53" s="1"/>
      <c r="EG53" s="1"/>
      <c r="EH53" s="2"/>
      <c r="EI53" s="2"/>
      <c r="EJ53" s="2"/>
      <c r="EK53" s="2"/>
      <c r="EL53" s="2"/>
      <c r="EM53" s="78"/>
      <c r="EN53" s="14"/>
      <c r="EO53" s="6"/>
      <c r="EP53" s="48"/>
      <c r="EQ53" s="1"/>
      <c r="ER53" s="1"/>
      <c r="ES53" s="2"/>
      <c r="ET53" s="2"/>
      <c r="EU53" s="2"/>
      <c r="EV53" s="2"/>
      <c r="EW53" s="2"/>
      <c r="EX53" s="78"/>
      <c r="EY53" s="14"/>
      <c r="EZ53" s="6"/>
      <c r="FA53" s="48"/>
      <c r="FB53" s="1"/>
      <c r="FC53" s="1"/>
      <c r="FD53" s="2"/>
      <c r="FE53" s="2"/>
      <c r="FF53" s="2"/>
      <c r="FG53" s="2"/>
      <c r="FH53" s="2"/>
      <c r="FI53" s="78"/>
      <c r="FJ53" s="14"/>
      <c r="FK53" s="6"/>
      <c r="FL53" s="48"/>
      <c r="FM53" s="1"/>
      <c r="FN53" s="1"/>
      <c r="FO53" s="2"/>
      <c r="FP53" s="2"/>
      <c r="FQ53" s="2"/>
      <c r="FR53" s="2"/>
      <c r="FS53" s="2"/>
      <c r="FT53" s="78"/>
      <c r="FU53" s="14"/>
      <c r="FV53" s="6"/>
      <c r="FW53" s="48"/>
      <c r="FX53" s="1"/>
      <c r="FY53" s="1"/>
      <c r="FZ53" s="2"/>
      <c r="GA53" s="2"/>
      <c r="GB53" s="2"/>
      <c r="GC53" s="2"/>
      <c r="GD53" s="2"/>
      <c r="GE53" s="78"/>
      <c r="GF53" s="14"/>
      <c r="GG53" s="6"/>
      <c r="GH53" s="48"/>
      <c r="GI53" s="1"/>
      <c r="GJ53" s="1"/>
      <c r="GK53" s="2"/>
      <c r="GL53" s="2"/>
      <c r="GM53" s="2"/>
      <c r="GN53" s="2"/>
      <c r="GO53" s="2"/>
      <c r="GP53" s="78"/>
      <c r="GQ53" s="14"/>
      <c r="GR53" s="6"/>
      <c r="GS53" s="48"/>
      <c r="GT53" s="1"/>
      <c r="GU53" s="1"/>
      <c r="GV53" s="2"/>
      <c r="GW53" s="2"/>
      <c r="GX53" s="2"/>
      <c r="GY53" s="2"/>
      <c r="GZ53" s="2"/>
      <c r="HA53" s="78"/>
      <c r="HB53" s="14"/>
      <c r="HC53" s="6"/>
      <c r="HD53" s="48"/>
      <c r="HE53" s="1"/>
      <c r="HF53" s="1"/>
      <c r="HG53" s="2"/>
      <c r="HH53" s="2"/>
      <c r="HI53" s="2"/>
      <c r="HJ53" s="2"/>
      <c r="HK53" s="2"/>
      <c r="HL53" s="78"/>
      <c r="HM53" s="14"/>
      <c r="HN53" s="6"/>
      <c r="HO53" s="48"/>
      <c r="HP53" s="1"/>
      <c r="HQ53" s="1"/>
      <c r="HR53" s="2"/>
      <c r="HS53" s="2"/>
      <c r="HT53" s="2"/>
      <c r="HU53" s="2"/>
      <c r="HV53" s="2"/>
      <c r="HW53" s="78"/>
      <c r="HX53" s="14"/>
      <c r="HY53" s="6"/>
      <c r="HZ53" s="48"/>
      <c r="IA53" s="1"/>
      <c r="IB53" s="1"/>
      <c r="IC53" s="2"/>
      <c r="ID53" s="2"/>
      <c r="IE53" s="2"/>
      <c r="IF53" s="2"/>
      <c r="IG53" s="2"/>
      <c r="IH53" s="78"/>
      <c r="II53" s="14"/>
      <c r="IJ53" s="6"/>
      <c r="IK53" s="48"/>
      <c r="IL53" s="49"/>
    </row>
    <row r="54" spans="1:246" ht="12.75" hidden="1">
      <c r="A54" s="29"/>
      <c r="B54" s="79"/>
      <c r="C54" s="27"/>
      <c r="D54" s="28"/>
      <c r="E54" s="80"/>
      <c r="F54" s="81"/>
      <c r="G54" s="26">
        <f>IF(AND(OR($G$2="Y",$H$2="Y"),I54&lt;5,J54&lt;5),IF(AND(I54=#REF!,J54=#REF!),#REF!+1,1),"")</f>
      </c>
      <c r="H54" s="22" t="e">
        <f>IF(AND($H$2="Y",J54&gt;0,OR(AND(G54=1,#REF!=10),AND(G54=2,#REF!=20),AND(G54=3,#REF!=30),AND(G54=4,G111=40),AND(G54=5,G117=50),AND(G54=6,G120=60),AND(G54=7,G129=70),AND(G54=8,#REF!=80),AND(G54=9,G137=90),AND(G54=10,#REF!=100))),VLOOKUP(J54-1,SortLookup!$A$13:$B$16,2,FALSE),"")</f>
        <v>#REF!</v>
      </c>
      <c r="I54" s="38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71">
        <f t="shared" si="63"/>
        <v>0</v>
      </c>
      <c r="L54" s="72">
        <f t="shared" si="64"/>
        <v>0</v>
      </c>
      <c r="M54" s="44">
        <f t="shared" si="65"/>
        <v>0</v>
      </c>
      <c r="N54" s="45">
        <f t="shared" si="66"/>
        <v>0</v>
      </c>
      <c r="O54" s="73">
        <f t="shared" si="67"/>
        <v>0</v>
      </c>
      <c r="P54" s="35"/>
      <c r="Q54" s="32"/>
      <c r="R54" s="32"/>
      <c r="S54" s="32"/>
      <c r="T54" s="32"/>
      <c r="U54" s="32"/>
      <c r="V54" s="32"/>
      <c r="W54" s="33"/>
      <c r="X54" s="33"/>
      <c r="Y54" s="33"/>
      <c r="Z54" s="33"/>
      <c r="AA54" s="34"/>
      <c r="AB54" s="31">
        <f t="shared" si="68"/>
        <v>0</v>
      </c>
      <c r="AC54" s="30">
        <f t="shared" si="69"/>
        <v>0</v>
      </c>
      <c r="AD54" s="24">
        <f t="shared" si="70"/>
        <v>0</v>
      </c>
      <c r="AE54" s="59">
        <f t="shared" si="71"/>
        <v>0</v>
      </c>
      <c r="AF54" s="35"/>
      <c r="AG54" s="32"/>
      <c r="AH54" s="32"/>
      <c r="AI54" s="32"/>
      <c r="AJ54" s="33"/>
      <c r="AK54" s="33"/>
      <c r="AL54" s="33"/>
      <c r="AM54" s="33"/>
      <c r="AN54" s="34"/>
      <c r="AO54" s="31">
        <f t="shared" si="72"/>
        <v>0</v>
      </c>
      <c r="AP54" s="30">
        <f t="shared" si="73"/>
        <v>0</v>
      </c>
      <c r="AQ54" s="24">
        <f t="shared" si="74"/>
        <v>0</v>
      </c>
      <c r="AR54" s="59">
        <f t="shared" si="75"/>
        <v>0</v>
      </c>
      <c r="AS54" s="35"/>
      <c r="AT54" s="32"/>
      <c r="AU54" s="32"/>
      <c r="AV54" s="33"/>
      <c r="AW54" s="33"/>
      <c r="AX54" s="33"/>
      <c r="AY54" s="33"/>
      <c r="AZ54" s="34"/>
      <c r="BA54" s="31">
        <f t="shared" si="76"/>
        <v>0</v>
      </c>
      <c r="BB54" s="30">
        <f t="shared" si="77"/>
        <v>0</v>
      </c>
      <c r="BC54" s="24">
        <f t="shared" si="78"/>
        <v>0</v>
      </c>
      <c r="BD54" s="59">
        <f t="shared" si="79"/>
        <v>0</v>
      </c>
      <c r="BE54" s="31"/>
      <c r="BF54" s="56"/>
      <c r="BG54" s="33"/>
      <c r="BH54" s="33"/>
      <c r="BI54" s="33"/>
      <c r="BJ54" s="33"/>
      <c r="BK54" s="34"/>
      <c r="BL54" s="52">
        <f t="shared" si="80"/>
        <v>0</v>
      </c>
      <c r="BM54" s="45">
        <f t="shared" si="81"/>
        <v>0</v>
      </c>
      <c r="BN54" s="44">
        <f t="shared" si="82"/>
        <v>0</v>
      </c>
      <c r="BO54" s="43">
        <f t="shared" si="83"/>
        <v>0</v>
      </c>
      <c r="BP54" s="35"/>
      <c r="BQ54" s="32"/>
      <c r="BR54" s="32"/>
      <c r="BS54" s="32"/>
      <c r="BT54" s="33"/>
      <c r="BU54" s="33"/>
      <c r="BV54" s="33"/>
      <c r="BW54" s="33"/>
      <c r="BX54" s="34"/>
      <c r="BY54" s="31">
        <f t="shared" si="84"/>
        <v>0</v>
      </c>
      <c r="BZ54" s="30">
        <f t="shared" si="85"/>
        <v>0</v>
      </c>
      <c r="CA54" s="36">
        <f t="shared" si="86"/>
        <v>0</v>
      </c>
      <c r="CB54" s="126">
        <f t="shared" si="87"/>
        <v>0</v>
      </c>
      <c r="CC54" s="35"/>
      <c r="CD54" s="32"/>
      <c r="CE54" s="33"/>
      <c r="CF54" s="33"/>
      <c r="CG54" s="33"/>
      <c r="CH54" s="33"/>
      <c r="CI54" s="34"/>
      <c r="CJ54" s="31">
        <f t="shared" si="88"/>
        <v>0</v>
      </c>
      <c r="CK54" s="30">
        <f t="shared" si="89"/>
        <v>0</v>
      </c>
      <c r="CL54" s="24">
        <f t="shared" si="90"/>
        <v>0</v>
      </c>
      <c r="CM54" s="104">
        <f t="shared" si="91"/>
        <v>0</v>
      </c>
      <c r="CN54" s="1"/>
      <c r="CO54" s="1"/>
      <c r="CP54" s="2"/>
      <c r="CQ54" s="2"/>
      <c r="CR54" s="2"/>
      <c r="CS54" s="2"/>
      <c r="CT54" s="2"/>
      <c r="CU54" s="78"/>
      <c r="CV54" s="14"/>
      <c r="CW54" s="6"/>
      <c r="CX54" s="48"/>
      <c r="CY54" s="1"/>
      <c r="CZ54" s="1"/>
      <c r="DA54" s="2"/>
      <c r="DB54" s="2"/>
      <c r="DC54" s="2"/>
      <c r="DD54" s="2"/>
      <c r="DE54" s="2"/>
      <c r="DF54" s="78"/>
      <c r="DG54" s="14"/>
      <c r="DH54" s="6"/>
      <c r="DI54" s="48"/>
      <c r="DJ54" s="1"/>
      <c r="DK54" s="1"/>
      <c r="DL54" s="2"/>
      <c r="DM54" s="2"/>
      <c r="DN54" s="2"/>
      <c r="DO54" s="2"/>
      <c r="DP54" s="2"/>
      <c r="DQ54" s="78"/>
      <c r="DR54" s="14"/>
      <c r="DS54" s="6"/>
      <c r="DT54" s="48"/>
      <c r="DU54" s="1"/>
      <c r="DV54" s="1"/>
      <c r="DW54" s="2"/>
      <c r="DX54" s="2"/>
      <c r="DY54" s="2"/>
      <c r="DZ54" s="2"/>
      <c r="EA54" s="2"/>
      <c r="EB54" s="78"/>
      <c r="EC54" s="14"/>
      <c r="ED54" s="6"/>
      <c r="EE54" s="48"/>
      <c r="EF54" s="1"/>
      <c r="EG54" s="1"/>
      <c r="EH54" s="2"/>
      <c r="EI54" s="2"/>
      <c r="EJ54" s="2"/>
      <c r="EK54" s="2"/>
      <c r="EL54" s="2"/>
      <c r="EM54" s="78"/>
      <c r="EN54" s="14"/>
      <c r="EO54" s="6"/>
      <c r="EP54" s="48"/>
      <c r="EQ54" s="1"/>
      <c r="ER54" s="1"/>
      <c r="ES54" s="2"/>
      <c r="ET54" s="2"/>
      <c r="EU54" s="2"/>
      <c r="EV54" s="2"/>
      <c r="EW54" s="2"/>
      <c r="EX54" s="78"/>
      <c r="EY54" s="14"/>
      <c r="EZ54" s="6"/>
      <c r="FA54" s="48"/>
      <c r="FB54" s="1"/>
      <c r="FC54" s="1"/>
      <c r="FD54" s="2"/>
      <c r="FE54" s="2"/>
      <c r="FF54" s="2"/>
      <c r="FG54" s="2"/>
      <c r="FH54" s="2"/>
      <c r="FI54" s="78"/>
      <c r="FJ54" s="14"/>
      <c r="FK54" s="6"/>
      <c r="FL54" s="48"/>
      <c r="FM54" s="1"/>
      <c r="FN54" s="1"/>
      <c r="FO54" s="2"/>
      <c r="FP54" s="2"/>
      <c r="FQ54" s="2"/>
      <c r="FR54" s="2"/>
      <c r="FS54" s="2"/>
      <c r="FT54" s="78"/>
      <c r="FU54" s="14"/>
      <c r="FV54" s="6"/>
      <c r="FW54" s="48"/>
      <c r="FX54" s="1"/>
      <c r="FY54" s="1"/>
      <c r="FZ54" s="2"/>
      <c r="GA54" s="2"/>
      <c r="GB54" s="2"/>
      <c r="GC54" s="2"/>
      <c r="GD54" s="2"/>
      <c r="GE54" s="78"/>
      <c r="GF54" s="14"/>
      <c r="GG54" s="6"/>
      <c r="GH54" s="48"/>
      <c r="GI54" s="1"/>
      <c r="GJ54" s="1"/>
      <c r="GK54" s="2"/>
      <c r="GL54" s="2"/>
      <c r="GM54" s="2"/>
      <c r="GN54" s="2"/>
      <c r="GO54" s="2"/>
      <c r="GP54" s="78"/>
      <c r="GQ54" s="14"/>
      <c r="GR54" s="6"/>
      <c r="GS54" s="48"/>
      <c r="GT54" s="1"/>
      <c r="GU54" s="1"/>
      <c r="GV54" s="2"/>
      <c r="GW54" s="2"/>
      <c r="GX54" s="2"/>
      <c r="GY54" s="2"/>
      <c r="GZ54" s="2"/>
      <c r="HA54" s="78"/>
      <c r="HB54" s="14"/>
      <c r="HC54" s="6"/>
      <c r="HD54" s="48"/>
      <c r="HE54" s="1"/>
      <c r="HF54" s="1"/>
      <c r="HG54" s="2"/>
      <c r="HH54" s="2"/>
      <c r="HI54" s="2"/>
      <c r="HJ54" s="2"/>
      <c r="HK54" s="2"/>
      <c r="HL54" s="78"/>
      <c r="HM54" s="14"/>
      <c r="HN54" s="6"/>
      <c r="HO54" s="48"/>
      <c r="HP54" s="1"/>
      <c r="HQ54" s="1"/>
      <c r="HR54" s="2"/>
      <c r="HS54" s="2"/>
      <c r="HT54" s="2"/>
      <c r="HU54" s="2"/>
      <c r="HV54" s="2"/>
      <c r="HW54" s="78"/>
      <c r="HX54" s="14"/>
      <c r="HY54" s="6"/>
      <c r="HZ54" s="48"/>
      <c r="IA54" s="1"/>
      <c r="IB54" s="1"/>
      <c r="IC54" s="2"/>
      <c r="ID54" s="2"/>
      <c r="IE54" s="2"/>
      <c r="IF54" s="2"/>
      <c r="IG54" s="2"/>
      <c r="IH54" s="78"/>
      <c r="II54" s="14"/>
      <c r="IJ54" s="6"/>
      <c r="IK54" s="48"/>
      <c r="IL54" s="49"/>
    </row>
    <row r="55" spans="1:246" ht="12.75" hidden="1">
      <c r="A55" s="29"/>
      <c r="B55" s="27"/>
      <c r="C55" s="27"/>
      <c r="D55" s="28"/>
      <c r="E55" s="28"/>
      <c r="F55" s="58"/>
      <c r="G55" s="26">
        <f>IF(AND(OR($G$2="Y",$H$2="Y"),I55&lt;5,J55&lt;5),IF(AND(I55=#REF!,J55=#REF!),#REF!+1,1),"")</f>
      </c>
      <c r="H55" s="22" t="e">
        <f>IF(AND($H$2="Y",J55&gt;0,OR(AND(G55=1,#REF!=10),AND(G55=2,#REF!=20),AND(G55=3,#REF!=30),AND(G55=4,G132=40),AND(G55=5,G138=50),AND(G55=6,G145=60),AND(G55=7,G154=70),AND(G55=8,#REF!=80),AND(G55=9,G162=90),AND(G55=10,#REF!=100))),VLOOKUP(J55-1,SortLookup!$A$13:$B$16,2,FALSE),"")</f>
        <v>#REF!</v>
      </c>
      <c r="I55" s="38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71">
        <f t="shared" si="63"/>
        <v>0</v>
      </c>
      <c r="L55" s="72">
        <f t="shared" si="64"/>
        <v>0</v>
      </c>
      <c r="M55" s="44">
        <f t="shared" si="65"/>
        <v>0</v>
      </c>
      <c r="N55" s="45">
        <f t="shared" si="66"/>
        <v>0</v>
      </c>
      <c r="O55" s="73">
        <f t="shared" si="67"/>
        <v>0</v>
      </c>
      <c r="P55" s="35"/>
      <c r="Q55" s="32"/>
      <c r="R55" s="32"/>
      <c r="S55" s="32"/>
      <c r="T55" s="32"/>
      <c r="U55" s="32"/>
      <c r="V55" s="32"/>
      <c r="W55" s="33"/>
      <c r="X55" s="33"/>
      <c r="Y55" s="33"/>
      <c r="Z55" s="33"/>
      <c r="AA55" s="34"/>
      <c r="AB55" s="31">
        <f t="shared" si="68"/>
        <v>0</v>
      </c>
      <c r="AC55" s="30">
        <f t="shared" si="69"/>
        <v>0</v>
      </c>
      <c r="AD55" s="24">
        <f t="shared" si="70"/>
        <v>0</v>
      </c>
      <c r="AE55" s="59">
        <f t="shared" si="71"/>
        <v>0</v>
      </c>
      <c r="AF55" s="35"/>
      <c r="AG55" s="32"/>
      <c r="AH55" s="32"/>
      <c r="AI55" s="32"/>
      <c r="AJ55" s="33"/>
      <c r="AK55" s="33"/>
      <c r="AL55" s="33"/>
      <c r="AM55" s="33"/>
      <c r="AN55" s="34"/>
      <c r="AO55" s="31">
        <f t="shared" si="72"/>
        <v>0</v>
      </c>
      <c r="AP55" s="30">
        <f t="shared" si="73"/>
        <v>0</v>
      </c>
      <c r="AQ55" s="24">
        <f t="shared" si="74"/>
        <v>0</v>
      </c>
      <c r="AR55" s="59">
        <f t="shared" si="75"/>
        <v>0</v>
      </c>
      <c r="AS55" s="35"/>
      <c r="AT55" s="32"/>
      <c r="AU55" s="32"/>
      <c r="AV55" s="33"/>
      <c r="AW55" s="33"/>
      <c r="AX55" s="33"/>
      <c r="AY55" s="33"/>
      <c r="AZ55" s="34"/>
      <c r="BA55" s="31">
        <f t="shared" si="76"/>
        <v>0</v>
      </c>
      <c r="BB55" s="30">
        <f t="shared" si="77"/>
        <v>0</v>
      </c>
      <c r="BC55" s="24">
        <f t="shared" si="78"/>
        <v>0</v>
      </c>
      <c r="BD55" s="59">
        <f t="shared" si="79"/>
        <v>0</v>
      </c>
      <c r="BE55" s="31"/>
      <c r="BF55" s="56"/>
      <c r="BG55" s="33"/>
      <c r="BH55" s="33"/>
      <c r="BI55" s="33"/>
      <c r="BJ55" s="33"/>
      <c r="BK55" s="34"/>
      <c r="BL55" s="52">
        <f t="shared" si="80"/>
        <v>0</v>
      </c>
      <c r="BM55" s="45">
        <f t="shared" si="81"/>
        <v>0</v>
      </c>
      <c r="BN55" s="44">
        <f t="shared" si="82"/>
        <v>0</v>
      </c>
      <c r="BO55" s="43">
        <f t="shared" si="83"/>
        <v>0</v>
      </c>
      <c r="BP55" s="35"/>
      <c r="BQ55" s="32"/>
      <c r="BR55" s="32"/>
      <c r="BS55" s="32"/>
      <c r="BT55" s="33"/>
      <c r="BU55" s="33"/>
      <c r="BV55" s="33"/>
      <c r="BW55" s="33"/>
      <c r="BX55" s="34"/>
      <c r="BY55" s="31">
        <f t="shared" si="84"/>
        <v>0</v>
      </c>
      <c r="BZ55" s="30">
        <f t="shared" si="85"/>
        <v>0</v>
      </c>
      <c r="CA55" s="36">
        <f t="shared" si="86"/>
        <v>0</v>
      </c>
      <c r="CB55" s="126">
        <f t="shared" si="87"/>
        <v>0</v>
      </c>
      <c r="CC55" s="35"/>
      <c r="CD55" s="32"/>
      <c r="CE55" s="33"/>
      <c r="CF55" s="33"/>
      <c r="CG55" s="33"/>
      <c r="CH55" s="33"/>
      <c r="CI55" s="34"/>
      <c r="CJ55" s="31">
        <f t="shared" si="88"/>
        <v>0</v>
      </c>
      <c r="CK55" s="30">
        <f t="shared" si="89"/>
        <v>0</v>
      </c>
      <c r="CL55" s="24">
        <f t="shared" si="90"/>
        <v>0</v>
      </c>
      <c r="CM55" s="104">
        <f t="shared" si="91"/>
        <v>0</v>
      </c>
      <c r="CN55" s="1"/>
      <c r="CO55" s="1"/>
      <c r="CP55" s="2"/>
      <c r="CQ55" s="2"/>
      <c r="CR55" s="2"/>
      <c r="CS55" s="2"/>
      <c r="CT55" s="2"/>
      <c r="CU55" s="78"/>
      <c r="CV55" s="14"/>
      <c r="CW55" s="6"/>
      <c r="CX55" s="48"/>
      <c r="CY55" s="1"/>
      <c r="CZ55" s="1"/>
      <c r="DA55" s="2"/>
      <c r="DB55" s="2"/>
      <c r="DC55" s="2"/>
      <c r="DD55" s="2"/>
      <c r="DE55" s="2"/>
      <c r="DF55" s="78"/>
      <c r="DG55" s="14"/>
      <c r="DH55" s="6"/>
      <c r="DI55" s="48"/>
      <c r="DJ55" s="1"/>
      <c r="DK55" s="1"/>
      <c r="DL55" s="2"/>
      <c r="DM55" s="2"/>
      <c r="DN55" s="2"/>
      <c r="DO55" s="2"/>
      <c r="DP55" s="2"/>
      <c r="DQ55" s="78"/>
      <c r="DR55" s="14"/>
      <c r="DS55" s="6"/>
      <c r="DT55" s="48"/>
      <c r="DU55" s="1"/>
      <c r="DV55" s="1"/>
      <c r="DW55" s="2"/>
      <c r="DX55" s="2"/>
      <c r="DY55" s="2"/>
      <c r="DZ55" s="2"/>
      <c r="EA55" s="2"/>
      <c r="EB55" s="78"/>
      <c r="EC55" s="14"/>
      <c r="ED55" s="6"/>
      <c r="EE55" s="48"/>
      <c r="EF55" s="1"/>
      <c r="EG55" s="1"/>
      <c r="EH55" s="2"/>
      <c r="EI55" s="2"/>
      <c r="EJ55" s="2"/>
      <c r="EK55" s="2"/>
      <c r="EL55" s="2"/>
      <c r="EM55" s="78"/>
      <c r="EN55" s="14"/>
      <c r="EO55" s="6"/>
      <c r="EP55" s="48"/>
      <c r="EQ55" s="1"/>
      <c r="ER55" s="1"/>
      <c r="ES55" s="2"/>
      <c r="ET55" s="2"/>
      <c r="EU55" s="2"/>
      <c r="EV55" s="2"/>
      <c r="EW55" s="2"/>
      <c r="EX55" s="78"/>
      <c r="EY55" s="14"/>
      <c r="EZ55" s="6"/>
      <c r="FA55" s="48"/>
      <c r="FB55" s="1"/>
      <c r="FC55" s="1"/>
      <c r="FD55" s="2"/>
      <c r="FE55" s="2"/>
      <c r="FF55" s="2"/>
      <c r="FG55" s="2"/>
      <c r="FH55" s="2"/>
      <c r="FI55" s="78"/>
      <c r="FJ55" s="14"/>
      <c r="FK55" s="6"/>
      <c r="FL55" s="48"/>
      <c r="FM55" s="1"/>
      <c r="FN55" s="1"/>
      <c r="FO55" s="2"/>
      <c r="FP55" s="2"/>
      <c r="FQ55" s="2"/>
      <c r="FR55" s="2"/>
      <c r="FS55" s="2"/>
      <c r="FT55" s="78"/>
      <c r="FU55" s="14"/>
      <c r="FV55" s="6"/>
      <c r="FW55" s="48"/>
      <c r="FX55" s="1"/>
      <c r="FY55" s="1"/>
      <c r="FZ55" s="2"/>
      <c r="GA55" s="2"/>
      <c r="GB55" s="2"/>
      <c r="GC55" s="2"/>
      <c r="GD55" s="2"/>
      <c r="GE55" s="78"/>
      <c r="GF55" s="14"/>
      <c r="GG55" s="6"/>
      <c r="GH55" s="48"/>
      <c r="GI55" s="1"/>
      <c r="GJ55" s="1"/>
      <c r="GK55" s="2"/>
      <c r="GL55" s="2"/>
      <c r="GM55" s="2"/>
      <c r="GN55" s="2"/>
      <c r="GO55" s="2"/>
      <c r="GP55" s="78"/>
      <c r="GQ55" s="14"/>
      <c r="GR55" s="6"/>
      <c r="GS55" s="48"/>
      <c r="GT55" s="1"/>
      <c r="GU55" s="1"/>
      <c r="GV55" s="2"/>
      <c r="GW55" s="2"/>
      <c r="GX55" s="2"/>
      <c r="GY55" s="2"/>
      <c r="GZ55" s="2"/>
      <c r="HA55" s="78"/>
      <c r="HB55" s="14"/>
      <c r="HC55" s="6"/>
      <c r="HD55" s="48"/>
      <c r="HE55" s="1"/>
      <c r="HF55" s="1"/>
      <c r="HG55" s="2"/>
      <c r="HH55" s="2"/>
      <c r="HI55" s="2"/>
      <c r="HJ55" s="2"/>
      <c r="HK55" s="2"/>
      <c r="HL55" s="78"/>
      <c r="HM55" s="14"/>
      <c r="HN55" s="6"/>
      <c r="HO55" s="48"/>
      <c r="HP55" s="1"/>
      <c r="HQ55" s="1"/>
      <c r="HR55" s="2"/>
      <c r="HS55" s="2"/>
      <c r="HT55" s="2"/>
      <c r="HU55" s="2"/>
      <c r="HV55" s="2"/>
      <c r="HW55" s="78"/>
      <c r="HX55" s="14"/>
      <c r="HY55" s="6"/>
      <c r="HZ55" s="48"/>
      <c r="IA55" s="1"/>
      <c r="IB55" s="1"/>
      <c r="IC55" s="2"/>
      <c r="ID55" s="2"/>
      <c r="IE55" s="2"/>
      <c r="IF55" s="2"/>
      <c r="IG55" s="2"/>
      <c r="IH55" s="78"/>
      <c r="II55" s="14"/>
      <c r="IJ55" s="6"/>
      <c r="IK55" s="48"/>
      <c r="IL55" s="49"/>
    </row>
    <row r="56" spans="1:246" ht="12.75" hidden="1">
      <c r="A56" s="29"/>
      <c r="B56" s="79"/>
      <c r="C56" s="27"/>
      <c r="D56" s="80"/>
      <c r="E56" s="80"/>
      <c r="F56" s="81"/>
      <c r="G56" s="26">
        <f aca="true" t="shared" si="92" ref="G56:G63">IF(AND(OR($G$2="Y",$H$2="Y"),I56&lt;5,J56&lt;5),IF(AND(I56=I55,J56=J55),G55+1,1),"")</f>
      </c>
      <c r="H56" s="22" t="e">
        <f>IF(AND($H$2="Y",J56&gt;0,OR(AND(G56=1,#REF!=10),AND(G56=2,#REF!=20),AND(G56=3,#REF!=30),AND(G56=4,G111=40),AND(G56=5,G117=50),AND(G56=6,G124=60),AND(G56=7,G133=70),AND(G56=8,#REF!=80),AND(G56=9,G141=90),AND(G56=10,#REF!=100))),VLOOKUP(J56-1,SortLookup!$A$13:$B$16,2,FALSE),"")</f>
        <v>#REF!</v>
      </c>
      <c r="I56" s="38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71">
        <f t="shared" si="63"/>
        <v>0</v>
      </c>
      <c r="L56" s="72">
        <f t="shared" si="64"/>
        <v>0</v>
      </c>
      <c r="M56" s="44">
        <f t="shared" si="65"/>
        <v>0</v>
      </c>
      <c r="N56" s="45">
        <f t="shared" si="66"/>
        <v>0</v>
      </c>
      <c r="O56" s="73">
        <f t="shared" si="67"/>
        <v>0</v>
      </c>
      <c r="P56" s="35"/>
      <c r="Q56" s="32"/>
      <c r="R56" s="32"/>
      <c r="S56" s="32"/>
      <c r="T56" s="32"/>
      <c r="U56" s="32"/>
      <c r="V56" s="32"/>
      <c r="W56" s="33"/>
      <c r="X56" s="33"/>
      <c r="Y56" s="33"/>
      <c r="Z56" s="33"/>
      <c r="AA56" s="34"/>
      <c r="AB56" s="31">
        <f t="shared" si="68"/>
        <v>0</v>
      </c>
      <c r="AC56" s="30">
        <f t="shared" si="69"/>
        <v>0</v>
      </c>
      <c r="AD56" s="24">
        <f t="shared" si="70"/>
        <v>0</v>
      </c>
      <c r="AE56" s="59">
        <f t="shared" si="71"/>
        <v>0</v>
      </c>
      <c r="AF56" s="35"/>
      <c r="AG56" s="32"/>
      <c r="AH56" s="32"/>
      <c r="AI56" s="32"/>
      <c r="AJ56" s="33"/>
      <c r="AK56" s="33"/>
      <c r="AL56" s="33"/>
      <c r="AM56" s="33"/>
      <c r="AN56" s="34"/>
      <c r="AO56" s="31">
        <f t="shared" si="72"/>
        <v>0</v>
      </c>
      <c r="AP56" s="30">
        <f t="shared" si="73"/>
        <v>0</v>
      </c>
      <c r="AQ56" s="24">
        <f t="shared" si="74"/>
        <v>0</v>
      </c>
      <c r="AR56" s="59">
        <f t="shared" si="75"/>
        <v>0</v>
      </c>
      <c r="AS56" s="35"/>
      <c r="AT56" s="32"/>
      <c r="AU56" s="32"/>
      <c r="AV56" s="33"/>
      <c r="AW56" s="33"/>
      <c r="AX56" s="33"/>
      <c r="AY56" s="33"/>
      <c r="AZ56" s="34"/>
      <c r="BA56" s="31">
        <f t="shared" si="76"/>
        <v>0</v>
      </c>
      <c r="BB56" s="30">
        <f t="shared" si="77"/>
        <v>0</v>
      </c>
      <c r="BC56" s="24">
        <f t="shared" si="78"/>
        <v>0</v>
      </c>
      <c r="BD56" s="59">
        <f t="shared" si="79"/>
        <v>0</v>
      </c>
      <c r="BE56" s="31"/>
      <c r="BF56" s="56"/>
      <c r="BG56" s="33"/>
      <c r="BH56" s="33"/>
      <c r="BI56" s="33"/>
      <c r="BJ56" s="33"/>
      <c r="BK56" s="34"/>
      <c r="BL56" s="52">
        <f t="shared" si="80"/>
        <v>0</v>
      </c>
      <c r="BM56" s="45">
        <f t="shared" si="81"/>
        <v>0</v>
      </c>
      <c r="BN56" s="44">
        <f t="shared" si="82"/>
        <v>0</v>
      </c>
      <c r="BO56" s="43">
        <f t="shared" si="83"/>
        <v>0</v>
      </c>
      <c r="BP56" s="35"/>
      <c r="BQ56" s="32"/>
      <c r="BR56" s="32"/>
      <c r="BS56" s="32"/>
      <c r="BT56" s="33"/>
      <c r="BU56" s="33"/>
      <c r="BV56" s="33"/>
      <c r="BW56" s="33"/>
      <c r="BX56" s="34"/>
      <c r="BY56" s="31">
        <f t="shared" si="84"/>
        <v>0</v>
      </c>
      <c r="BZ56" s="30">
        <f t="shared" si="85"/>
        <v>0</v>
      </c>
      <c r="CA56" s="36">
        <f t="shared" si="86"/>
        <v>0</v>
      </c>
      <c r="CB56" s="126">
        <f t="shared" si="87"/>
        <v>0</v>
      </c>
      <c r="CC56" s="35"/>
      <c r="CD56" s="32"/>
      <c r="CE56" s="33"/>
      <c r="CF56" s="33"/>
      <c r="CG56" s="33"/>
      <c r="CH56" s="33"/>
      <c r="CI56" s="34"/>
      <c r="CJ56" s="31">
        <f t="shared" si="88"/>
        <v>0</v>
      </c>
      <c r="CK56" s="30">
        <f t="shared" si="89"/>
        <v>0</v>
      </c>
      <c r="CL56" s="24">
        <f t="shared" si="90"/>
        <v>0</v>
      </c>
      <c r="CM56" s="104">
        <f t="shared" si="91"/>
        <v>0</v>
      </c>
      <c r="CN56" s="1"/>
      <c r="CO56" s="1"/>
      <c r="CP56" s="2"/>
      <c r="CQ56" s="2"/>
      <c r="CR56" s="2"/>
      <c r="CS56" s="2"/>
      <c r="CT56" s="2"/>
      <c r="CU56" s="78"/>
      <c r="CV56" s="14"/>
      <c r="CW56" s="6"/>
      <c r="CX56" s="48"/>
      <c r="CY56" s="1"/>
      <c r="CZ56" s="1"/>
      <c r="DA56" s="2"/>
      <c r="DB56" s="2"/>
      <c r="DC56" s="2"/>
      <c r="DD56" s="2"/>
      <c r="DE56" s="2"/>
      <c r="DF56" s="78"/>
      <c r="DG56" s="14"/>
      <c r="DH56" s="6"/>
      <c r="DI56" s="48"/>
      <c r="DJ56" s="1"/>
      <c r="DK56" s="1"/>
      <c r="DL56" s="2"/>
      <c r="DM56" s="2"/>
      <c r="DN56" s="2"/>
      <c r="DO56" s="2"/>
      <c r="DP56" s="2"/>
      <c r="DQ56" s="78"/>
      <c r="DR56" s="14"/>
      <c r="DS56" s="6"/>
      <c r="DT56" s="48"/>
      <c r="DU56" s="1"/>
      <c r="DV56" s="1"/>
      <c r="DW56" s="2"/>
      <c r="DX56" s="2"/>
      <c r="DY56" s="2"/>
      <c r="DZ56" s="2"/>
      <c r="EA56" s="2"/>
      <c r="EB56" s="78"/>
      <c r="EC56" s="14"/>
      <c r="ED56" s="6"/>
      <c r="EE56" s="48"/>
      <c r="EF56" s="1"/>
      <c r="EG56" s="1"/>
      <c r="EH56" s="2"/>
      <c r="EI56" s="2"/>
      <c r="EJ56" s="2"/>
      <c r="EK56" s="2"/>
      <c r="EL56" s="2"/>
      <c r="EM56" s="78"/>
      <c r="EN56" s="14"/>
      <c r="EO56" s="6"/>
      <c r="EP56" s="48"/>
      <c r="EQ56" s="1"/>
      <c r="ER56" s="1"/>
      <c r="ES56" s="2"/>
      <c r="ET56" s="2"/>
      <c r="EU56" s="2"/>
      <c r="EV56" s="2"/>
      <c r="EW56" s="2"/>
      <c r="EX56" s="78"/>
      <c r="EY56" s="14"/>
      <c r="EZ56" s="6"/>
      <c r="FA56" s="48"/>
      <c r="FB56" s="1"/>
      <c r="FC56" s="1"/>
      <c r="FD56" s="2"/>
      <c r="FE56" s="2"/>
      <c r="FF56" s="2"/>
      <c r="FG56" s="2"/>
      <c r="FH56" s="2"/>
      <c r="FI56" s="78"/>
      <c r="FJ56" s="14"/>
      <c r="FK56" s="6"/>
      <c r="FL56" s="48"/>
      <c r="FM56" s="1"/>
      <c r="FN56" s="1"/>
      <c r="FO56" s="2"/>
      <c r="FP56" s="2"/>
      <c r="FQ56" s="2"/>
      <c r="FR56" s="2"/>
      <c r="FS56" s="2"/>
      <c r="FT56" s="78"/>
      <c r="FU56" s="14"/>
      <c r="FV56" s="6"/>
      <c r="FW56" s="48"/>
      <c r="FX56" s="1"/>
      <c r="FY56" s="1"/>
      <c r="FZ56" s="2"/>
      <c r="GA56" s="2"/>
      <c r="GB56" s="2"/>
      <c r="GC56" s="2"/>
      <c r="GD56" s="2"/>
      <c r="GE56" s="78"/>
      <c r="GF56" s="14"/>
      <c r="GG56" s="6"/>
      <c r="GH56" s="48"/>
      <c r="GI56" s="1"/>
      <c r="GJ56" s="1"/>
      <c r="GK56" s="2"/>
      <c r="GL56" s="2"/>
      <c r="GM56" s="2"/>
      <c r="GN56" s="2"/>
      <c r="GO56" s="2"/>
      <c r="GP56" s="78"/>
      <c r="GQ56" s="14"/>
      <c r="GR56" s="6"/>
      <c r="GS56" s="48"/>
      <c r="GT56" s="1"/>
      <c r="GU56" s="1"/>
      <c r="GV56" s="2"/>
      <c r="GW56" s="2"/>
      <c r="GX56" s="2"/>
      <c r="GY56" s="2"/>
      <c r="GZ56" s="2"/>
      <c r="HA56" s="78"/>
      <c r="HB56" s="14"/>
      <c r="HC56" s="6"/>
      <c r="HD56" s="48"/>
      <c r="HE56" s="1"/>
      <c r="HF56" s="1"/>
      <c r="HG56" s="2"/>
      <c r="HH56" s="2"/>
      <c r="HI56" s="2"/>
      <c r="HJ56" s="2"/>
      <c r="HK56" s="2"/>
      <c r="HL56" s="78"/>
      <c r="HM56" s="14"/>
      <c r="HN56" s="6"/>
      <c r="HO56" s="48"/>
      <c r="HP56" s="1"/>
      <c r="HQ56" s="1"/>
      <c r="HR56" s="2"/>
      <c r="HS56" s="2"/>
      <c r="HT56" s="2"/>
      <c r="HU56" s="2"/>
      <c r="HV56" s="2"/>
      <c r="HW56" s="78"/>
      <c r="HX56" s="14"/>
      <c r="HY56" s="6"/>
      <c r="HZ56" s="48"/>
      <c r="IA56" s="1"/>
      <c r="IB56" s="1"/>
      <c r="IC56" s="2"/>
      <c r="ID56" s="2"/>
      <c r="IE56" s="2"/>
      <c r="IF56" s="2"/>
      <c r="IG56" s="2"/>
      <c r="IH56" s="78"/>
      <c r="II56" s="14"/>
      <c r="IJ56" s="6"/>
      <c r="IK56" s="48"/>
      <c r="IL56" s="49"/>
    </row>
    <row r="57" spans="1:246" ht="12.75" hidden="1">
      <c r="A57" s="29"/>
      <c r="B57" s="79"/>
      <c r="C57" s="27"/>
      <c r="D57" s="28"/>
      <c r="E57" s="80"/>
      <c r="F57" s="81"/>
      <c r="G57" s="26">
        <f>IF(AND(OR($G$2="Y",$H$2="Y"),I57&lt;5,J57&lt;5),IF(AND(I57=#REF!,J57=#REF!),#REF!+1,1),"")</f>
      </c>
      <c r="H57" s="22" t="e">
        <f>IF(AND($H$2="Y",J57&gt;0,OR(AND(G57=1,#REF!=10),AND(G57=2,#REF!=20),AND(G57=3,#REF!=30),AND(G57=4,#REF!=40),AND(G57=5,G117=50),AND(G57=6,G124=60),AND(G57=7,G133=70),AND(G57=8,#REF!=80),AND(G57=9,G141=90),AND(G57=10,#REF!=100))),VLOOKUP(J57-1,SortLookup!$A$13:$B$16,2,FALSE),"")</f>
        <v>#REF!</v>
      </c>
      <c r="I57" s="38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71">
        <f t="shared" si="63"/>
        <v>0</v>
      </c>
      <c r="L57" s="72">
        <f t="shared" si="64"/>
        <v>0</v>
      </c>
      <c r="M57" s="44">
        <f t="shared" si="65"/>
        <v>0</v>
      </c>
      <c r="N57" s="45">
        <f t="shared" si="66"/>
        <v>0</v>
      </c>
      <c r="O57" s="73">
        <f t="shared" si="67"/>
        <v>0</v>
      </c>
      <c r="P57" s="35"/>
      <c r="Q57" s="32"/>
      <c r="R57" s="32"/>
      <c r="S57" s="32"/>
      <c r="T57" s="32"/>
      <c r="U57" s="32"/>
      <c r="V57" s="32"/>
      <c r="W57" s="33"/>
      <c r="X57" s="33"/>
      <c r="Y57" s="33"/>
      <c r="Z57" s="33"/>
      <c r="AA57" s="34"/>
      <c r="AB57" s="31">
        <f t="shared" si="68"/>
        <v>0</v>
      </c>
      <c r="AC57" s="30">
        <f t="shared" si="69"/>
        <v>0</v>
      </c>
      <c r="AD57" s="24">
        <f t="shared" si="70"/>
        <v>0</v>
      </c>
      <c r="AE57" s="59">
        <f t="shared" si="71"/>
        <v>0</v>
      </c>
      <c r="AF57" s="35"/>
      <c r="AG57" s="32"/>
      <c r="AH57" s="32"/>
      <c r="AI57" s="32"/>
      <c r="AJ57" s="33"/>
      <c r="AK57" s="33"/>
      <c r="AL57" s="33"/>
      <c r="AM57" s="33"/>
      <c r="AN57" s="34"/>
      <c r="AO57" s="31">
        <f t="shared" si="72"/>
        <v>0</v>
      </c>
      <c r="AP57" s="30">
        <f t="shared" si="73"/>
        <v>0</v>
      </c>
      <c r="AQ57" s="24">
        <f t="shared" si="74"/>
        <v>0</v>
      </c>
      <c r="AR57" s="59">
        <f t="shared" si="75"/>
        <v>0</v>
      </c>
      <c r="AS57" s="35"/>
      <c r="AT57" s="32"/>
      <c r="AU57" s="32"/>
      <c r="AV57" s="33"/>
      <c r="AW57" s="33"/>
      <c r="AX57" s="33"/>
      <c r="AY57" s="33"/>
      <c r="AZ57" s="34"/>
      <c r="BA57" s="31">
        <f t="shared" si="76"/>
        <v>0</v>
      </c>
      <c r="BB57" s="30">
        <f t="shared" si="77"/>
        <v>0</v>
      </c>
      <c r="BC57" s="24">
        <f t="shared" si="78"/>
        <v>0</v>
      </c>
      <c r="BD57" s="59">
        <f t="shared" si="79"/>
        <v>0</v>
      </c>
      <c r="BE57" s="31"/>
      <c r="BF57" s="56"/>
      <c r="BG57" s="33"/>
      <c r="BH57" s="33"/>
      <c r="BI57" s="33"/>
      <c r="BJ57" s="33"/>
      <c r="BK57" s="34"/>
      <c r="BL57" s="52">
        <f t="shared" si="80"/>
        <v>0</v>
      </c>
      <c r="BM57" s="45">
        <f t="shared" si="81"/>
        <v>0</v>
      </c>
      <c r="BN57" s="44">
        <f t="shared" si="82"/>
        <v>0</v>
      </c>
      <c r="BO57" s="43">
        <f t="shared" si="83"/>
        <v>0</v>
      </c>
      <c r="BP57" s="35"/>
      <c r="BQ57" s="32"/>
      <c r="BR57" s="32"/>
      <c r="BS57" s="32"/>
      <c r="BT57" s="33"/>
      <c r="BU57" s="33"/>
      <c r="BV57" s="33"/>
      <c r="BW57" s="33"/>
      <c r="BX57" s="34"/>
      <c r="BY57" s="31">
        <f t="shared" si="84"/>
        <v>0</v>
      </c>
      <c r="BZ57" s="30">
        <f t="shared" si="85"/>
        <v>0</v>
      </c>
      <c r="CA57" s="36">
        <f t="shared" si="86"/>
        <v>0</v>
      </c>
      <c r="CB57" s="126">
        <f t="shared" si="87"/>
        <v>0</v>
      </c>
      <c r="CC57" s="35"/>
      <c r="CD57" s="32"/>
      <c r="CE57" s="33"/>
      <c r="CF57" s="33"/>
      <c r="CG57" s="33"/>
      <c r="CH57" s="33"/>
      <c r="CI57" s="34"/>
      <c r="CJ57" s="31">
        <f t="shared" si="88"/>
        <v>0</v>
      </c>
      <c r="CK57" s="30">
        <f t="shared" si="89"/>
        <v>0</v>
      </c>
      <c r="CL57" s="24">
        <f t="shared" si="90"/>
        <v>0</v>
      </c>
      <c r="CM57" s="104">
        <f t="shared" si="91"/>
        <v>0</v>
      </c>
      <c r="CN57" s="1"/>
      <c r="CO57" s="1"/>
      <c r="CP57" s="2"/>
      <c r="CQ57" s="2"/>
      <c r="CR57" s="2"/>
      <c r="CS57" s="2"/>
      <c r="CT57" s="2"/>
      <c r="CU57" s="78"/>
      <c r="CV57" s="14"/>
      <c r="CW57" s="6"/>
      <c r="CX57" s="48"/>
      <c r="CY57" s="1"/>
      <c r="CZ57" s="1"/>
      <c r="DA57" s="2"/>
      <c r="DB57" s="2"/>
      <c r="DC57" s="2"/>
      <c r="DD57" s="2"/>
      <c r="DE57" s="2"/>
      <c r="DF57" s="78"/>
      <c r="DG57" s="14"/>
      <c r="DH57" s="6"/>
      <c r="DI57" s="48"/>
      <c r="DJ57" s="1"/>
      <c r="DK57" s="1"/>
      <c r="DL57" s="2"/>
      <c r="DM57" s="2"/>
      <c r="DN57" s="2"/>
      <c r="DO57" s="2"/>
      <c r="DP57" s="2"/>
      <c r="DQ57" s="78"/>
      <c r="DR57" s="14"/>
      <c r="DS57" s="6"/>
      <c r="DT57" s="48"/>
      <c r="DU57" s="1"/>
      <c r="DV57" s="1"/>
      <c r="DW57" s="2"/>
      <c r="DX57" s="2"/>
      <c r="DY57" s="2"/>
      <c r="DZ57" s="2"/>
      <c r="EA57" s="2"/>
      <c r="EB57" s="78"/>
      <c r="EC57" s="14"/>
      <c r="ED57" s="6"/>
      <c r="EE57" s="48"/>
      <c r="EF57" s="1"/>
      <c r="EG57" s="1"/>
      <c r="EH57" s="2"/>
      <c r="EI57" s="2"/>
      <c r="EJ57" s="2"/>
      <c r="EK57" s="2"/>
      <c r="EL57" s="2"/>
      <c r="EM57" s="78"/>
      <c r="EN57" s="14"/>
      <c r="EO57" s="6"/>
      <c r="EP57" s="48"/>
      <c r="EQ57" s="1"/>
      <c r="ER57" s="1"/>
      <c r="ES57" s="2"/>
      <c r="ET57" s="2"/>
      <c r="EU57" s="2"/>
      <c r="EV57" s="2"/>
      <c r="EW57" s="2"/>
      <c r="EX57" s="78"/>
      <c r="EY57" s="14"/>
      <c r="EZ57" s="6"/>
      <c r="FA57" s="48"/>
      <c r="FB57" s="1"/>
      <c r="FC57" s="1"/>
      <c r="FD57" s="2"/>
      <c r="FE57" s="2"/>
      <c r="FF57" s="2"/>
      <c r="FG57" s="2"/>
      <c r="FH57" s="2"/>
      <c r="FI57" s="78"/>
      <c r="FJ57" s="14"/>
      <c r="FK57" s="6"/>
      <c r="FL57" s="48"/>
      <c r="FM57" s="1"/>
      <c r="FN57" s="1"/>
      <c r="FO57" s="2"/>
      <c r="FP57" s="2"/>
      <c r="FQ57" s="2"/>
      <c r="FR57" s="2"/>
      <c r="FS57" s="2"/>
      <c r="FT57" s="78"/>
      <c r="FU57" s="14"/>
      <c r="FV57" s="6"/>
      <c r="FW57" s="48"/>
      <c r="FX57" s="1"/>
      <c r="FY57" s="1"/>
      <c r="FZ57" s="2"/>
      <c r="GA57" s="2"/>
      <c r="GB57" s="2"/>
      <c r="GC57" s="2"/>
      <c r="GD57" s="2"/>
      <c r="GE57" s="78"/>
      <c r="GF57" s="14"/>
      <c r="GG57" s="6"/>
      <c r="GH57" s="48"/>
      <c r="GI57" s="1"/>
      <c r="GJ57" s="1"/>
      <c r="GK57" s="2"/>
      <c r="GL57" s="2"/>
      <c r="GM57" s="2"/>
      <c r="GN57" s="2"/>
      <c r="GO57" s="2"/>
      <c r="GP57" s="78"/>
      <c r="GQ57" s="14"/>
      <c r="GR57" s="6"/>
      <c r="GS57" s="48"/>
      <c r="GT57" s="1"/>
      <c r="GU57" s="1"/>
      <c r="GV57" s="2"/>
      <c r="GW57" s="2"/>
      <c r="GX57" s="2"/>
      <c r="GY57" s="2"/>
      <c r="GZ57" s="2"/>
      <c r="HA57" s="78"/>
      <c r="HB57" s="14"/>
      <c r="HC57" s="6"/>
      <c r="HD57" s="48"/>
      <c r="HE57" s="1"/>
      <c r="HF57" s="1"/>
      <c r="HG57" s="2"/>
      <c r="HH57" s="2"/>
      <c r="HI57" s="2"/>
      <c r="HJ57" s="2"/>
      <c r="HK57" s="2"/>
      <c r="HL57" s="78"/>
      <c r="HM57" s="14"/>
      <c r="HN57" s="6"/>
      <c r="HO57" s="48"/>
      <c r="HP57" s="1"/>
      <c r="HQ57" s="1"/>
      <c r="HR57" s="2"/>
      <c r="HS57" s="2"/>
      <c r="HT57" s="2"/>
      <c r="HU57" s="2"/>
      <c r="HV57" s="2"/>
      <c r="HW57" s="78"/>
      <c r="HX57" s="14"/>
      <c r="HY57" s="6"/>
      <c r="HZ57" s="48"/>
      <c r="IA57" s="1"/>
      <c r="IB57" s="1"/>
      <c r="IC57" s="2"/>
      <c r="ID57" s="2"/>
      <c r="IE57" s="2"/>
      <c r="IF57" s="2"/>
      <c r="IG57" s="2"/>
      <c r="IH57" s="78"/>
      <c r="II57" s="14"/>
      <c r="IJ57" s="6"/>
      <c r="IK57" s="48"/>
      <c r="IL57" s="49"/>
    </row>
    <row r="58" spans="1:246" ht="12.75" hidden="1">
      <c r="A58" s="29"/>
      <c r="B58" s="27"/>
      <c r="C58" s="27"/>
      <c r="D58" s="28"/>
      <c r="E58" s="28"/>
      <c r="F58" s="58"/>
      <c r="G58" s="26">
        <f t="shared" si="92"/>
      </c>
      <c r="H58" s="22" t="e">
        <f>IF(AND($H$2="Y",J58&gt;0,OR(AND(G58=1,#REF!=10),AND(G58=2,#REF!=20),AND(G58=3,#REF!=30),AND(G58=4,G136=40),AND(G58=5,G142=50),AND(G58=6,G149=60),AND(G58=7,G158=70),AND(G58=8,#REF!=80),AND(G58=9,G166=90),AND(G58=10,#REF!=100))),VLOOKUP(J58-1,SortLookup!$A$13:$B$16,2,FALSE),"")</f>
        <v>#REF!</v>
      </c>
      <c r="I58" s="38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71">
        <f t="shared" si="63"/>
        <v>0</v>
      </c>
      <c r="L58" s="72">
        <f t="shared" si="64"/>
        <v>0</v>
      </c>
      <c r="M58" s="44">
        <f t="shared" si="65"/>
        <v>0</v>
      </c>
      <c r="N58" s="45">
        <f t="shared" si="66"/>
        <v>0</v>
      </c>
      <c r="O58" s="73">
        <f t="shared" si="67"/>
        <v>0</v>
      </c>
      <c r="P58" s="35"/>
      <c r="Q58" s="32"/>
      <c r="R58" s="32"/>
      <c r="S58" s="32"/>
      <c r="T58" s="32"/>
      <c r="U58" s="32"/>
      <c r="V58" s="32"/>
      <c r="W58" s="33"/>
      <c r="X58" s="33"/>
      <c r="Y58" s="33"/>
      <c r="Z58" s="33"/>
      <c r="AA58" s="34"/>
      <c r="AB58" s="31">
        <f t="shared" si="68"/>
        <v>0</v>
      </c>
      <c r="AC58" s="30">
        <f t="shared" si="69"/>
        <v>0</v>
      </c>
      <c r="AD58" s="24">
        <f t="shared" si="70"/>
        <v>0</v>
      </c>
      <c r="AE58" s="59">
        <f t="shared" si="71"/>
        <v>0</v>
      </c>
      <c r="AF58" s="35"/>
      <c r="AG58" s="32"/>
      <c r="AH58" s="32"/>
      <c r="AI58" s="32"/>
      <c r="AJ58" s="33"/>
      <c r="AK58" s="33"/>
      <c r="AL58" s="33"/>
      <c r="AM58" s="33"/>
      <c r="AN58" s="34"/>
      <c r="AO58" s="31">
        <f t="shared" si="72"/>
        <v>0</v>
      </c>
      <c r="AP58" s="30">
        <f t="shared" si="73"/>
        <v>0</v>
      </c>
      <c r="AQ58" s="24">
        <f t="shared" si="74"/>
        <v>0</v>
      </c>
      <c r="AR58" s="59">
        <f t="shared" si="75"/>
        <v>0</v>
      </c>
      <c r="AS58" s="35"/>
      <c r="AT58" s="32"/>
      <c r="AU58" s="32"/>
      <c r="AV58" s="33"/>
      <c r="AW58" s="33"/>
      <c r="AX58" s="33"/>
      <c r="AY58" s="33"/>
      <c r="AZ58" s="34"/>
      <c r="BA58" s="31">
        <f t="shared" si="76"/>
        <v>0</v>
      </c>
      <c r="BB58" s="30">
        <f t="shared" si="77"/>
        <v>0</v>
      </c>
      <c r="BC58" s="24">
        <f t="shared" si="78"/>
        <v>0</v>
      </c>
      <c r="BD58" s="59">
        <f t="shared" si="79"/>
        <v>0</v>
      </c>
      <c r="BE58" s="31"/>
      <c r="BF58" s="56"/>
      <c r="BG58" s="33"/>
      <c r="BH58" s="33"/>
      <c r="BI58" s="33"/>
      <c r="BJ58" s="33"/>
      <c r="BK58" s="34"/>
      <c r="BL58" s="52">
        <f t="shared" si="80"/>
        <v>0</v>
      </c>
      <c r="BM58" s="45">
        <f t="shared" si="81"/>
        <v>0</v>
      </c>
      <c r="BN58" s="44">
        <f t="shared" si="82"/>
        <v>0</v>
      </c>
      <c r="BO58" s="43">
        <f t="shared" si="83"/>
        <v>0</v>
      </c>
      <c r="BP58" s="35"/>
      <c r="BQ58" s="32"/>
      <c r="BR58" s="32"/>
      <c r="BS58" s="32"/>
      <c r="BT58" s="33"/>
      <c r="BU58" s="33"/>
      <c r="BV58" s="33"/>
      <c r="BW58" s="33"/>
      <c r="BX58" s="34"/>
      <c r="BY58" s="31">
        <f t="shared" si="84"/>
        <v>0</v>
      </c>
      <c r="BZ58" s="30">
        <f t="shared" si="85"/>
        <v>0</v>
      </c>
      <c r="CA58" s="36">
        <f t="shared" si="86"/>
        <v>0</v>
      </c>
      <c r="CB58" s="126">
        <f t="shared" si="87"/>
        <v>0</v>
      </c>
      <c r="CC58" s="35"/>
      <c r="CD58" s="32"/>
      <c r="CE58" s="33"/>
      <c r="CF58" s="33"/>
      <c r="CG58" s="33"/>
      <c r="CH58" s="33"/>
      <c r="CI58" s="34"/>
      <c r="CJ58" s="31">
        <f t="shared" si="88"/>
        <v>0</v>
      </c>
      <c r="CK58" s="30">
        <f t="shared" si="89"/>
        <v>0</v>
      </c>
      <c r="CL58" s="24">
        <f t="shared" si="90"/>
        <v>0</v>
      </c>
      <c r="CM58" s="104">
        <f t="shared" si="91"/>
        <v>0</v>
      </c>
      <c r="CN58" s="1"/>
      <c r="CO58" s="1"/>
      <c r="CP58" s="2"/>
      <c r="CQ58" s="2"/>
      <c r="CR58" s="2"/>
      <c r="CS58" s="2"/>
      <c r="CT58" s="2"/>
      <c r="CU58" s="78">
        <f>CN58+CO58</f>
        <v>0</v>
      </c>
      <c r="CV58" s="14">
        <f>CP58/2</f>
        <v>0</v>
      </c>
      <c r="CW58" s="6">
        <f>(CQ58*3)+(CR58*5)+(CS58*5)+(CT58*20)</f>
        <v>0</v>
      </c>
      <c r="CX58" s="48">
        <f>CU58+CV58+CW58</f>
        <v>0</v>
      </c>
      <c r="CY58" s="1"/>
      <c r="CZ58" s="1"/>
      <c r="DA58" s="2"/>
      <c r="DB58" s="2"/>
      <c r="DC58" s="2"/>
      <c r="DD58" s="2"/>
      <c r="DE58" s="2"/>
      <c r="DF58" s="78">
        <f>CY58+CZ58</f>
        <v>0</v>
      </c>
      <c r="DG58" s="14">
        <f>DA58/2</f>
        <v>0</v>
      </c>
      <c r="DH58" s="6">
        <f>(DB58*3)+(DC58*5)+(DD58*5)+(DE58*20)</f>
        <v>0</v>
      </c>
      <c r="DI58" s="48">
        <f>DF58+DG58+DH58</f>
        <v>0</v>
      </c>
      <c r="DJ58" s="1"/>
      <c r="DK58" s="1"/>
      <c r="DL58" s="2"/>
      <c r="DM58" s="2"/>
      <c r="DN58" s="2"/>
      <c r="DO58" s="2"/>
      <c r="DP58" s="2"/>
      <c r="DQ58" s="78">
        <f>DJ58+DK58</f>
        <v>0</v>
      </c>
      <c r="DR58" s="14">
        <f>DL58/2</f>
        <v>0</v>
      </c>
      <c r="DS58" s="6">
        <f>(DM58*3)+(DN58*5)+(DO58*5)+(DP58*20)</f>
        <v>0</v>
      </c>
      <c r="DT58" s="48">
        <f>DQ58+DR58+DS58</f>
        <v>0</v>
      </c>
      <c r="DU58" s="1"/>
      <c r="DV58" s="1"/>
      <c r="DW58" s="2"/>
      <c r="DX58" s="2"/>
      <c r="DY58" s="2"/>
      <c r="DZ58" s="2"/>
      <c r="EA58" s="2"/>
      <c r="EB58" s="78">
        <f>DU58+DV58</f>
        <v>0</v>
      </c>
      <c r="EC58" s="14">
        <f>DW58/2</f>
        <v>0</v>
      </c>
      <c r="ED58" s="6">
        <f>(DX58*3)+(DY58*5)+(DZ58*5)+(EA58*20)</f>
        <v>0</v>
      </c>
      <c r="EE58" s="48">
        <f>EB58+EC58+ED58</f>
        <v>0</v>
      </c>
      <c r="EF58" s="1"/>
      <c r="EG58" s="1"/>
      <c r="EH58" s="2"/>
      <c r="EI58" s="2"/>
      <c r="EJ58" s="2"/>
      <c r="EK58" s="2"/>
      <c r="EL58" s="2"/>
      <c r="EM58" s="78">
        <f>EF58+EG58</f>
        <v>0</v>
      </c>
      <c r="EN58" s="14">
        <f>EH58/2</f>
        <v>0</v>
      </c>
      <c r="EO58" s="6">
        <f>(EI58*3)+(EJ58*5)+(EK58*5)+(EL58*20)</f>
        <v>0</v>
      </c>
      <c r="EP58" s="48">
        <f>EM58+EN58+EO58</f>
        <v>0</v>
      </c>
      <c r="EQ58" s="1"/>
      <c r="ER58" s="1"/>
      <c r="ES58" s="2"/>
      <c r="ET58" s="2"/>
      <c r="EU58" s="2"/>
      <c r="EV58" s="2"/>
      <c r="EW58" s="2"/>
      <c r="EX58" s="78">
        <f>EQ58+ER58</f>
        <v>0</v>
      </c>
      <c r="EY58" s="14">
        <f>ES58/2</f>
        <v>0</v>
      </c>
      <c r="EZ58" s="6">
        <f>(ET58*3)+(EU58*5)+(EV58*5)+(EW58*20)</f>
        <v>0</v>
      </c>
      <c r="FA58" s="48">
        <f>EX58+EY58+EZ58</f>
        <v>0</v>
      </c>
      <c r="FB58" s="1"/>
      <c r="FC58" s="1"/>
      <c r="FD58" s="2"/>
      <c r="FE58" s="2"/>
      <c r="FF58" s="2"/>
      <c r="FG58" s="2"/>
      <c r="FH58" s="2"/>
      <c r="FI58" s="78">
        <f>FB58+FC58</f>
        <v>0</v>
      </c>
      <c r="FJ58" s="14">
        <f>FD58/2</f>
        <v>0</v>
      </c>
      <c r="FK58" s="6">
        <f>(FE58*3)+(FF58*5)+(FG58*5)+(FH58*20)</f>
        <v>0</v>
      </c>
      <c r="FL58" s="48">
        <f>FI58+FJ58+FK58</f>
        <v>0</v>
      </c>
      <c r="FM58" s="1"/>
      <c r="FN58" s="1"/>
      <c r="FO58" s="2"/>
      <c r="FP58" s="2"/>
      <c r="FQ58" s="2"/>
      <c r="FR58" s="2"/>
      <c r="FS58" s="2"/>
      <c r="FT58" s="78">
        <f>FM58+FN58</f>
        <v>0</v>
      </c>
      <c r="FU58" s="14">
        <f>FO58/2</f>
        <v>0</v>
      </c>
      <c r="FV58" s="6">
        <f>(FP58*3)+(FQ58*5)+(FR58*5)+(FS58*20)</f>
        <v>0</v>
      </c>
      <c r="FW58" s="48">
        <f>FT58+FU58+FV58</f>
        <v>0</v>
      </c>
      <c r="FX58" s="1"/>
      <c r="FY58" s="1"/>
      <c r="FZ58" s="2"/>
      <c r="GA58" s="2"/>
      <c r="GB58" s="2"/>
      <c r="GC58" s="2"/>
      <c r="GD58" s="2"/>
      <c r="GE58" s="78">
        <f>FX58+FY58</f>
        <v>0</v>
      </c>
      <c r="GF58" s="14">
        <f>FZ58/2</f>
        <v>0</v>
      </c>
      <c r="GG58" s="6">
        <f>(GA58*3)+(GB58*5)+(GC58*5)+(GD58*20)</f>
        <v>0</v>
      </c>
      <c r="GH58" s="48">
        <f>GE58+GF58+GG58</f>
        <v>0</v>
      </c>
      <c r="GI58" s="1"/>
      <c r="GJ58" s="1"/>
      <c r="GK58" s="2"/>
      <c r="GL58" s="2"/>
      <c r="GM58" s="2"/>
      <c r="GN58" s="2"/>
      <c r="GO58" s="2"/>
      <c r="GP58" s="78">
        <f>GI58+GJ58</f>
        <v>0</v>
      </c>
      <c r="GQ58" s="14">
        <f>GK58/2</f>
        <v>0</v>
      </c>
      <c r="GR58" s="6">
        <f>(GL58*3)+(GM58*5)+(GN58*5)+(GO58*20)</f>
        <v>0</v>
      </c>
      <c r="GS58" s="48">
        <f>GP58+GQ58+GR58</f>
        <v>0</v>
      </c>
      <c r="GT58" s="1"/>
      <c r="GU58" s="1"/>
      <c r="GV58" s="2"/>
      <c r="GW58" s="2"/>
      <c r="GX58" s="2"/>
      <c r="GY58" s="2"/>
      <c r="GZ58" s="2"/>
      <c r="HA58" s="78">
        <f>GT58+GU58</f>
        <v>0</v>
      </c>
      <c r="HB58" s="14">
        <f>GV58/2</f>
        <v>0</v>
      </c>
      <c r="HC58" s="6">
        <f>(GW58*3)+(GX58*5)+(GY58*5)+(GZ58*20)</f>
        <v>0</v>
      </c>
      <c r="HD58" s="48">
        <f>HA58+HB58+HC58</f>
        <v>0</v>
      </c>
      <c r="HE58" s="1"/>
      <c r="HF58" s="1"/>
      <c r="HG58" s="2"/>
      <c r="HH58" s="2"/>
      <c r="HI58" s="2"/>
      <c r="HJ58" s="2"/>
      <c r="HK58" s="2"/>
      <c r="HL58" s="78">
        <f>HE58+HF58</f>
        <v>0</v>
      </c>
      <c r="HM58" s="14">
        <f>HG58/2</f>
        <v>0</v>
      </c>
      <c r="HN58" s="6">
        <f>(HH58*3)+(HI58*5)+(HJ58*5)+(HK58*20)</f>
        <v>0</v>
      </c>
      <c r="HO58" s="48">
        <f>HL58+HM58+HN58</f>
        <v>0</v>
      </c>
      <c r="HP58" s="1"/>
      <c r="HQ58" s="1"/>
      <c r="HR58" s="2"/>
      <c r="HS58" s="2"/>
      <c r="HT58" s="2"/>
      <c r="HU58" s="2"/>
      <c r="HV58" s="2"/>
      <c r="HW58" s="78">
        <f>HP58+HQ58</f>
        <v>0</v>
      </c>
      <c r="HX58" s="14">
        <f>HR58/2</f>
        <v>0</v>
      </c>
      <c r="HY58" s="6">
        <f>(HS58*3)+(HT58*5)+(HU58*5)+(HV58*20)</f>
        <v>0</v>
      </c>
      <c r="HZ58" s="48">
        <f>HW58+HX58+HY58</f>
        <v>0</v>
      </c>
      <c r="IA58" s="1"/>
      <c r="IB58" s="1"/>
      <c r="IC58" s="2"/>
      <c r="ID58" s="2"/>
      <c r="IE58" s="2"/>
      <c r="IF58" s="2"/>
      <c r="IG58" s="2"/>
      <c r="IH58" s="78">
        <f>IA58+IB58</f>
        <v>0</v>
      </c>
      <c r="II58" s="14">
        <f>IC58/2</f>
        <v>0</v>
      </c>
      <c r="IJ58" s="6">
        <f>(ID58*3)+(IE58*5)+(IF58*5)+(IG58*20)</f>
        <v>0</v>
      </c>
      <c r="IK58" s="48">
        <f>IH58+II58+IJ58</f>
        <v>0</v>
      </c>
      <c r="IL58" s="49"/>
    </row>
    <row r="59" spans="1:246" ht="12.75" hidden="1">
      <c r="A59" s="29"/>
      <c r="B59" s="79"/>
      <c r="C59" s="27"/>
      <c r="D59" s="28"/>
      <c r="E59" s="80"/>
      <c r="F59" s="81"/>
      <c r="G59" s="26">
        <f t="shared" si="92"/>
      </c>
      <c r="H59" s="22" t="e">
        <f>IF(AND($H$2="Y",J59&gt;0,OR(AND(G59=1,#REF!=10),AND(G59=2,#REF!=20),AND(G59=3,#REF!=30),AND(G59=4,G118=40),AND(G59=5,G124=50),AND(G59=6,G131=60),AND(G59=7,G140=70),AND(G59=8,#REF!=80),AND(G59=9,G148=90),AND(G59=10,#REF!=100))),VLOOKUP(J59-1,SortLookup!$A$13:$B$16,2,FALSE),"")</f>
        <v>#REF!</v>
      </c>
      <c r="I59" s="38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71">
        <f t="shared" si="63"/>
        <v>0</v>
      </c>
      <c r="L59" s="72">
        <f t="shared" si="64"/>
        <v>0</v>
      </c>
      <c r="M59" s="44">
        <f t="shared" si="65"/>
        <v>0</v>
      </c>
      <c r="N59" s="45">
        <f t="shared" si="66"/>
        <v>0</v>
      </c>
      <c r="O59" s="73">
        <f t="shared" si="67"/>
        <v>0</v>
      </c>
      <c r="P59" s="35"/>
      <c r="Q59" s="32"/>
      <c r="R59" s="32"/>
      <c r="S59" s="32"/>
      <c r="T59" s="32"/>
      <c r="U59" s="32"/>
      <c r="V59" s="32"/>
      <c r="W59" s="33"/>
      <c r="X59" s="33"/>
      <c r="Y59" s="33"/>
      <c r="Z59" s="33"/>
      <c r="AA59" s="34"/>
      <c r="AB59" s="31">
        <f t="shared" si="68"/>
        <v>0</v>
      </c>
      <c r="AC59" s="30">
        <f t="shared" si="69"/>
        <v>0</v>
      </c>
      <c r="AD59" s="24">
        <f t="shared" si="70"/>
        <v>0</v>
      </c>
      <c r="AE59" s="59">
        <f t="shared" si="71"/>
        <v>0</v>
      </c>
      <c r="AF59" s="35"/>
      <c r="AG59" s="32"/>
      <c r="AH59" s="32"/>
      <c r="AI59" s="32"/>
      <c r="AJ59" s="33"/>
      <c r="AK59" s="33"/>
      <c r="AL59" s="33"/>
      <c r="AM59" s="33"/>
      <c r="AN59" s="34"/>
      <c r="AO59" s="31">
        <f t="shared" si="72"/>
        <v>0</v>
      </c>
      <c r="AP59" s="30">
        <f t="shared" si="73"/>
        <v>0</v>
      </c>
      <c r="AQ59" s="24">
        <f t="shared" si="74"/>
        <v>0</v>
      </c>
      <c r="AR59" s="59">
        <f t="shared" si="75"/>
        <v>0</v>
      </c>
      <c r="AS59" s="35"/>
      <c r="AT59" s="32"/>
      <c r="AU59" s="32"/>
      <c r="AV59" s="33"/>
      <c r="AW59" s="33"/>
      <c r="AX59" s="33"/>
      <c r="AY59" s="33"/>
      <c r="AZ59" s="34"/>
      <c r="BA59" s="31">
        <f t="shared" si="76"/>
        <v>0</v>
      </c>
      <c r="BB59" s="30">
        <f t="shared" si="77"/>
        <v>0</v>
      </c>
      <c r="BC59" s="24">
        <f t="shared" si="78"/>
        <v>0</v>
      </c>
      <c r="BD59" s="59">
        <f t="shared" si="79"/>
        <v>0</v>
      </c>
      <c r="BE59" s="31"/>
      <c r="BF59" s="56"/>
      <c r="BG59" s="33"/>
      <c r="BH59" s="33"/>
      <c r="BI59" s="33"/>
      <c r="BJ59" s="33"/>
      <c r="BK59" s="34"/>
      <c r="BL59" s="52">
        <f t="shared" si="80"/>
        <v>0</v>
      </c>
      <c r="BM59" s="45">
        <f t="shared" si="81"/>
        <v>0</v>
      </c>
      <c r="BN59" s="44">
        <f t="shared" si="82"/>
        <v>0</v>
      </c>
      <c r="BO59" s="43">
        <f t="shared" si="83"/>
        <v>0</v>
      </c>
      <c r="BP59" s="35"/>
      <c r="BQ59" s="32"/>
      <c r="BR59" s="32"/>
      <c r="BS59" s="32"/>
      <c r="BT59" s="33"/>
      <c r="BU59" s="33"/>
      <c r="BV59" s="33"/>
      <c r="BW59" s="33"/>
      <c r="BX59" s="34"/>
      <c r="BY59" s="31">
        <f t="shared" si="84"/>
        <v>0</v>
      </c>
      <c r="BZ59" s="30">
        <f t="shared" si="85"/>
        <v>0</v>
      </c>
      <c r="CA59" s="36">
        <f t="shared" si="86"/>
        <v>0</v>
      </c>
      <c r="CB59" s="126">
        <f t="shared" si="87"/>
        <v>0</v>
      </c>
      <c r="CC59" s="35"/>
      <c r="CD59" s="32"/>
      <c r="CE59" s="33"/>
      <c r="CF59" s="33"/>
      <c r="CG59" s="33"/>
      <c r="CH59" s="33"/>
      <c r="CI59" s="34"/>
      <c r="CJ59" s="31">
        <f t="shared" si="88"/>
        <v>0</v>
      </c>
      <c r="CK59" s="30">
        <f t="shared" si="89"/>
        <v>0</v>
      </c>
      <c r="CL59" s="24">
        <f t="shared" si="90"/>
        <v>0</v>
      </c>
      <c r="CM59" s="104">
        <f t="shared" si="91"/>
        <v>0</v>
      </c>
      <c r="CN59" s="1"/>
      <c r="CO59" s="1"/>
      <c r="CP59" s="2"/>
      <c r="CQ59" s="2"/>
      <c r="CR59" s="2"/>
      <c r="CS59" s="2"/>
      <c r="CT59" s="2"/>
      <c r="CU59" s="78"/>
      <c r="CV59" s="14"/>
      <c r="CW59" s="6"/>
      <c r="CX59" s="48"/>
      <c r="CY59" s="1"/>
      <c r="CZ59" s="1"/>
      <c r="DA59" s="2"/>
      <c r="DB59" s="2"/>
      <c r="DC59" s="2"/>
      <c r="DD59" s="2"/>
      <c r="DE59" s="2"/>
      <c r="DF59" s="78"/>
      <c r="DG59" s="14"/>
      <c r="DH59" s="6"/>
      <c r="DI59" s="48"/>
      <c r="DJ59" s="1"/>
      <c r="DK59" s="1"/>
      <c r="DL59" s="2"/>
      <c r="DM59" s="2"/>
      <c r="DN59" s="2"/>
      <c r="DO59" s="2"/>
      <c r="DP59" s="2"/>
      <c r="DQ59" s="78"/>
      <c r="DR59" s="14"/>
      <c r="DS59" s="6"/>
      <c r="DT59" s="48"/>
      <c r="DU59" s="1"/>
      <c r="DV59" s="1"/>
      <c r="DW59" s="2"/>
      <c r="DX59" s="2"/>
      <c r="DY59" s="2"/>
      <c r="DZ59" s="2"/>
      <c r="EA59" s="2"/>
      <c r="EB59" s="78"/>
      <c r="EC59" s="14"/>
      <c r="ED59" s="6"/>
      <c r="EE59" s="48"/>
      <c r="EF59" s="1"/>
      <c r="EG59" s="1"/>
      <c r="EH59" s="2"/>
      <c r="EI59" s="2"/>
      <c r="EJ59" s="2"/>
      <c r="EK59" s="2"/>
      <c r="EL59" s="2"/>
      <c r="EM59" s="78"/>
      <c r="EN59" s="14"/>
      <c r="EO59" s="6"/>
      <c r="EP59" s="48"/>
      <c r="EQ59" s="1"/>
      <c r="ER59" s="1"/>
      <c r="ES59" s="2"/>
      <c r="ET59" s="2"/>
      <c r="EU59" s="2"/>
      <c r="EV59" s="2"/>
      <c r="EW59" s="2"/>
      <c r="EX59" s="78"/>
      <c r="EY59" s="14"/>
      <c r="EZ59" s="6"/>
      <c r="FA59" s="48"/>
      <c r="FB59" s="1"/>
      <c r="FC59" s="1"/>
      <c r="FD59" s="2"/>
      <c r="FE59" s="2"/>
      <c r="FF59" s="2"/>
      <c r="FG59" s="2"/>
      <c r="FH59" s="2"/>
      <c r="FI59" s="78"/>
      <c r="FJ59" s="14"/>
      <c r="FK59" s="6"/>
      <c r="FL59" s="48"/>
      <c r="FM59" s="1"/>
      <c r="FN59" s="1"/>
      <c r="FO59" s="2"/>
      <c r="FP59" s="2"/>
      <c r="FQ59" s="2"/>
      <c r="FR59" s="2"/>
      <c r="FS59" s="2"/>
      <c r="FT59" s="78"/>
      <c r="FU59" s="14"/>
      <c r="FV59" s="6"/>
      <c r="FW59" s="48"/>
      <c r="FX59" s="1"/>
      <c r="FY59" s="1"/>
      <c r="FZ59" s="2"/>
      <c r="GA59" s="2"/>
      <c r="GB59" s="2"/>
      <c r="GC59" s="2"/>
      <c r="GD59" s="2"/>
      <c r="GE59" s="78"/>
      <c r="GF59" s="14"/>
      <c r="GG59" s="6"/>
      <c r="GH59" s="48"/>
      <c r="GI59" s="1"/>
      <c r="GJ59" s="1"/>
      <c r="GK59" s="2"/>
      <c r="GL59" s="2"/>
      <c r="GM59" s="2"/>
      <c r="GN59" s="2"/>
      <c r="GO59" s="2"/>
      <c r="GP59" s="78"/>
      <c r="GQ59" s="14"/>
      <c r="GR59" s="6"/>
      <c r="GS59" s="48"/>
      <c r="GT59" s="1"/>
      <c r="GU59" s="1"/>
      <c r="GV59" s="2"/>
      <c r="GW59" s="2"/>
      <c r="GX59" s="2"/>
      <c r="GY59" s="2"/>
      <c r="GZ59" s="2"/>
      <c r="HA59" s="78"/>
      <c r="HB59" s="14"/>
      <c r="HC59" s="6"/>
      <c r="HD59" s="48"/>
      <c r="HE59" s="1"/>
      <c r="HF59" s="1"/>
      <c r="HG59" s="2"/>
      <c r="HH59" s="2"/>
      <c r="HI59" s="2"/>
      <c r="HJ59" s="2"/>
      <c r="HK59" s="2"/>
      <c r="HL59" s="78"/>
      <c r="HM59" s="14"/>
      <c r="HN59" s="6"/>
      <c r="HO59" s="48"/>
      <c r="HP59" s="1"/>
      <c r="HQ59" s="1"/>
      <c r="HR59" s="2"/>
      <c r="HS59" s="2"/>
      <c r="HT59" s="2"/>
      <c r="HU59" s="2"/>
      <c r="HV59" s="2"/>
      <c r="HW59" s="78"/>
      <c r="HX59" s="14"/>
      <c r="HY59" s="6"/>
      <c r="HZ59" s="48"/>
      <c r="IA59" s="1"/>
      <c r="IB59" s="1"/>
      <c r="IC59" s="2"/>
      <c r="ID59" s="2"/>
      <c r="IE59" s="2"/>
      <c r="IF59" s="2"/>
      <c r="IG59" s="2"/>
      <c r="IH59" s="78"/>
      <c r="II59" s="14"/>
      <c r="IJ59" s="6"/>
      <c r="IK59" s="48"/>
      <c r="IL59" s="49"/>
    </row>
    <row r="60" spans="1:246" ht="12.75" hidden="1">
      <c r="A60" s="29"/>
      <c r="B60" s="79"/>
      <c r="C60" s="27"/>
      <c r="D60" s="28"/>
      <c r="E60" s="80"/>
      <c r="F60" s="81"/>
      <c r="G60" s="26">
        <f t="shared" si="92"/>
      </c>
      <c r="H60" s="22" t="e">
        <f>IF(AND($H$2="Y",J60&gt;0,OR(AND(G60=1,#REF!=10),AND(G60=2,#REF!=20),AND(G60=3,#REF!=30),AND(G60=4,G117=40),AND(G60=5,G123=50),AND(G60=6,G131=60),AND(G60=7,G139=70),AND(G60=8,#REF!=80),AND(G60=9,G147=90),AND(G60=10,#REF!=100))),VLOOKUP(J60-1,SortLookup!$A$13:$B$16,2,FALSE),"")</f>
        <v>#REF!</v>
      </c>
      <c r="I60" s="38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71">
        <f t="shared" si="63"/>
        <v>0</v>
      </c>
      <c r="L60" s="72">
        <f t="shared" si="64"/>
        <v>0</v>
      </c>
      <c r="M60" s="44">
        <f t="shared" si="65"/>
        <v>0</v>
      </c>
      <c r="N60" s="45">
        <f t="shared" si="66"/>
        <v>0</v>
      </c>
      <c r="O60" s="73">
        <f t="shared" si="67"/>
        <v>0</v>
      </c>
      <c r="P60" s="35"/>
      <c r="Q60" s="32"/>
      <c r="R60" s="32"/>
      <c r="S60" s="32"/>
      <c r="T60" s="32"/>
      <c r="U60" s="32"/>
      <c r="V60" s="32"/>
      <c r="W60" s="33"/>
      <c r="X60" s="33"/>
      <c r="Y60" s="33"/>
      <c r="Z60" s="33"/>
      <c r="AA60" s="34"/>
      <c r="AB60" s="31">
        <f t="shared" si="68"/>
        <v>0</v>
      </c>
      <c r="AC60" s="30">
        <f t="shared" si="69"/>
        <v>0</v>
      </c>
      <c r="AD60" s="24">
        <f t="shared" si="70"/>
        <v>0</v>
      </c>
      <c r="AE60" s="59">
        <f t="shared" si="71"/>
        <v>0</v>
      </c>
      <c r="AF60" s="35"/>
      <c r="AG60" s="32"/>
      <c r="AH60" s="32"/>
      <c r="AI60" s="32"/>
      <c r="AJ60" s="33"/>
      <c r="AK60" s="33"/>
      <c r="AL60" s="33"/>
      <c r="AM60" s="33"/>
      <c r="AN60" s="34"/>
      <c r="AO60" s="31">
        <f t="shared" si="72"/>
        <v>0</v>
      </c>
      <c r="AP60" s="30">
        <f t="shared" si="73"/>
        <v>0</v>
      </c>
      <c r="AQ60" s="24">
        <f t="shared" si="74"/>
        <v>0</v>
      </c>
      <c r="AR60" s="59">
        <f t="shared" si="75"/>
        <v>0</v>
      </c>
      <c r="AS60" s="35"/>
      <c r="AT60" s="32"/>
      <c r="AU60" s="32"/>
      <c r="AV60" s="33"/>
      <c r="AW60" s="33"/>
      <c r="AX60" s="33"/>
      <c r="AY60" s="33"/>
      <c r="AZ60" s="34"/>
      <c r="BA60" s="31">
        <f t="shared" si="76"/>
        <v>0</v>
      </c>
      <c r="BB60" s="30">
        <f t="shared" si="77"/>
        <v>0</v>
      </c>
      <c r="BC60" s="24">
        <f t="shared" si="78"/>
        <v>0</v>
      </c>
      <c r="BD60" s="59">
        <f t="shared" si="79"/>
        <v>0</v>
      </c>
      <c r="BE60" s="31"/>
      <c r="BF60" s="56"/>
      <c r="BG60" s="33"/>
      <c r="BH60" s="33"/>
      <c r="BI60" s="33"/>
      <c r="BJ60" s="33"/>
      <c r="BK60" s="34"/>
      <c r="BL60" s="52">
        <f t="shared" si="80"/>
        <v>0</v>
      </c>
      <c r="BM60" s="45">
        <f t="shared" si="81"/>
        <v>0</v>
      </c>
      <c r="BN60" s="44">
        <f t="shared" si="82"/>
        <v>0</v>
      </c>
      <c r="BO60" s="43">
        <f t="shared" si="83"/>
        <v>0</v>
      </c>
      <c r="BP60" s="35"/>
      <c r="BQ60" s="32"/>
      <c r="BR60" s="32"/>
      <c r="BS60" s="32"/>
      <c r="BT60" s="33"/>
      <c r="BU60" s="33"/>
      <c r="BV60" s="33"/>
      <c r="BW60" s="33"/>
      <c r="BX60" s="34"/>
      <c r="BY60" s="31">
        <f t="shared" si="84"/>
        <v>0</v>
      </c>
      <c r="BZ60" s="30">
        <f t="shared" si="85"/>
        <v>0</v>
      </c>
      <c r="CA60" s="36">
        <f t="shared" si="86"/>
        <v>0</v>
      </c>
      <c r="CB60" s="126">
        <f t="shared" si="87"/>
        <v>0</v>
      </c>
      <c r="CC60" s="35"/>
      <c r="CD60" s="32"/>
      <c r="CE60" s="33"/>
      <c r="CF60" s="33"/>
      <c r="CG60" s="33"/>
      <c r="CH60" s="33"/>
      <c r="CI60" s="34"/>
      <c r="CJ60" s="31">
        <f t="shared" si="88"/>
        <v>0</v>
      </c>
      <c r="CK60" s="30">
        <f t="shared" si="89"/>
        <v>0</v>
      </c>
      <c r="CL60" s="24">
        <f t="shared" si="90"/>
        <v>0</v>
      </c>
      <c r="CM60" s="104">
        <f t="shared" si="91"/>
        <v>0</v>
      </c>
      <c r="CN60" s="1"/>
      <c r="CO60" s="1"/>
      <c r="CP60" s="2"/>
      <c r="CQ60" s="2"/>
      <c r="CR60" s="2"/>
      <c r="CS60" s="2"/>
      <c r="CT60" s="2"/>
      <c r="CU60" s="78"/>
      <c r="CV60" s="14"/>
      <c r="CW60" s="6"/>
      <c r="CX60" s="48"/>
      <c r="CY60" s="1"/>
      <c r="CZ60" s="1"/>
      <c r="DA60" s="2"/>
      <c r="DB60" s="2"/>
      <c r="DC60" s="2"/>
      <c r="DD60" s="2"/>
      <c r="DE60" s="2"/>
      <c r="DF60" s="78"/>
      <c r="DG60" s="14"/>
      <c r="DH60" s="6"/>
      <c r="DI60" s="48"/>
      <c r="DJ60" s="1"/>
      <c r="DK60" s="1"/>
      <c r="DL60" s="2"/>
      <c r="DM60" s="2"/>
      <c r="DN60" s="2"/>
      <c r="DO60" s="2"/>
      <c r="DP60" s="2"/>
      <c r="DQ60" s="78"/>
      <c r="DR60" s="14"/>
      <c r="DS60" s="6"/>
      <c r="DT60" s="48"/>
      <c r="DU60" s="1"/>
      <c r="DV60" s="1"/>
      <c r="DW60" s="2"/>
      <c r="DX60" s="2"/>
      <c r="DY60" s="2"/>
      <c r="DZ60" s="2"/>
      <c r="EA60" s="2"/>
      <c r="EB60" s="78"/>
      <c r="EC60" s="14"/>
      <c r="ED60" s="6"/>
      <c r="EE60" s="48"/>
      <c r="EF60" s="1"/>
      <c r="EG60" s="1"/>
      <c r="EH60" s="2"/>
      <c r="EI60" s="2"/>
      <c r="EJ60" s="2"/>
      <c r="EK60" s="2"/>
      <c r="EL60" s="2"/>
      <c r="EM60" s="78"/>
      <c r="EN60" s="14"/>
      <c r="EO60" s="6"/>
      <c r="EP60" s="48"/>
      <c r="EQ60" s="1"/>
      <c r="ER60" s="1"/>
      <c r="ES60" s="2"/>
      <c r="ET60" s="2"/>
      <c r="EU60" s="2"/>
      <c r="EV60" s="2"/>
      <c r="EW60" s="2"/>
      <c r="EX60" s="78"/>
      <c r="EY60" s="14"/>
      <c r="EZ60" s="6"/>
      <c r="FA60" s="48"/>
      <c r="FB60" s="1"/>
      <c r="FC60" s="1"/>
      <c r="FD60" s="2"/>
      <c r="FE60" s="2"/>
      <c r="FF60" s="2"/>
      <c r="FG60" s="2"/>
      <c r="FH60" s="2"/>
      <c r="FI60" s="78"/>
      <c r="FJ60" s="14"/>
      <c r="FK60" s="6"/>
      <c r="FL60" s="48"/>
      <c r="FM60" s="1"/>
      <c r="FN60" s="1"/>
      <c r="FO60" s="2"/>
      <c r="FP60" s="2"/>
      <c r="FQ60" s="2"/>
      <c r="FR60" s="2"/>
      <c r="FS60" s="2"/>
      <c r="FT60" s="78"/>
      <c r="FU60" s="14"/>
      <c r="FV60" s="6"/>
      <c r="FW60" s="48"/>
      <c r="FX60" s="1"/>
      <c r="FY60" s="1"/>
      <c r="FZ60" s="2"/>
      <c r="GA60" s="2"/>
      <c r="GB60" s="2"/>
      <c r="GC60" s="2"/>
      <c r="GD60" s="2"/>
      <c r="GE60" s="78"/>
      <c r="GF60" s="14"/>
      <c r="GG60" s="6"/>
      <c r="GH60" s="48"/>
      <c r="GI60" s="1"/>
      <c r="GJ60" s="1"/>
      <c r="GK60" s="2"/>
      <c r="GL60" s="2"/>
      <c r="GM60" s="2"/>
      <c r="GN60" s="2"/>
      <c r="GO60" s="2"/>
      <c r="GP60" s="78"/>
      <c r="GQ60" s="14"/>
      <c r="GR60" s="6"/>
      <c r="GS60" s="48"/>
      <c r="GT60" s="1"/>
      <c r="GU60" s="1"/>
      <c r="GV60" s="2"/>
      <c r="GW60" s="2"/>
      <c r="GX60" s="2"/>
      <c r="GY60" s="2"/>
      <c r="GZ60" s="2"/>
      <c r="HA60" s="78"/>
      <c r="HB60" s="14"/>
      <c r="HC60" s="6"/>
      <c r="HD60" s="48"/>
      <c r="HE60" s="1"/>
      <c r="HF60" s="1"/>
      <c r="HG60" s="2"/>
      <c r="HH60" s="2"/>
      <c r="HI60" s="2"/>
      <c r="HJ60" s="2"/>
      <c r="HK60" s="2"/>
      <c r="HL60" s="78"/>
      <c r="HM60" s="14"/>
      <c r="HN60" s="6"/>
      <c r="HO60" s="48"/>
      <c r="HP60" s="1"/>
      <c r="HQ60" s="1"/>
      <c r="HR60" s="2"/>
      <c r="HS60" s="2"/>
      <c r="HT60" s="2"/>
      <c r="HU60" s="2"/>
      <c r="HV60" s="2"/>
      <c r="HW60" s="78"/>
      <c r="HX60" s="14"/>
      <c r="HY60" s="6"/>
      <c r="HZ60" s="48"/>
      <c r="IA60" s="1"/>
      <c r="IB60" s="1"/>
      <c r="IC60" s="2"/>
      <c r="ID60" s="2"/>
      <c r="IE60" s="2"/>
      <c r="IF60" s="2"/>
      <c r="IG60" s="2"/>
      <c r="IH60" s="78"/>
      <c r="II60" s="14"/>
      <c r="IJ60" s="6"/>
      <c r="IK60" s="48"/>
      <c r="IL60" s="49"/>
    </row>
    <row r="61" spans="1:246" ht="12.75" hidden="1">
      <c r="A61" s="29"/>
      <c r="B61" s="27"/>
      <c r="C61" s="27"/>
      <c r="D61" s="28"/>
      <c r="E61" s="28"/>
      <c r="F61" s="58"/>
      <c r="G61" s="26">
        <f t="shared" si="92"/>
      </c>
      <c r="H61" s="22" t="e">
        <f>IF(AND($H$2="Y",J61&gt;0,OR(AND(G61=1,#REF!=10),AND(G61=2,#REF!=20),AND(G61=3,#REF!=30),AND(G61=4,G119=40),AND(G61=5,G125=50),AND(G61=6,G132=60),AND(G61=7,G141=70),AND(G61=8,#REF!=80),AND(G61=9,G149=90),AND(G61=10,#REF!=100))),VLOOKUP(J61-1,SortLookup!$A$13:$B$16,2,FALSE),"")</f>
        <v>#REF!</v>
      </c>
      <c r="I61" s="38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71">
        <f t="shared" si="63"/>
        <v>0</v>
      </c>
      <c r="L61" s="72">
        <f t="shared" si="64"/>
        <v>0</v>
      </c>
      <c r="M61" s="44">
        <f t="shared" si="65"/>
        <v>0</v>
      </c>
      <c r="N61" s="45">
        <f t="shared" si="66"/>
        <v>0</v>
      </c>
      <c r="O61" s="73">
        <f t="shared" si="67"/>
        <v>0</v>
      </c>
      <c r="P61" s="35"/>
      <c r="Q61" s="32"/>
      <c r="R61" s="32"/>
      <c r="S61" s="32"/>
      <c r="T61" s="32"/>
      <c r="U61" s="32"/>
      <c r="V61" s="32"/>
      <c r="W61" s="33"/>
      <c r="X61" s="33"/>
      <c r="Y61" s="33"/>
      <c r="Z61" s="33"/>
      <c r="AA61" s="34"/>
      <c r="AB61" s="31">
        <f t="shared" si="68"/>
        <v>0</v>
      </c>
      <c r="AC61" s="30">
        <f t="shared" si="69"/>
        <v>0</v>
      </c>
      <c r="AD61" s="24">
        <f t="shared" si="70"/>
        <v>0</v>
      </c>
      <c r="AE61" s="59">
        <f t="shared" si="71"/>
        <v>0</v>
      </c>
      <c r="AF61" s="35"/>
      <c r="AG61" s="32"/>
      <c r="AH61" s="32"/>
      <c r="AI61" s="32"/>
      <c r="AJ61" s="33"/>
      <c r="AK61" s="33"/>
      <c r="AL61" s="33"/>
      <c r="AM61" s="33"/>
      <c r="AN61" s="34"/>
      <c r="AO61" s="31">
        <f t="shared" si="72"/>
        <v>0</v>
      </c>
      <c r="AP61" s="30">
        <f t="shared" si="73"/>
        <v>0</v>
      </c>
      <c r="AQ61" s="24">
        <f t="shared" si="74"/>
        <v>0</v>
      </c>
      <c r="AR61" s="59">
        <f t="shared" si="75"/>
        <v>0</v>
      </c>
      <c r="AS61" s="35"/>
      <c r="AT61" s="32"/>
      <c r="AU61" s="32"/>
      <c r="AV61" s="33"/>
      <c r="AW61" s="33"/>
      <c r="AX61" s="33"/>
      <c r="AY61" s="33"/>
      <c r="AZ61" s="34"/>
      <c r="BA61" s="31">
        <f t="shared" si="76"/>
        <v>0</v>
      </c>
      <c r="BB61" s="30">
        <f t="shared" si="77"/>
        <v>0</v>
      </c>
      <c r="BC61" s="24">
        <f t="shared" si="78"/>
        <v>0</v>
      </c>
      <c r="BD61" s="59">
        <f t="shared" si="79"/>
        <v>0</v>
      </c>
      <c r="BE61" s="31"/>
      <c r="BF61" s="56"/>
      <c r="BG61" s="33"/>
      <c r="BH61" s="33"/>
      <c r="BI61" s="33"/>
      <c r="BJ61" s="33"/>
      <c r="BK61" s="34"/>
      <c r="BL61" s="52">
        <f t="shared" si="80"/>
        <v>0</v>
      </c>
      <c r="BM61" s="45">
        <f t="shared" si="81"/>
        <v>0</v>
      </c>
      <c r="BN61" s="44">
        <f t="shared" si="82"/>
        <v>0</v>
      </c>
      <c r="BO61" s="43">
        <f t="shared" si="83"/>
        <v>0</v>
      </c>
      <c r="BP61" s="35"/>
      <c r="BQ61" s="32"/>
      <c r="BR61" s="32"/>
      <c r="BS61" s="32"/>
      <c r="BT61" s="33"/>
      <c r="BU61" s="33"/>
      <c r="BV61" s="33"/>
      <c r="BW61" s="33"/>
      <c r="BX61" s="34"/>
      <c r="BY61" s="31">
        <f t="shared" si="84"/>
        <v>0</v>
      </c>
      <c r="BZ61" s="30">
        <f t="shared" si="85"/>
        <v>0</v>
      </c>
      <c r="CA61" s="36">
        <f t="shared" si="86"/>
        <v>0</v>
      </c>
      <c r="CB61" s="126">
        <f t="shared" si="87"/>
        <v>0</v>
      </c>
      <c r="CC61" s="35"/>
      <c r="CD61" s="32"/>
      <c r="CE61" s="33"/>
      <c r="CF61" s="33"/>
      <c r="CG61" s="33"/>
      <c r="CH61" s="33"/>
      <c r="CI61" s="34"/>
      <c r="CJ61" s="31">
        <f t="shared" si="88"/>
        <v>0</v>
      </c>
      <c r="CK61" s="30">
        <f t="shared" si="89"/>
        <v>0</v>
      </c>
      <c r="CL61" s="24">
        <f t="shared" si="90"/>
        <v>0</v>
      </c>
      <c r="CM61" s="104">
        <f t="shared" si="91"/>
        <v>0</v>
      </c>
      <c r="CN61" s="1"/>
      <c r="CO61" s="1"/>
      <c r="CP61" s="2"/>
      <c r="CQ61" s="2"/>
      <c r="CR61" s="2"/>
      <c r="CS61" s="2"/>
      <c r="CT61" s="2"/>
      <c r="CU61" s="78"/>
      <c r="CV61" s="14"/>
      <c r="CW61" s="6"/>
      <c r="CX61" s="48"/>
      <c r="CY61" s="1"/>
      <c r="CZ61" s="1"/>
      <c r="DA61" s="2"/>
      <c r="DB61" s="2"/>
      <c r="DC61" s="2"/>
      <c r="DD61" s="2"/>
      <c r="DE61" s="2"/>
      <c r="DF61" s="78"/>
      <c r="DG61" s="14"/>
      <c r="DH61" s="6"/>
      <c r="DI61" s="48"/>
      <c r="DJ61" s="1"/>
      <c r="DK61" s="1"/>
      <c r="DL61" s="2"/>
      <c r="DM61" s="2"/>
      <c r="DN61" s="2"/>
      <c r="DO61" s="2"/>
      <c r="DP61" s="2"/>
      <c r="DQ61" s="78"/>
      <c r="DR61" s="14"/>
      <c r="DS61" s="6"/>
      <c r="DT61" s="48"/>
      <c r="DU61" s="1"/>
      <c r="DV61" s="1"/>
      <c r="DW61" s="2"/>
      <c r="DX61" s="2"/>
      <c r="DY61" s="2"/>
      <c r="DZ61" s="2"/>
      <c r="EA61" s="2"/>
      <c r="EB61" s="78"/>
      <c r="EC61" s="14"/>
      <c r="ED61" s="6"/>
      <c r="EE61" s="48"/>
      <c r="EF61" s="1"/>
      <c r="EG61" s="1"/>
      <c r="EH61" s="2"/>
      <c r="EI61" s="2"/>
      <c r="EJ61" s="2"/>
      <c r="EK61" s="2"/>
      <c r="EL61" s="2"/>
      <c r="EM61" s="78"/>
      <c r="EN61" s="14"/>
      <c r="EO61" s="6"/>
      <c r="EP61" s="48"/>
      <c r="EQ61" s="1"/>
      <c r="ER61" s="1"/>
      <c r="ES61" s="2"/>
      <c r="ET61" s="2"/>
      <c r="EU61" s="2"/>
      <c r="EV61" s="2"/>
      <c r="EW61" s="2"/>
      <c r="EX61" s="78"/>
      <c r="EY61" s="14"/>
      <c r="EZ61" s="6"/>
      <c r="FA61" s="48"/>
      <c r="FB61" s="1"/>
      <c r="FC61" s="1"/>
      <c r="FD61" s="2"/>
      <c r="FE61" s="2"/>
      <c r="FF61" s="2"/>
      <c r="FG61" s="2"/>
      <c r="FH61" s="2"/>
      <c r="FI61" s="78"/>
      <c r="FJ61" s="14"/>
      <c r="FK61" s="6"/>
      <c r="FL61" s="48"/>
      <c r="FM61" s="1"/>
      <c r="FN61" s="1"/>
      <c r="FO61" s="2"/>
      <c r="FP61" s="2"/>
      <c r="FQ61" s="2"/>
      <c r="FR61" s="2"/>
      <c r="FS61" s="2"/>
      <c r="FT61" s="78"/>
      <c r="FU61" s="14"/>
      <c r="FV61" s="6"/>
      <c r="FW61" s="48"/>
      <c r="FX61" s="1"/>
      <c r="FY61" s="1"/>
      <c r="FZ61" s="2"/>
      <c r="GA61" s="2"/>
      <c r="GB61" s="2"/>
      <c r="GC61" s="2"/>
      <c r="GD61" s="2"/>
      <c r="GE61" s="78"/>
      <c r="GF61" s="14"/>
      <c r="GG61" s="6"/>
      <c r="GH61" s="48"/>
      <c r="GI61" s="1"/>
      <c r="GJ61" s="1"/>
      <c r="GK61" s="2"/>
      <c r="GL61" s="2"/>
      <c r="GM61" s="2"/>
      <c r="GN61" s="2"/>
      <c r="GO61" s="2"/>
      <c r="GP61" s="78"/>
      <c r="GQ61" s="14"/>
      <c r="GR61" s="6"/>
      <c r="GS61" s="48"/>
      <c r="GT61" s="1"/>
      <c r="GU61" s="1"/>
      <c r="GV61" s="2"/>
      <c r="GW61" s="2"/>
      <c r="GX61" s="2"/>
      <c r="GY61" s="2"/>
      <c r="GZ61" s="2"/>
      <c r="HA61" s="78"/>
      <c r="HB61" s="14"/>
      <c r="HC61" s="6"/>
      <c r="HD61" s="48"/>
      <c r="HE61" s="1"/>
      <c r="HF61" s="1"/>
      <c r="HG61" s="2"/>
      <c r="HH61" s="2"/>
      <c r="HI61" s="2"/>
      <c r="HJ61" s="2"/>
      <c r="HK61" s="2"/>
      <c r="HL61" s="78"/>
      <c r="HM61" s="14"/>
      <c r="HN61" s="6"/>
      <c r="HO61" s="48"/>
      <c r="HP61" s="1"/>
      <c r="HQ61" s="1"/>
      <c r="HR61" s="2"/>
      <c r="HS61" s="2"/>
      <c r="HT61" s="2"/>
      <c r="HU61" s="2"/>
      <c r="HV61" s="2"/>
      <c r="HW61" s="78"/>
      <c r="HX61" s="14"/>
      <c r="HY61" s="6"/>
      <c r="HZ61" s="48"/>
      <c r="IA61" s="1"/>
      <c r="IB61" s="1"/>
      <c r="IC61" s="2"/>
      <c r="ID61" s="2"/>
      <c r="IE61" s="2"/>
      <c r="IF61" s="2"/>
      <c r="IG61" s="2"/>
      <c r="IH61" s="78"/>
      <c r="II61" s="14"/>
      <c r="IJ61" s="6"/>
      <c r="IK61" s="48"/>
      <c r="IL61" s="49"/>
    </row>
    <row r="62" spans="1:246" ht="12.75" hidden="1">
      <c r="A62" s="29"/>
      <c r="B62" s="79"/>
      <c r="C62" s="27"/>
      <c r="D62" s="80"/>
      <c r="E62" s="80"/>
      <c r="F62" s="81"/>
      <c r="G62" s="26">
        <f t="shared" si="92"/>
      </c>
      <c r="H62" s="22" t="e">
        <f>IF(AND($H$2="Y",J62&gt;0,OR(AND(G62=1,#REF!=10),AND(G62=2,#REF!=20),AND(G62=3,#REF!=30),AND(G62=4,G125=40),AND(G62=5,G131=50),AND(G62=6,G138=60),AND(G62=7,G147=70),AND(G62=8,#REF!=80),AND(G62=9,G155=90),AND(G62=10,#REF!=100))),VLOOKUP(J62-1,SortLookup!$A$13:$B$16,2,FALSE),"")</f>
        <v>#REF!</v>
      </c>
      <c r="I62" s="38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71">
        <f t="shared" si="63"/>
        <v>0</v>
      </c>
      <c r="L62" s="72">
        <f t="shared" si="64"/>
        <v>0</v>
      </c>
      <c r="M62" s="44">
        <f t="shared" si="65"/>
        <v>0</v>
      </c>
      <c r="N62" s="45">
        <f t="shared" si="66"/>
        <v>0</v>
      </c>
      <c r="O62" s="73">
        <f t="shared" si="67"/>
        <v>0</v>
      </c>
      <c r="P62" s="35"/>
      <c r="Q62" s="32"/>
      <c r="R62" s="32"/>
      <c r="S62" s="32"/>
      <c r="T62" s="32"/>
      <c r="U62" s="32"/>
      <c r="V62" s="32"/>
      <c r="W62" s="33"/>
      <c r="X62" s="33"/>
      <c r="Y62" s="33"/>
      <c r="Z62" s="33"/>
      <c r="AA62" s="34"/>
      <c r="AB62" s="31">
        <f t="shared" si="68"/>
        <v>0</v>
      </c>
      <c r="AC62" s="30">
        <f t="shared" si="69"/>
        <v>0</v>
      </c>
      <c r="AD62" s="24">
        <f t="shared" si="70"/>
        <v>0</v>
      </c>
      <c r="AE62" s="59">
        <f t="shared" si="71"/>
        <v>0</v>
      </c>
      <c r="AF62" s="35"/>
      <c r="AG62" s="32"/>
      <c r="AH62" s="32"/>
      <c r="AI62" s="32"/>
      <c r="AJ62" s="33"/>
      <c r="AK62" s="33"/>
      <c r="AL62" s="33"/>
      <c r="AM62" s="33"/>
      <c r="AN62" s="34"/>
      <c r="AO62" s="31">
        <f t="shared" si="72"/>
        <v>0</v>
      </c>
      <c r="AP62" s="30">
        <f t="shared" si="73"/>
        <v>0</v>
      </c>
      <c r="AQ62" s="24">
        <f t="shared" si="74"/>
        <v>0</v>
      </c>
      <c r="AR62" s="59">
        <f t="shared" si="75"/>
        <v>0</v>
      </c>
      <c r="AS62" s="35"/>
      <c r="AT62" s="32"/>
      <c r="AU62" s="32"/>
      <c r="AV62" s="33"/>
      <c r="AW62" s="33"/>
      <c r="AX62" s="33"/>
      <c r="AY62" s="33"/>
      <c r="AZ62" s="34"/>
      <c r="BA62" s="31">
        <f t="shared" si="76"/>
        <v>0</v>
      </c>
      <c r="BB62" s="30">
        <f t="shared" si="77"/>
        <v>0</v>
      </c>
      <c r="BC62" s="24">
        <f t="shared" si="78"/>
        <v>0</v>
      </c>
      <c r="BD62" s="59">
        <f t="shared" si="79"/>
        <v>0</v>
      </c>
      <c r="BE62" s="31"/>
      <c r="BF62" s="56"/>
      <c r="BG62" s="33"/>
      <c r="BH62" s="33"/>
      <c r="BI62" s="33"/>
      <c r="BJ62" s="33"/>
      <c r="BK62" s="34"/>
      <c r="BL62" s="52">
        <f t="shared" si="80"/>
        <v>0</v>
      </c>
      <c r="BM62" s="45">
        <f t="shared" si="81"/>
        <v>0</v>
      </c>
      <c r="BN62" s="44">
        <f t="shared" si="82"/>
        <v>0</v>
      </c>
      <c r="BO62" s="43">
        <f t="shared" si="83"/>
        <v>0</v>
      </c>
      <c r="BP62" s="35"/>
      <c r="BQ62" s="32"/>
      <c r="BR62" s="32"/>
      <c r="BS62" s="32"/>
      <c r="BT62" s="33"/>
      <c r="BU62" s="33"/>
      <c r="BV62" s="33"/>
      <c r="BW62" s="33"/>
      <c r="BX62" s="34"/>
      <c r="BY62" s="31">
        <f t="shared" si="84"/>
        <v>0</v>
      </c>
      <c r="BZ62" s="30">
        <f t="shared" si="85"/>
        <v>0</v>
      </c>
      <c r="CA62" s="36">
        <f t="shared" si="86"/>
        <v>0</v>
      </c>
      <c r="CB62" s="126">
        <f t="shared" si="87"/>
        <v>0</v>
      </c>
      <c r="CC62" s="35"/>
      <c r="CD62" s="32"/>
      <c r="CE62" s="33"/>
      <c r="CF62" s="33"/>
      <c r="CG62" s="33"/>
      <c r="CH62" s="33"/>
      <c r="CI62" s="34"/>
      <c r="CJ62" s="31">
        <f t="shared" si="88"/>
        <v>0</v>
      </c>
      <c r="CK62" s="30">
        <f t="shared" si="89"/>
        <v>0</v>
      </c>
      <c r="CL62" s="24">
        <f t="shared" si="90"/>
        <v>0</v>
      </c>
      <c r="CM62" s="104">
        <f t="shared" si="91"/>
        <v>0</v>
      </c>
      <c r="CN62" s="1"/>
      <c r="CO62" s="1"/>
      <c r="CP62" s="2"/>
      <c r="CQ62" s="2"/>
      <c r="CR62" s="2"/>
      <c r="CS62" s="2"/>
      <c r="CT62" s="2"/>
      <c r="CU62" s="78"/>
      <c r="CV62" s="14"/>
      <c r="CW62" s="6"/>
      <c r="CX62" s="48"/>
      <c r="CY62" s="1"/>
      <c r="CZ62" s="1"/>
      <c r="DA62" s="2"/>
      <c r="DB62" s="2"/>
      <c r="DC62" s="2"/>
      <c r="DD62" s="2"/>
      <c r="DE62" s="2"/>
      <c r="DF62" s="78"/>
      <c r="DG62" s="14"/>
      <c r="DH62" s="6"/>
      <c r="DI62" s="48"/>
      <c r="DJ62" s="1"/>
      <c r="DK62" s="1"/>
      <c r="DL62" s="2"/>
      <c r="DM62" s="2"/>
      <c r="DN62" s="2"/>
      <c r="DO62" s="2"/>
      <c r="DP62" s="2"/>
      <c r="DQ62" s="78"/>
      <c r="DR62" s="14"/>
      <c r="DS62" s="6"/>
      <c r="DT62" s="48"/>
      <c r="DU62" s="1"/>
      <c r="DV62" s="1"/>
      <c r="DW62" s="2"/>
      <c r="DX62" s="2"/>
      <c r="DY62" s="2"/>
      <c r="DZ62" s="2"/>
      <c r="EA62" s="2"/>
      <c r="EB62" s="78"/>
      <c r="EC62" s="14"/>
      <c r="ED62" s="6"/>
      <c r="EE62" s="48"/>
      <c r="EF62" s="1"/>
      <c r="EG62" s="1"/>
      <c r="EH62" s="2"/>
      <c r="EI62" s="2"/>
      <c r="EJ62" s="2"/>
      <c r="EK62" s="2"/>
      <c r="EL62" s="2"/>
      <c r="EM62" s="78"/>
      <c r="EN62" s="14"/>
      <c r="EO62" s="6"/>
      <c r="EP62" s="48"/>
      <c r="EQ62" s="1"/>
      <c r="ER62" s="1"/>
      <c r="ES62" s="2"/>
      <c r="ET62" s="2"/>
      <c r="EU62" s="2"/>
      <c r="EV62" s="2"/>
      <c r="EW62" s="2"/>
      <c r="EX62" s="78"/>
      <c r="EY62" s="14"/>
      <c r="EZ62" s="6"/>
      <c r="FA62" s="48"/>
      <c r="FB62" s="1"/>
      <c r="FC62" s="1"/>
      <c r="FD62" s="2"/>
      <c r="FE62" s="2"/>
      <c r="FF62" s="2"/>
      <c r="FG62" s="2"/>
      <c r="FH62" s="2"/>
      <c r="FI62" s="78"/>
      <c r="FJ62" s="14"/>
      <c r="FK62" s="6"/>
      <c r="FL62" s="48"/>
      <c r="FM62" s="1"/>
      <c r="FN62" s="1"/>
      <c r="FO62" s="2"/>
      <c r="FP62" s="2"/>
      <c r="FQ62" s="2"/>
      <c r="FR62" s="2"/>
      <c r="FS62" s="2"/>
      <c r="FT62" s="78"/>
      <c r="FU62" s="14"/>
      <c r="FV62" s="6"/>
      <c r="FW62" s="48"/>
      <c r="FX62" s="1"/>
      <c r="FY62" s="1"/>
      <c r="FZ62" s="2"/>
      <c r="GA62" s="2"/>
      <c r="GB62" s="2"/>
      <c r="GC62" s="2"/>
      <c r="GD62" s="2"/>
      <c r="GE62" s="78"/>
      <c r="GF62" s="14"/>
      <c r="GG62" s="6"/>
      <c r="GH62" s="48"/>
      <c r="GI62" s="1"/>
      <c r="GJ62" s="1"/>
      <c r="GK62" s="2"/>
      <c r="GL62" s="2"/>
      <c r="GM62" s="2"/>
      <c r="GN62" s="2"/>
      <c r="GO62" s="2"/>
      <c r="GP62" s="78"/>
      <c r="GQ62" s="14"/>
      <c r="GR62" s="6"/>
      <c r="GS62" s="48"/>
      <c r="GT62" s="1"/>
      <c r="GU62" s="1"/>
      <c r="GV62" s="2"/>
      <c r="GW62" s="2"/>
      <c r="GX62" s="2"/>
      <c r="GY62" s="2"/>
      <c r="GZ62" s="2"/>
      <c r="HA62" s="78"/>
      <c r="HB62" s="14"/>
      <c r="HC62" s="6"/>
      <c r="HD62" s="48"/>
      <c r="HE62" s="1"/>
      <c r="HF62" s="1"/>
      <c r="HG62" s="2"/>
      <c r="HH62" s="2"/>
      <c r="HI62" s="2"/>
      <c r="HJ62" s="2"/>
      <c r="HK62" s="2"/>
      <c r="HL62" s="78"/>
      <c r="HM62" s="14"/>
      <c r="HN62" s="6"/>
      <c r="HO62" s="48"/>
      <c r="HP62" s="1"/>
      <c r="HQ62" s="1"/>
      <c r="HR62" s="2"/>
      <c r="HS62" s="2"/>
      <c r="HT62" s="2"/>
      <c r="HU62" s="2"/>
      <c r="HV62" s="2"/>
      <c r="HW62" s="78"/>
      <c r="HX62" s="14"/>
      <c r="HY62" s="6"/>
      <c r="HZ62" s="48"/>
      <c r="IA62" s="1"/>
      <c r="IB62" s="1"/>
      <c r="IC62" s="2"/>
      <c r="ID62" s="2"/>
      <c r="IE62" s="2"/>
      <c r="IF62" s="2"/>
      <c r="IG62" s="2"/>
      <c r="IH62" s="78"/>
      <c r="II62" s="14"/>
      <c r="IJ62" s="6"/>
      <c r="IK62" s="48"/>
      <c r="IL62" s="49"/>
    </row>
    <row r="63" spans="1:246" ht="12.75" hidden="1">
      <c r="A63" s="29"/>
      <c r="B63" s="79"/>
      <c r="C63" s="27"/>
      <c r="D63" s="28"/>
      <c r="E63" s="80"/>
      <c r="F63" s="81"/>
      <c r="G63" s="26">
        <f t="shared" si="92"/>
      </c>
      <c r="H63" s="22" t="e">
        <f>IF(AND($H$2="Y",J63&gt;0,OR(AND(G63=1,#REF!=10),AND(G63=2,#REF!=20),AND(G63=3,#REF!=30),AND(G63=4,G122=40),AND(G63=5,G128=50),AND(G63=6,G135=60),AND(G63=7,G144=70),AND(G63=8,#REF!=80),AND(G63=9,G152=90),AND(G63=10,#REF!=100))),VLOOKUP(J63-1,SortLookup!$A$13:$B$16,2,FALSE),"")</f>
        <v>#REF!</v>
      </c>
      <c r="I63" s="38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71">
        <f t="shared" si="63"/>
        <v>0</v>
      </c>
      <c r="L63" s="72">
        <f t="shared" si="64"/>
        <v>0</v>
      </c>
      <c r="M63" s="44">
        <f t="shared" si="65"/>
        <v>0</v>
      </c>
      <c r="N63" s="45">
        <f t="shared" si="66"/>
        <v>0</v>
      </c>
      <c r="O63" s="73">
        <f t="shared" si="67"/>
        <v>0</v>
      </c>
      <c r="P63" s="35"/>
      <c r="Q63" s="32"/>
      <c r="R63" s="32"/>
      <c r="S63" s="32"/>
      <c r="T63" s="32"/>
      <c r="U63" s="32"/>
      <c r="V63" s="32"/>
      <c r="W63" s="33"/>
      <c r="X63" s="33"/>
      <c r="Y63" s="33"/>
      <c r="Z63" s="33"/>
      <c r="AA63" s="34"/>
      <c r="AB63" s="31">
        <f t="shared" si="68"/>
        <v>0</v>
      </c>
      <c r="AC63" s="30">
        <f t="shared" si="69"/>
        <v>0</v>
      </c>
      <c r="AD63" s="24">
        <f t="shared" si="70"/>
        <v>0</v>
      </c>
      <c r="AE63" s="59">
        <f t="shared" si="71"/>
        <v>0</v>
      </c>
      <c r="AF63" s="35"/>
      <c r="AG63" s="32"/>
      <c r="AH63" s="32"/>
      <c r="AI63" s="32"/>
      <c r="AJ63" s="33"/>
      <c r="AK63" s="33"/>
      <c r="AL63" s="33"/>
      <c r="AM63" s="33"/>
      <c r="AN63" s="34"/>
      <c r="AO63" s="31">
        <f t="shared" si="72"/>
        <v>0</v>
      </c>
      <c r="AP63" s="30">
        <f t="shared" si="73"/>
        <v>0</v>
      </c>
      <c r="AQ63" s="24">
        <f t="shared" si="74"/>
        <v>0</v>
      </c>
      <c r="AR63" s="59">
        <f t="shared" si="75"/>
        <v>0</v>
      </c>
      <c r="AS63" s="35"/>
      <c r="AT63" s="32"/>
      <c r="AU63" s="32"/>
      <c r="AV63" s="33"/>
      <c r="AW63" s="33"/>
      <c r="AX63" s="33"/>
      <c r="AY63" s="33"/>
      <c r="AZ63" s="34"/>
      <c r="BA63" s="31">
        <f t="shared" si="76"/>
        <v>0</v>
      </c>
      <c r="BB63" s="30">
        <f t="shared" si="77"/>
        <v>0</v>
      </c>
      <c r="BC63" s="24">
        <f t="shared" si="78"/>
        <v>0</v>
      </c>
      <c r="BD63" s="59">
        <f t="shared" si="79"/>
        <v>0</v>
      </c>
      <c r="BE63" s="31"/>
      <c r="BF63" s="56"/>
      <c r="BG63" s="33"/>
      <c r="BH63" s="33"/>
      <c r="BI63" s="33"/>
      <c r="BJ63" s="33"/>
      <c r="BK63" s="34"/>
      <c r="BL63" s="52">
        <f t="shared" si="80"/>
        <v>0</v>
      </c>
      <c r="BM63" s="45">
        <f t="shared" si="81"/>
        <v>0</v>
      </c>
      <c r="BN63" s="44">
        <f t="shared" si="82"/>
        <v>0</v>
      </c>
      <c r="BO63" s="43">
        <f t="shared" si="83"/>
        <v>0</v>
      </c>
      <c r="BP63" s="35"/>
      <c r="BQ63" s="32"/>
      <c r="BR63" s="32"/>
      <c r="BS63" s="32"/>
      <c r="BT63" s="33"/>
      <c r="BU63" s="33"/>
      <c r="BV63" s="33"/>
      <c r="BW63" s="33"/>
      <c r="BX63" s="34"/>
      <c r="BY63" s="31">
        <f t="shared" si="84"/>
        <v>0</v>
      </c>
      <c r="BZ63" s="30">
        <f t="shared" si="85"/>
        <v>0</v>
      </c>
      <c r="CA63" s="36">
        <f t="shared" si="86"/>
        <v>0</v>
      </c>
      <c r="CB63" s="126">
        <f t="shared" si="87"/>
        <v>0</v>
      </c>
      <c r="CC63" s="35"/>
      <c r="CD63" s="32"/>
      <c r="CE63" s="33"/>
      <c r="CF63" s="33"/>
      <c r="CG63" s="33"/>
      <c r="CH63" s="33"/>
      <c r="CI63" s="34"/>
      <c r="CJ63" s="31">
        <f t="shared" si="88"/>
        <v>0</v>
      </c>
      <c r="CK63" s="30">
        <f t="shared" si="89"/>
        <v>0</v>
      </c>
      <c r="CL63" s="24">
        <f t="shared" si="90"/>
        <v>0</v>
      </c>
      <c r="CM63" s="104">
        <f t="shared" si="91"/>
        <v>0</v>
      </c>
      <c r="CN63" s="1"/>
      <c r="CO63" s="1"/>
      <c r="CP63" s="2"/>
      <c r="CQ63" s="2"/>
      <c r="CR63" s="2"/>
      <c r="CS63" s="2"/>
      <c r="CT63" s="2"/>
      <c r="CU63" s="78"/>
      <c r="CV63" s="14"/>
      <c r="CW63" s="6"/>
      <c r="CX63" s="48"/>
      <c r="CY63" s="1"/>
      <c r="CZ63" s="1"/>
      <c r="DA63" s="2"/>
      <c r="DB63" s="2"/>
      <c r="DC63" s="2"/>
      <c r="DD63" s="2"/>
      <c r="DE63" s="2"/>
      <c r="DF63" s="78"/>
      <c r="DG63" s="14"/>
      <c r="DH63" s="6"/>
      <c r="DI63" s="48"/>
      <c r="DJ63" s="1"/>
      <c r="DK63" s="1"/>
      <c r="DL63" s="2"/>
      <c r="DM63" s="2"/>
      <c r="DN63" s="2"/>
      <c r="DO63" s="2"/>
      <c r="DP63" s="2"/>
      <c r="DQ63" s="78"/>
      <c r="DR63" s="14"/>
      <c r="DS63" s="6"/>
      <c r="DT63" s="48"/>
      <c r="DU63" s="1"/>
      <c r="DV63" s="1"/>
      <c r="DW63" s="2"/>
      <c r="DX63" s="2"/>
      <c r="DY63" s="2"/>
      <c r="DZ63" s="2"/>
      <c r="EA63" s="2"/>
      <c r="EB63" s="78"/>
      <c r="EC63" s="14"/>
      <c r="ED63" s="6"/>
      <c r="EE63" s="48"/>
      <c r="EF63" s="1"/>
      <c r="EG63" s="1"/>
      <c r="EH63" s="2"/>
      <c r="EI63" s="2"/>
      <c r="EJ63" s="2"/>
      <c r="EK63" s="2"/>
      <c r="EL63" s="2"/>
      <c r="EM63" s="78"/>
      <c r="EN63" s="14"/>
      <c r="EO63" s="6"/>
      <c r="EP63" s="48"/>
      <c r="EQ63" s="1"/>
      <c r="ER63" s="1"/>
      <c r="ES63" s="2"/>
      <c r="ET63" s="2"/>
      <c r="EU63" s="2"/>
      <c r="EV63" s="2"/>
      <c r="EW63" s="2"/>
      <c r="EX63" s="78"/>
      <c r="EY63" s="14"/>
      <c r="EZ63" s="6"/>
      <c r="FA63" s="48"/>
      <c r="FB63" s="1"/>
      <c r="FC63" s="1"/>
      <c r="FD63" s="2"/>
      <c r="FE63" s="2"/>
      <c r="FF63" s="2"/>
      <c r="FG63" s="2"/>
      <c r="FH63" s="2"/>
      <c r="FI63" s="78"/>
      <c r="FJ63" s="14"/>
      <c r="FK63" s="6"/>
      <c r="FL63" s="48"/>
      <c r="FM63" s="1"/>
      <c r="FN63" s="1"/>
      <c r="FO63" s="2"/>
      <c r="FP63" s="2"/>
      <c r="FQ63" s="2"/>
      <c r="FR63" s="2"/>
      <c r="FS63" s="2"/>
      <c r="FT63" s="78"/>
      <c r="FU63" s="14"/>
      <c r="FV63" s="6"/>
      <c r="FW63" s="48"/>
      <c r="FX63" s="1"/>
      <c r="FY63" s="1"/>
      <c r="FZ63" s="2"/>
      <c r="GA63" s="2"/>
      <c r="GB63" s="2"/>
      <c r="GC63" s="2"/>
      <c r="GD63" s="2"/>
      <c r="GE63" s="78"/>
      <c r="GF63" s="14"/>
      <c r="GG63" s="6"/>
      <c r="GH63" s="48"/>
      <c r="GI63" s="1"/>
      <c r="GJ63" s="1"/>
      <c r="GK63" s="2"/>
      <c r="GL63" s="2"/>
      <c r="GM63" s="2"/>
      <c r="GN63" s="2"/>
      <c r="GO63" s="2"/>
      <c r="GP63" s="78"/>
      <c r="GQ63" s="14"/>
      <c r="GR63" s="6"/>
      <c r="GS63" s="48"/>
      <c r="GT63" s="1"/>
      <c r="GU63" s="1"/>
      <c r="GV63" s="2"/>
      <c r="GW63" s="2"/>
      <c r="GX63" s="2"/>
      <c r="GY63" s="2"/>
      <c r="GZ63" s="2"/>
      <c r="HA63" s="78"/>
      <c r="HB63" s="14"/>
      <c r="HC63" s="6"/>
      <c r="HD63" s="48"/>
      <c r="HE63" s="1"/>
      <c r="HF63" s="1"/>
      <c r="HG63" s="2"/>
      <c r="HH63" s="2"/>
      <c r="HI63" s="2"/>
      <c r="HJ63" s="2"/>
      <c r="HK63" s="2"/>
      <c r="HL63" s="78"/>
      <c r="HM63" s="14"/>
      <c r="HN63" s="6"/>
      <c r="HO63" s="48"/>
      <c r="HP63" s="1"/>
      <c r="HQ63" s="1"/>
      <c r="HR63" s="2"/>
      <c r="HS63" s="2"/>
      <c r="HT63" s="2"/>
      <c r="HU63" s="2"/>
      <c r="HV63" s="2"/>
      <c r="HW63" s="78"/>
      <c r="HX63" s="14"/>
      <c r="HY63" s="6"/>
      <c r="HZ63" s="48"/>
      <c r="IA63" s="1"/>
      <c r="IB63" s="1"/>
      <c r="IC63" s="2"/>
      <c r="ID63" s="2"/>
      <c r="IE63" s="2"/>
      <c r="IF63" s="2"/>
      <c r="IG63" s="2"/>
      <c r="IH63" s="78"/>
      <c r="II63" s="14"/>
      <c r="IJ63" s="6"/>
      <c r="IK63" s="48"/>
      <c r="IL63" s="49"/>
    </row>
    <row r="64" spans="1:246" ht="13.5" hidden="1" thickBot="1">
      <c r="A64" s="29"/>
      <c r="B64" s="79"/>
      <c r="C64" s="27"/>
      <c r="D64" s="28"/>
      <c r="E64" s="80"/>
      <c r="F64" s="80"/>
      <c r="G64" s="98">
        <f>IF(AND(OR($G$2="Y",$H$2="Y"),I64&lt;5,J64&lt;5),IF(AND(I64=I63,J64=J63),G63+1,1),"")</f>
      </c>
      <c r="H64" s="99" t="e">
        <f>IF(AND($H$2="Y",J64&gt;0,OR(AND(G64=1,#REF!=10),AND(G64=2,#REF!=20),AND(G64=3,#REF!=30),AND(G64=4,G121=40),AND(G64=5,G127=50),AND(G64=6,G134=60),AND(G64=7,G143=70),AND(G64=8,#REF!=80),AND(G64=9,G151=90),AND(G64=10,#REF!=100))),VLOOKUP(J64-1,SortLookup!$A$13:$B$16,2,FALSE),"")</f>
        <v>#REF!</v>
      </c>
      <c r="I64" s="100" t="str">
        <f>IF(ISNA(VLOOKUP(E64,SortLookup!$A$1:$B$5,2,FALSE))," ",VLOOKUP(E64,SortLookup!$A$1:$B$5,2,FALSE))</f>
        <v> </v>
      </c>
      <c r="J64" s="101" t="str">
        <f>IF(ISNA(VLOOKUP(F64,SortLookup!$A$7:$B$11,2,FALSE))," ",VLOOKUP(F64,SortLookup!$A$7:$B$11,2,FALSE))</f>
        <v> </v>
      </c>
      <c r="K64" s="71">
        <f>L64+M64+N64</f>
        <v>0</v>
      </c>
      <c r="L64" s="72">
        <f>AB64+AO64+BA64+BL64+BY64+CJ64+CU64+DF64+DQ64+EB64+EM64+EX64+FI64+FT64+GE64+GP64+HA64+HL64+HW64+IH64</f>
        <v>0</v>
      </c>
      <c r="M64" s="44">
        <f>AD64+AQ64+BC64+BN64+CA64+CL64+CW64+DH64+DS64+ED64+EO64+EZ64+FK64+FV64+GG64+GR64+HC64+HN64+HY64+IJ64</f>
        <v>0</v>
      </c>
      <c r="N64" s="45">
        <f>O64/2</f>
        <v>0</v>
      </c>
      <c r="O64" s="73">
        <f>W64+AJ64+AV64+BG64+BT64+CE64+CP64+DA64+DL64+DW64+EH64+ES64+FD64+FO64+FZ64+GK64+GV64+HG64+HR64+IC64</f>
        <v>0</v>
      </c>
      <c r="P64" s="35"/>
      <c r="Q64" s="32"/>
      <c r="R64" s="32"/>
      <c r="S64" s="32"/>
      <c r="T64" s="32"/>
      <c r="U64" s="32"/>
      <c r="V64" s="32"/>
      <c r="W64" s="33"/>
      <c r="X64" s="33"/>
      <c r="Y64" s="33"/>
      <c r="Z64" s="33"/>
      <c r="AA64" s="34"/>
      <c r="AB64" s="31">
        <f>P64+Q64+R64+S64+T64+U64+V64</f>
        <v>0</v>
      </c>
      <c r="AC64" s="30">
        <f>W64/2</f>
        <v>0</v>
      </c>
      <c r="AD64" s="24">
        <f>(X64*3)+(Y64*5)+(Z64*5)+(AA64*20)</f>
        <v>0</v>
      </c>
      <c r="AE64" s="59">
        <f>AB64+AC64+AD64</f>
        <v>0</v>
      </c>
      <c r="AF64" s="35"/>
      <c r="AG64" s="32"/>
      <c r="AH64" s="32"/>
      <c r="AI64" s="32"/>
      <c r="AJ64" s="33"/>
      <c r="AK64" s="33"/>
      <c r="AL64" s="33"/>
      <c r="AM64" s="33"/>
      <c r="AN64" s="34"/>
      <c r="AO64" s="31">
        <f>AF64+AG64+AH64+AI64</f>
        <v>0</v>
      </c>
      <c r="AP64" s="30">
        <f>AJ64/2</f>
        <v>0</v>
      </c>
      <c r="AQ64" s="24">
        <f>(AK64*3)+(AL64*5)+(AM64*5)+(AN64*20)</f>
        <v>0</v>
      </c>
      <c r="AR64" s="59">
        <f>AO64+AP64+AQ64</f>
        <v>0</v>
      </c>
      <c r="AS64" s="35"/>
      <c r="AT64" s="32"/>
      <c r="AU64" s="32"/>
      <c r="AV64" s="33"/>
      <c r="AW64" s="33"/>
      <c r="AX64" s="33"/>
      <c r="AY64" s="33"/>
      <c r="AZ64" s="34"/>
      <c r="BA64" s="31">
        <f>AS64+AT64+AU64</f>
        <v>0</v>
      </c>
      <c r="BB64" s="30">
        <f>AV64/2</f>
        <v>0</v>
      </c>
      <c r="BC64" s="24">
        <f>(AW64*3)+(AX64*5)+(AY64*5)+(AZ64*20)</f>
        <v>0</v>
      </c>
      <c r="BD64" s="59">
        <f>BA64+BB64+BC64</f>
        <v>0</v>
      </c>
      <c r="BE64" s="31"/>
      <c r="BF64" s="56"/>
      <c r="BG64" s="33"/>
      <c r="BH64" s="33"/>
      <c r="BI64" s="33"/>
      <c r="BJ64" s="33"/>
      <c r="BK64" s="34"/>
      <c r="BL64" s="52">
        <f>BE64+BF64</f>
        <v>0</v>
      </c>
      <c r="BM64" s="45">
        <f>BG64/2</f>
        <v>0</v>
      </c>
      <c r="BN64" s="44">
        <f>(BH64*3)+(BI64*5)+(BJ64*5)+(BK64*20)</f>
        <v>0</v>
      </c>
      <c r="BO64" s="43">
        <f>BL64+BM64+BN64</f>
        <v>0</v>
      </c>
      <c r="BP64" s="35"/>
      <c r="BQ64" s="32"/>
      <c r="BR64" s="32"/>
      <c r="BS64" s="32"/>
      <c r="BT64" s="33"/>
      <c r="BU64" s="33"/>
      <c r="BV64" s="33"/>
      <c r="BW64" s="33"/>
      <c r="BX64" s="34"/>
      <c r="BY64" s="31">
        <f>BP64+BQ64+BR64+BS64</f>
        <v>0</v>
      </c>
      <c r="BZ64" s="30">
        <f>BT64/2</f>
        <v>0</v>
      </c>
      <c r="CA64" s="36">
        <f>(BU64*3)+(BV64*5)+(BW64*5)+(BX64*20)</f>
        <v>0</v>
      </c>
      <c r="CB64" s="126">
        <f>BY64+BZ64+CA64</f>
        <v>0</v>
      </c>
      <c r="CC64" s="124"/>
      <c r="CD64" s="106"/>
      <c r="CE64" s="107"/>
      <c r="CF64" s="107"/>
      <c r="CG64" s="107"/>
      <c r="CH64" s="107"/>
      <c r="CI64" s="108"/>
      <c r="CJ64" s="109">
        <f t="shared" si="88"/>
        <v>0</v>
      </c>
      <c r="CK64" s="110">
        <f t="shared" si="89"/>
        <v>0</v>
      </c>
      <c r="CL64" s="111">
        <f t="shared" si="90"/>
        <v>0</v>
      </c>
      <c r="CM64" s="112">
        <f t="shared" si="91"/>
        <v>0</v>
      </c>
      <c r="CN64" s="113"/>
      <c r="CO64" s="113"/>
      <c r="CP64" s="114"/>
      <c r="CQ64" s="114"/>
      <c r="CR64" s="114"/>
      <c r="CS64" s="114"/>
      <c r="CT64" s="114"/>
      <c r="CU64" s="115"/>
      <c r="CV64" s="116"/>
      <c r="CW64" s="117"/>
      <c r="CX64" s="118"/>
      <c r="CY64" s="113"/>
      <c r="CZ64" s="113"/>
      <c r="DA64" s="114"/>
      <c r="DB64" s="114"/>
      <c r="DC64" s="114"/>
      <c r="DD64" s="114"/>
      <c r="DE64" s="114"/>
      <c r="DF64" s="115"/>
      <c r="DG64" s="116"/>
      <c r="DH64" s="117"/>
      <c r="DI64" s="118"/>
      <c r="DJ64" s="113"/>
      <c r="DK64" s="113"/>
      <c r="DL64" s="114"/>
      <c r="DM64" s="114"/>
      <c r="DN64" s="114"/>
      <c r="DO64" s="114"/>
      <c r="DP64" s="114"/>
      <c r="DQ64" s="115"/>
      <c r="DR64" s="116"/>
      <c r="DS64" s="117"/>
      <c r="DT64" s="118"/>
      <c r="DU64" s="113"/>
      <c r="DV64" s="113"/>
      <c r="DW64" s="114"/>
      <c r="DX64" s="114"/>
      <c r="DY64" s="114"/>
      <c r="DZ64" s="114"/>
      <c r="EA64" s="114"/>
      <c r="EB64" s="115"/>
      <c r="EC64" s="116"/>
      <c r="ED64" s="117"/>
      <c r="EE64" s="118"/>
      <c r="EF64" s="113"/>
      <c r="EG64" s="113"/>
      <c r="EH64" s="114"/>
      <c r="EI64" s="114"/>
      <c r="EJ64" s="114"/>
      <c r="EK64" s="114"/>
      <c r="EL64" s="114"/>
      <c r="EM64" s="115"/>
      <c r="EN64" s="116"/>
      <c r="EO64" s="117"/>
      <c r="EP64" s="118"/>
      <c r="EQ64" s="113"/>
      <c r="ER64" s="113"/>
      <c r="ES64" s="114"/>
      <c r="ET64" s="114"/>
      <c r="EU64" s="114"/>
      <c r="EV64" s="114"/>
      <c r="EW64" s="114"/>
      <c r="EX64" s="115"/>
      <c r="EY64" s="116"/>
      <c r="EZ64" s="117"/>
      <c r="FA64" s="118"/>
      <c r="FB64" s="113"/>
      <c r="FC64" s="113"/>
      <c r="FD64" s="114"/>
      <c r="FE64" s="114"/>
      <c r="FF64" s="114"/>
      <c r="FG64" s="114"/>
      <c r="FH64" s="114"/>
      <c r="FI64" s="115"/>
      <c r="FJ64" s="116"/>
      <c r="FK64" s="117"/>
      <c r="FL64" s="118"/>
      <c r="FM64" s="113"/>
      <c r="FN64" s="113"/>
      <c r="FO64" s="114"/>
      <c r="FP64" s="114"/>
      <c r="FQ64" s="114"/>
      <c r="FR64" s="114"/>
      <c r="FS64" s="114"/>
      <c r="FT64" s="115"/>
      <c r="FU64" s="116"/>
      <c r="FV64" s="117"/>
      <c r="FW64" s="118"/>
      <c r="FX64" s="113"/>
      <c r="FY64" s="113"/>
      <c r="FZ64" s="114"/>
      <c r="GA64" s="114"/>
      <c r="GB64" s="114"/>
      <c r="GC64" s="114"/>
      <c r="GD64" s="114"/>
      <c r="GE64" s="115"/>
      <c r="GF64" s="116"/>
      <c r="GG64" s="117"/>
      <c r="GH64" s="118"/>
      <c r="GI64" s="113"/>
      <c r="GJ64" s="113"/>
      <c r="GK64" s="114"/>
      <c r="GL64" s="114"/>
      <c r="GM64" s="114"/>
      <c r="GN64" s="114"/>
      <c r="GO64" s="114"/>
      <c r="GP64" s="115"/>
      <c r="GQ64" s="116"/>
      <c r="GR64" s="117"/>
      <c r="GS64" s="118"/>
      <c r="GT64" s="113"/>
      <c r="GU64" s="113"/>
      <c r="GV64" s="114"/>
      <c r="GW64" s="114"/>
      <c r="GX64" s="114"/>
      <c r="GY64" s="114"/>
      <c r="GZ64" s="114"/>
      <c r="HA64" s="115"/>
      <c r="HB64" s="116"/>
      <c r="HC64" s="117"/>
      <c r="HD64" s="118"/>
      <c r="HE64" s="113"/>
      <c r="HF64" s="113"/>
      <c r="HG64" s="114"/>
      <c r="HH64" s="114"/>
      <c r="HI64" s="114"/>
      <c r="HJ64" s="114"/>
      <c r="HK64" s="114"/>
      <c r="HL64" s="115"/>
      <c r="HM64" s="116"/>
      <c r="HN64" s="117"/>
      <c r="HO64" s="118"/>
      <c r="HP64" s="113"/>
      <c r="HQ64" s="113"/>
      <c r="HR64" s="114"/>
      <c r="HS64" s="114"/>
      <c r="HT64" s="114"/>
      <c r="HU64" s="114"/>
      <c r="HV64" s="114"/>
      <c r="HW64" s="115"/>
      <c r="HX64" s="116"/>
      <c r="HY64" s="117"/>
      <c r="HZ64" s="118"/>
      <c r="IA64" s="113"/>
      <c r="IB64" s="113"/>
      <c r="IC64" s="114"/>
      <c r="ID64" s="114"/>
      <c r="IE64" s="114"/>
      <c r="IF64" s="114"/>
      <c r="IG64" s="114"/>
      <c r="IH64" s="115"/>
      <c r="II64" s="116"/>
      <c r="IJ64" s="117"/>
      <c r="IK64" s="118"/>
      <c r="IL64" s="49"/>
    </row>
    <row r="65" spans="1:80" ht="13.5" hidden="1" thickTop="1">
      <c r="A65" s="37"/>
      <c r="B65" s="39"/>
      <c r="C65" s="39"/>
      <c r="D65" s="40"/>
      <c r="E65" s="40"/>
      <c r="F65" s="60"/>
      <c r="G65" s="54">
        <f aca="true" t="shared" si="93" ref="G65:G77">IF(AND(OR($G$2="Y",$H$2="Y"),I65&lt;5,J65&lt;5),IF(AND(I65=I64,J65=J64),G64+1,1),"")</f>
      </c>
      <c r="H65" s="41" t="e">
        <f>IF(AND($H$2="Y",J65&gt;0,OR(AND(G65=1,#REF!=10),AND(G65=2,#REF!=20),AND(G65=3,#REF!=30),AND(G65=4,G143=40),AND(G65=5,G149=50),AND(G65=6,G156=60),AND(G65=7,G165=70),AND(G65=8,#REF!=80),AND(G65=9,G173=90),AND(G65=10,#REF!=100))),VLOOKUP(J65-1,SortLookup!$A$13:$B$16,2,FALSE),"")</f>
        <v>#REF!</v>
      </c>
      <c r="I65" s="42" t="str">
        <f>IF(ISNA(VLOOKUP(E65,SortLookup!$A$1:$B$5,2,FALSE))," ",VLOOKUP(E65,SortLookup!$A$1:$B$5,2,FALSE))</f>
        <v> </v>
      </c>
      <c r="J65" s="50" t="str">
        <f>IF(ISNA(VLOOKUP(F65,SortLookup!$A$7:$B$11,2,FALSE))," ",VLOOKUP(F65,SortLookup!$A$7:$B$11,2,FALSE))</f>
        <v> </v>
      </c>
      <c r="K65" s="71">
        <f aca="true" t="shared" si="94" ref="K65:K77">L65+M65+N65</f>
        <v>0</v>
      </c>
      <c r="L65" s="72">
        <f aca="true" t="shared" si="95" ref="L65:L77">AB65+AO65+BA65+BL65+BY65+CJ65+CU65+DF65+DQ65+EB65+EM65+EX65+FI65+FT65+GE65+GP65+HA65+HL65+HW65+IH65</f>
        <v>0</v>
      </c>
      <c r="M65" s="44">
        <f aca="true" t="shared" si="96" ref="M65:M77">AD65+AQ65+BC65+BN65+CA65+CL65+CW65+DH65+DS65+ED65+EO65+EZ65+FK65+FV65+GG65+GR65+HC65+HN65+HY65+IJ65</f>
        <v>0</v>
      </c>
      <c r="N65" s="45">
        <f aca="true" t="shared" si="97" ref="N65:N77">O65/2</f>
        <v>0</v>
      </c>
      <c r="O65" s="73">
        <f aca="true" t="shared" si="98" ref="O65:O77">W65+AJ65+AV65+BG65+BT65+CE65+CP65+DA65+DL65+DW65+EH65+ES65+FD65+FO65+FZ65+GK65+GV65+HG65+HR65+IC65</f>
        <v>0</v>
      </c>
      <c r="P65" s="35"/>
      <c r="Q65" s="32"/>
      <c r="R65" s="32"/>
      <c r="S65" s="32"/>
      <c r="T65" s="32"/>
      <c r="U65" s="32"/>
      <c r="V65" s="32"/>
      <c r="W65" s="33"/>
      <c r="X65" s="33"/>
      <c r="Y65" s="33"/>
      <c r="Z65" s="33"/>
      <c r="AA65" s="34"/>
      <c r="AB65" s="31">
        <f aca="true" t="shared" si="99" ref="AB65:AB77">P65+Q65+R65+S65+T65+U65+V65</f>
        <v>0</v>
      </c>
      <c r="AC65" s="30">
        <f aca="true" t="shared" si="100" ref="AC65:AC77">W65/2</f>
        <v>0</v>
      </c>
      <c r="AD65" s="24">
        <f aca="true" t="shared" si="101" ref="AD65:AD77">(X65*3)+(Y65*5)+(Z65*5)+(AA65*20)</f>
        <v>0</v>
      </c>
      <c r="AE65" s="59">
        <f aca="true" t="shared" si="102" ref="AE65:AE77">AB65+AC65+AD65</f>
        <v>0</v>
      </c>
      <c r="AF65" s="35"/>
      <c r="AG65" s="32"/>
      <c r="AH65" s="32"/>
      <c r="AI65" s="32"/>
      <c r="AJ65" s="33"/>
      <c r="AK65" s="33"/>
      <c r="AL65" s="33"/>
      <c r="AM65" s="33"/>
      <c r="AN65" s="34"/>
      <c r="AO65" s="31">
        <f aca="true" t="shared" si="103" ref="AO65:AO77">AF65+AG65+AH65+AI65</f>
        <v>0</v>
      </c>
      <c r="AP65" s="30">
        <f aca="true" t="shared" si="104" ref="AP65:AP77">AJ65/2</f>
        <v>0</v>
      </c>
      <c r="AQ65" s="24">
        <f aca="true" t="shared" si="105" ref="AQ65:AQ77">(AK65*3)+(AL65*5)+(AM65*5)+(AN65*20)</f>
        <v>0</v>
      </c>
      <c r="AR65" s="59">
        <f aca="true" t="shared" si="106" ref="AR65:AR77">AO65+AP65+AQ65</f>
        <v>0</v>
      </c>
      <c r="AS65" s="35"/>
      <c r="AT65" s="32"/>
      <c r="AU65" s="32"/>
      <c r="AV65" s="33"/>
      <c r="AW65" s="33"/>
      <c r="AX65" s="33"/>
      <c r="AY65" s="33"/>
      <c r="AZ65" s="34"/>
      <c r="BA65" s="31">
        <f aca="true" t="shared" si="107" ref="BA65:BA77">AS65+AT65+AU65</f>
        <v>0</v>
      </c>
      <c r="BB65" s="30">
        <f aca="true" t="shared" si="108" ref="BB65:BB77">AV65/2</f>
        <v>0</v>
      </c>
      <c r="BC65" s="24">
        <f aca="true" t="shared" si="109" ref="BC65:BC77">(AW65*3)+(AX65*5)+(AY65*5)+(AZ65*20)</f>
        <v>0</v>
      </c>
      <c r="BD65" s="59">
        <f aca="true" t="shared" si="110" ref="BD65:BD77">BA65+BB65+BC65</f>
        <v>0</v>
      </c>
      <c r="BE65" s="31"/>
      <c r="BF65" s="56"/>
      <c r="BG65" s="33"/>
      <c r="BH65" s="33"/>
      <c r="BI65" s="33"/>
      <c r="BJ65" s="33"/>
      <c r="BK65" s="34"/>
      <c r="BL65" s="52">
        <f aca="true" t="shared" si="111" ref="BL65:BL77">BE65+BF65</f>
        <v>0</v>
      </c>
      <c r="BM65" s="45">
        <f aca="true" t="shared" si="112" ref="BM65:BM77">BG65/2</f>
        <v>0</v>
      </c>
      <c r="BN65" s="44">
        <f aca="true" t="shared" si="113" ref="BN65:BN77">(BH65*3)+(BI65*5)+(BJ65*5)+(BK65*20)</f>
        <v>0</v>
      </c>
      <c r="BO65" s="43">
        <f aca="true" t="shared" si="114" ref="BO65:BO77">BL65+BM65+BN65</f>
        <v>0</v>
      </c>
      <c r="BP65" s="35"/>
      <c r="BQ65" s="32"/>
      <c r="BR65" s="32"/>
      <c r="BS65" s="32"/>
      <c r="BT65" s="33"/>
      <c r="BU65" s="33"/>
      <c r="BV65" s="33"/>
      <c r="BW65" s="33"/>
      <c r="BX65" s="34"/>
      <c r="BY65" s="31">
        <f aca="true" t="shared" si="115" ref="BY65:BY77">BP65+BQ65+BR65+BS65</f>
        <v>0</v>
      </c>
      <c r="BZ65" s="30">
        <f aca="true" t="shared" si="116" ref="BZ65:BZ77">BT65/2</f>
        <v>0</v>
      </c>
      <c r="CA65" s="36">
        <f aca="true" t="shared" si="117" ref="CA65:CA77">(BU65*3)+(BV65*5)+(BW65*5)+(BX65*20)</f>
        <v>0</v>
      </c>
      <c r="CB65" s="25">
        <f aca="true" t="shared" si="118" ref="CB65:CB77">BY65+BZ65+CA65</f>
        <v>0</v>
      </c>
    </row>
    <row r="66" spans="1:80" ht="12.75" hidden="1">
      <c r="A66" s="29"/>
      <c r="B66" s="27"/>
      <c r="C66" s="27"/>
      <c r="D66" s="28"/>
      <c r="E66" s="28"/>
      <c r="F66" s="58"/>
      <c r="G66" s="26">
        <f t="shared" si="93"/>
      </c>
      <c r="H66" s="22" t="e">
        <f>IF(AND($H$2="Y",J66&gt;0,OR(AND(G66=1,#REF!=10),AND(G66=2,#REF!=20),AND(G66=3,#REF!=30),AND(G66=4,G144=40),AND(G66=5,G150=50),AND(G66=6,G157=60),AND(G66=7,G166=70),AND(G66=8,#REF!=80),AND(G66=9,G174=90),AND(G66=10,#REF!=100))),VLOOKUP(J66-1,SortLookup!$A$13:$B$16,2,FALSE),"")</f>
        <v>#REF!</v>
      </c>
      <c r="I66" s="38" t="str">
        <f>IF(ISNA(VLOOKUP(E66,SortLookup!$A$1:$B$5,2,FALSE))," ",VLOOKUP(E66,SortLookup!$A$1:$B$5,2,FALSE))</f>
        <v> </v>
      </c>
      <c r="J66" s="23" t="str">
        <f>IF(ISNA(VLOOKUP(F66,SortLookup!$A$7:$B$11,2,FALSE))," ",VLOOKUP(F66,SortLookup!$A$7:$B$11,2,FALSE))</f>
        <v> </v>
      </c>
      <c r="K66" s="71">
        <f t="shared" si="94"/>
        <v>0</v>
      </c>
      <c r="L66" s="72">
        <f t="shared" si="95"/>
        <v>0</v>
      </c>
      <c r="M66" s="44">
        <f t="shared" si="96"/>
        <v>0</v>
      </c>
      <c r="N66" s="45">
        <f t="shared" si="97"/>
        <v>0</v>
      </c>
      <c r="O66" s="73">
        <f t="shared" si="98"/>
        <v>0</v>
      </c>
      <c r="P66" s="35"/>
      <c r="Q66" s="32"/>
      <c r="R66" s="32"/>
      <c r="S66" s="32"/>
      <c r="T66" s="32"/>
      <c r="U66" s="32"/>
      <c r="V66" s="32"/>
      <c r="W66" s="33"/>
      <c r="X66" s="33"/>
      <c r="Y66" s="33"/>
      <c r="Z66" s="33"/>
      <c r="AA66" s="34"/>
      <c r="AB66" s="31">
        <f t="shared" si="99"/>
        <v>0</v>
      </c>
      <c r="AC66" s="30">
        <f t="shared" si="100"/>
        <v>0</v>
      </c>
      <c r="AD66" s="24">
        <f t="shared" si="101"/>
        <v>0</v>
      </c>
      <c r="AE66" s="59">
        <f t="shared" si="102"/>
        <v>0</v>
      </c>
      <c r="AF66" s="35"/>
      <c r="AG66" s="32"/>
      <c r="AH66" s="32"/>
      <c r="AI66" s="32"/>
      <c r="AJ66" s="33"/>
      <c r="AK66" s="33"/>
      <c r="AL66" s="33"/>
      <c r="AM66" s="33"/>
      <c r="AN66" s="34"/>
      <c r="AO66" s="31">
        <f t="shared" si="103"/>
        <v>0</v>
      </c>
      <c r="AP66" s="30">
        <f t="shared" si="104"/>
        <v>0</v>
      </c>
      <c r="AQ66" s="24">
        <f t="shared" si="105"/>
        <v>0</v>
      </c>
      <c r="AR66" s="59">
        <f t="shared" si="106"/>
        <v>0</v>
      </c>
      <c r="AS66" s="35"/>
      <c r="AT66" s="32"/>
      <c r="AU66" s="32"/>
      <c r="AV66" s="33"/>
      <c r="AW66" s="33"/>
      <c r="AX66" s="33"/>
      <c r="AY66" s="33"/>
      <c r="AZ66" s="34"/>
      <c r="BA66" s="31">
        <f t="shared" si="107"/>
        <v>0</v>
      </c>
      <c r="BB66" s="30">
        <f t="shared" si="108"/>
        <v>0</v>
      </c>
      <c r="BC66" s="24">
        <f t="shared" si="109"/>
        <v>0</v>
      </c>
      <c r="BD66" s="59">
        <f t="shared" si="110"/>
        <v>0</v>
      </c>
      <c r="BE66" s="31"/>
      <c r="BF66" s="56"/>
      <c r="BG66" s="33"/>
      <c r="BH66" s="33"/>
      <c r="BI66" s="33"/>
      <c r="BJ66" s="33"/>
      <c r="BK66" s="34"/>
      <c r="BL66" s="52">
        <f t="shared" si="111"/>
        <v>0</v>
      </c>
      <c r="BM66" s="45">
        <f t="shared" si="112"/>
        <v>0</v>
      </c>
      <c r="BN66" s="44">
        <f t="shared" si="113"/>
        <v>0</v>
      </c>
      <c r="BO66" s="43">
        <f t="shared" si="114"/>
        <v>0</v>
      </c>
      <c r="BP66" s="35"/>
      <c r="BQ66" s="32"/>
      <c r="BR66" s="32"/>
      <c r="BS66" s="32"/>
      <c r="BT66" s="33"/>
      <c r="BU66" s="33"/>
      <c r="BV66" s="33"/>
      <c r="BW66" s="33"/>
      <c r="BX66" s="34"/>
      <c r="BY66" s="31">
        <f t="shared" si="115"/>
        <v>0</v>
      </c>
      <c r="BZ66" s="30">
        <f t="shared" si="116"/>
        <v>0</v>
      </c>
      <c r="CA66" s="36">
        <f t="shared" si="117"/>
        <v>0</v>
      </c>
      <c r="CB66" s="25">
        <f t="shared" si="118"/>
        <v>0</v>
      </c>
    </row>
    <row r="67" spans="1:80" ht="12.75" hidden="1">
      <c r="A67" s="29"/>
      <c r="B67" s="27"/>
      <c r="C67" s="27"/>
      <c r="D67" s="28"/>
      <c r="E67" s="28"/>
      <c r="F67" s="58"/>
      <c r="G67" s="26">
        <f t="shared" si="93"/>
      </c>
      <c r="H67" s="22" t="e">
        <f>IF(AND($H$2="Y",J67&gt;0,OR(AND(G67=1,#REF!=10),AND(G67=2,#REF!=20),AND(G67=3,#REF!=30),AND(G67=4,G145=40),AND(G67=5,G151=50),AND(G67=6,G158=60),AND(G67=7,G167=70),AND(G67=8,#REF!=80),AND(G67=9,G175=90),AND(G67=10,#REF!=100))),VLOOKUP(J67-1,SortLookup!$A$13:$B$16,2,FALSE),"")</f>
        <v>#REF!</v>
      </c>
      <c r="I67" s="38" t="str">
        <f>IF(ISNA(VLOOKUP(E67,SortLookup!$A$1:$B$5,2,FALSE))," ",VLOOKUP(E67,SortLookup!$A$1:$B$5,2,FALSE))</f>
        <v> </v>
      </c>
      <c r="J67" s="23" t="str">
        <f>IF(ISNA(VLOOKUP(F67,SortLookup!$A$7:$B$11,2,FALSE))," ",VLOOKUP(F67,SortLookup!$A$7:$B$11,2,FALSE))</f>
        <v> </v>
      </c>
      <c r="K67" s="71">
        <f t="shared" si="94"/>
        <v>0</v>
      </c>
      <c r="L67" s="72">
        <f t="shared" si="95"/>
        <v>0</v>
      </c>
      <c r="M67" s="44">
        <f t="shared" si="96"/>
        <v>0</v>
      </c>
      <c r="N67" s="45">
        <f t="shared" si="97"/>
        <v>0</v>
      </c>
      <c r="O67" s="73">
        <f t="shared" si="98"/>
        <v>0</v>
      </c>
      <c r="P67" s="35"/>
      <c r="Q67" s="32"/>
      <c r="R67" s="32"/>
      <c r="S67" s="32"/>
      <c r="T67" s="32"/>
      <c r="U67" s="32"/>
      <c r="V67" s="32"/>
      <c r="W67" s="33"/>
      <c r="X67" s="33"/>
      <c r="Y67" s="33"/>
      <c r="Z67" s="33"/>
      <c r="AA67" s="34"/>
      <c r="AB67" s="31">
        <f t="shared" si="99"/>
        <v>0</v>
      </c>
      <c r="AC67" s="30">
        <f t="shared" si="100"/>
        <v>0</v>
      </c>
      <c r="AD67" s="24">
        <f t="shared" si="101"/>
        <v>0</v>
      </c>
      <c r="AE67" s="59">
        <f t="shared" si="102"/>
        <v>0</v>
      </c>
      <c r="AF67" s="35"/>
      <c r="AG67" s="32"/>
      <c r="AH67" s="32"/>
      <c r="AI67" s="32"/>
      <c r="AJ67" s="33"/>
      <c r="AK67" s="33"/>
      <c r="AL67" s="33"/>
      <c r="AM67" s="33"/>
      <c r="AN67" s="34"/>
      <c r="AO67" s="31">
        <f t="shared" si="103"/>
        <v>0</v>
      </c>
      <c r="AP67" s="30">
        <f t="shared" si="104"/>
        <v>0</v>
      </c>
      <c r="AQ67" s="24">
        <f t="shared" si="105"/>
        <v>0</v>
      </c>
      <c r="AR67" s="59">
        <f t="shared" si="106"/>
        <v>0</v>
      </c>
      <c r="AS67" s="35"/>
      <c r="AT67" s="32"/>
      <c r="AU67" s="32"/>
      <c r="AV67" s="33"/>
      <c r="AW67" s="33"/>
      <c r="AX67" s="33"/>
      <c r="AY67" s="33"/>
      <c r="AZ67" s="34"/>
      <c r="BA67" s="31">
        <f t="shared" si="107"/>
        <v>0</v>
      </c>
      <c r="BB67" s="30">
        <f t="shared" si="108"/>
        <v>0</v>
      </c>
      <c r="BC67" s="24">
        <f t="shared" si="109"/>
        <v>0</v>
      </c>
      <c r="BD67" s="59">
        <f t="shared" si="110"/>
        <v>0</v>
      </c>
      <c r="BE67" s="31"/>
      <c r="BF67" s="56"/>
      <c r="BG67" s="33"/>
      <c r="BH67" s="33"/>
      <c r="BI67" s="33"/>
      <c r="BJ67" s="33"/>
      <c r="BK67" s="34"/>
      <c r="BL67" s="52">
        <f t="shared" si="111"/>
        <v>0</v>
      </c>
      <c r="BM67" s="45">
        <f t="shared" si="112"/>
        <v>0</v>
      </c>
      <c r="BN67" s="44">
        <f t="shared" si="113"/>
        <v>0</v>
      </c>
      <c r="BO67" s="43">
        <f t="shared" si="114"/>
        <v>0</v>
      </c>
      <c r="BP67" s="35"/>
      <c r="BQ67" s="32"/>
      <c r="BR67" s="32"/>
      <c r="BS67" s="32"/>
      <c r="BT67" s="33"/>
      <c r="BU67" s="33"/>
      <c r="BV67" s="33"/>
      <c r="BW67" s="33"/>
      <c r="BX67" s="34"/>
      <c r="BY67" s="31">
        <f t="shared" si="115"/>
        <v>0</v>
      </c>
      <c r="BZ67" s="30">
        <f t="shared" si="116"/>
        <v>0</v>
      </c>
      <c r="CA67" s="36">
        <f t="shared" si="117"/>
        <v>0</v>
      </c>
      <c r="CB67" s="25">
        <f t="shared" si="118"/>
        <v>0</v>
      </c>
    </row>
    <row r="68" spans="1:80" ht="12.75" hidden="1">
      <c r="A68" s="29"/>
      <c r="B68" s="27"/>
      <c r="C68" s="27"/>
      <c r="D68" s="28"/>
      <c r="E68" s="28"/>
      <c r="F68" s="58"/>
      <c r="G68" s="26">
        <f t="shared" si="93"/>
      </c>
      <c r="H68" s="22" t="e">
        <f>IF(AND($H$2="Y",J68&gt;0,OR(AND(G68=1,#REF!=10),AND(G68=2,#REF!=20),AND(G68=3,#REF!=30),AND(G68=4,G146=40),AND(G68=5,G152=50),AND(G68=6,G159=60),AND(G68=7,G168=70),AND(G68=8,#REF!=80),AND(G68=9,G176=90),AND(G68=10,#REF!=100))),VLOOKUP(J68-1,SortLookup!$A$13:$B$16,2,FALSE),"")</f>
        <v>#REF!</v>
      </c>
      <c r="I68" s="38" t="str">
        <f>IF(ISNA(VLOOKUP(E68,SortLookup!$A$1:$B$5,2,FALSE))," ",VLOOKUP(E68,SortLookup!$A$1:$B$5,2,FALSE))</f>
        <v> </v>
      </c>
      <c r="J68" s="23" t="str">
        <f>IF(ISNA(VLOOKUP(F68,SortLookup!$A$7:$B$11,2,FALSE))," ",VLOOKUP(F68,SortLookup!$A$7:$B$11,2,FALSE))</f>
        <v> </v>
      </c>
      <c r="K68" s="71">
        <f t="shared" si="94"/>
        <v>0</v>
      </c>
      <c r="L68" s="72">
        <f t="shared" si="95"/>
        <v>0</v>
      </c>
      <c r="M68" s="44">
        <f t="shared" si="96"/>
        <v>0</v>
      </c>
      <c r="N68" s="45">
        <f t="shared" si="97"/>
        <v>0</v>
      </c>
      <c r="O68" s="73">
        <f t="shared" si="98"/>
        <v>0</v>
      </c>
      <c r="P68" s="35"/>
      <c r="Q68" s="32"/>
      <c r="R68" s="32"/>
      <c r="S68" s="32"/>
      <c r="T68" s="32"/>
      <c r="U68" s="32"/>
      <c r="V68" s="32"/>
      <c r="W68" s="33"/>
      <c r="X68" s="33"/>
      <c r="Y68" s="33"/>
      <c r="Z68" s="33"/>
      <c r="AA68" s="34"/>
      <c r="AB68" s="31">
        <f t="shared" si="99"/>
        <v>0</v>
      </c>
      <c r="AC68" s="30">
        <f t="shared" si="100"/>
        <v>0</v>
      </c>
      <c r="AD68" s="24">
        <f t="shared" si="101"/>
        <v>0</v>
      </c>
      <c r="AE68" s="59">
        <f t="shared" si="102"/>
        <v>0</v>
      </c>
      <c r="AF68" s="35"/>
      <c r="AG68" s="32"/>
      <c r="AH68" s="32"/>
      <c r="AI68" s="32"/>
      <c r="AJ68" s="33"/>
      <c r="AK68" s="33"/>
      <c r="AL68" s="33"/>
      <c r="AM68" s="33"/>
      <c r="AN68" s="34"/>
      <c r="AO68" s="31">
        <f t="shared" si="103"/>
        <v>0</v>
      </c>
      <c r="AP68" s="30">
        <f t="shared" si="104"/>
        <v>0</v>
      </c>
      <c r="AQ68" s="24">
        <f t="shared" si="105"/>
        <v>0</v>
      </c>
      <c r="AR68" s="59">
        <f t="shared" si="106"/>
        <v>0</v>
      </c>
      <c r="AS68" s="35"/>
      <c r="AT68" s="32"/>
      <c r="AU68" s="32"/>
      <c r="AV68" s="33"/>
      <c r="AW68" s="33"/>
      <c r="AX68" s="33"/>
      <c r="AY68" s="33"/>
      <c r="AZ68" s="34"/>
      <c r="BA68" s="31">
        <f t="shared" si="107"/>
        <v>0</v>
      </c>
      <c r="BB68" s="30">
        <f t="shared" si="108"/>
        <v>0</v>
      </c>
      <c r="BC68" s="24">
        <f t="shared" si="109"/>
        <v>0</v>
      </c>
      <c r="BD68" s="59">
        <f t="shared" si="110"/>
        <v>0</v>
      </c>
      <c r="BE68" s="31"/>
      <c r="BF68" s="56"/>
      <c r="BG68" s="33"/>
      <c r="BH68" s="33"/>
      <c r="BI68" s="33"/>
      <c r="BJ68" s="33"/>
      <c r="BK68" s="34"/>
      <c r="BL68" s="52">
        <f t="shared" si="111"/>
        <v>0</v>
      </c>
      <c r="BM68" s="45">
        <f t="shared" si="112"/>
        <v>0</v>
      </c>
      <c r="BN68" s="44">
        <f t="shared" si="113"/>
        <v>0</v>
      </c>
      <c r="BO68" s="43">
        <f t="shared" si="114"/>
        <v>0</v>
      </c>
      <c r="BP68" s="35"/>
      <c r="BQ68" s="32"/>
      <c r="BR68" s="32"/>
      <c r="BS68" s="32"/>
      <c r="BT68" s="33"/>
      <c r="BU68" s="33"/>
      <c r="BV68" s="33"/>
      <c r="BW68" s="33"/>
      <c r="BX68" s="34"/>
      <c r="BY68" s="31">
        <f t="shared" si="115"/>
        <v>0</v>
      </c>
      <c r="BZ68" s="30">
        <f t="shared" si="116"/>
        <v>0</v>
      </c>
      <c r="CA68" s="36">
        <f t="shared" si="117"/>
        <v>0</v>
      </c>
      <c r="CB68" s="25">
        <f t="shared" si="118"/>
        <v>0</v>
      </c>
    </row>
    <row r="69" spans="1:80" ht="12.75" hidden="1">
      <c r="A69" s="29"/>
      <c r="B69" s="27"/>
      <c r="C69" s="27"/>
      <c r="D69" s="28"/>
      <c r="E69" s="28"/>
      <c r="F69" s="58"/>
      <c r="G69" s="26">
        <f t="shared" si="93"/>
      </c>
      <c r="H69" s="22" t="e">
        <f>IF(AND($H$2="Y",J69&gt;0,OR(AND(G69=1,#REF!=10),AND(G69=2,#REF!=20),AND(G69=3,#REF!=30),AND(G69=4,G147=40),AND(G69=5,G153=50),AND(G69=6,G160=60),AND(G69=7,G169=70),AND(G69=8,#REF!=80),AND(G69=9,G177=90),AND(G69=10,#REF!=100))),VLOOKUP(J69-1,SortLookup!$A$13:$B$16,2,FALSE),"")</f>
        <v>#REF!</v>
      </c>
      <c r="I69" s="38" t="str">
        <f>IF(ISNA(VLOOKUP(E69,SortLookup!$A$1:$B$5,2,FALSE))," ",VLOOKUP(E69,SortLookup!$A$1:$B$5,2,FALSE))</f>
        <v> </v>
      </c>
      <c r="J69" s="23" t="str">
        <f>IF(ISNA(VLOOKUP(F69,SortLookup!$A$7:$B$11,2,FALSE))," ",VLOOKUP(F69,SortLookup!$A$7:$B$11,2,FALSE))</f>
        <v> </v>
      </c>
      <c r="K69" s="71">
        <f t="shared" si="94"/>
        <v>0</v>
      </c>
      <c r="L69" s="72">
        <f t="shared" si="95"/>
        <v>0</v>
      </c>
      <c r="M69" s="44">
        <f t="shared" si="96"/>
        <v>0</v>
      </c>
      <c r="N69" s="45">
        <f t="shared" si="97"/>
        <v>0</v>
      </c>
      <c r="O69" s="73">
        <f t="shared" si="98"/>
        <v>0</v>
      </c>
      <c r="P69" s="35"/>
      <c r="Q69" s="32"/>
      <c r="R69" s="32"/>
      <c r="S69" s="32"/>
      <c r="T69" s="32"/>
      <c r="U69" s="32"/>
      <c r="V69" s="32"/>
      <c r="W69" s="33"/>
      <c r="X69" s="33"/>
      <c r="Y69" s="33"/>
      <c r="Z69" s="33"/>
      <c r="AA69" s="34"/>
      <c r="AB69" s="31">
        <f t="shared" si="99"/>
        <v>0</v>
      </c>
      <c r="AC69" s="30">
        <f t="shared" si="100"/>
        <v>0</v>
      </c>
      <c r="AD69" s="24">
        <f t="shared" si="101"/>
        <v>0</v>
      </c>
      <c r="AE69" s="59">
        <f t="shared" si="102"/>
        <v>0</v>
      </c>
      <c r="AF69" s="35"/>
      <c r="AG69" s="32"/>
      <c r="AH69" s="32"/>
      <c r="AI69" s="32"/>
      <c r="AJ69" s="33"/>
      <c r="AK69" s="33"/>
      <c r="AL69" s="33"/>
      <c r="AM69" s="33"/>
      <c r="AN69" s="34"/>
      <c r="AO69" s="31">
        <f t="shared" si="103"/>
        <v>0</v>
      </c>
      <c r="AP69" s="30">
        <f t="shared" si="104"/>
        <v>0</v>
      </c>
      <c r="AQ69" s="24">
        <f t="shared" si="105"/>
        <v>0</v>
      </c>
      <c r="AR69" s="59">
        <f t="shared" si="106"/>
        <v>0</v>
      </c>
      <c r="AS69" s="35"/>
      <c r="AT69" s="32"/>
      <c r="AU69" s="32"/>
      <c r="AV69" s="33"/>
      <c r="AW69" s="33"/>
      <c r="AX69" s="33"/>
      <c r="AY69" s="33"/>
      <c r="AZ69" s="34"/>
      <c r="BA69" s="31">
        <f t="shared" si="107"/>
        <v>0</v>
      </c>
      <c r="BB69" s="30">
        <f t="shared" si="108"/>
        <v>0</v>
      </c>
      <c r="BC69" s="24">
        <f t="shared" si="109"/>
        <v>0</v>
      </c>
      <c r="BD69" s="59">
        <f t="shared" si="110"/>
        <v>0</v>
      </c>
      <c r="BE69" s="31"/>
      <c r="BF69" s="56"/>
      <c r="BG69" s="33"/>
      <c r="BH69" s="33"/>
      <c r="BI69" s="33"/>
      <c r="BJ69" s="33"/>
      <c r="BK69" s="34"/>
      <c r="BL69" s="52">
        <f t="shared" si="111"/>
        <v>0</v>
      </c>
      <c r="BM69" s="45">
        <f t="shared" si="112"/>
        <v>0</v>
      </c>
      <c r="BN69" s="44">
        <f t="shared" si="113"/>
        <v>0</v>
      </c>
      <c r="BO69" s="43">
        <f t="shared" si="114"/>
        <v>0</v>
      </c>
      <c r="BP69" s="35"/>
      <c r="BQ69" s="32"/>
      <c r="BR69" s="32"/>
      <c r="BS69" s="32"/>
      <c r="BT69" s="33"/>
      <c r="BU69" s="33"/>
      <c r="BV69" s="33"/>
      <c r="BW69" s="33"/>
      <c r="BX69" s="34"/>
      <c r="BY69" s="31">
        <f t="shared" si="115"/>
        <v>0</v>
      </c>
      <c r="BZ69" s="30">
        <f t="shared" si="116"/>
        <v>0</v>
      </c>
      <c r="CA69" s="36">
        <f t="shared" si="117"/>
        <v>0</v>
      </c>
      <c r="CB69" s="25">
        <f t="shared" si="118"/>
        <v>0</v>
      </c>
    </row>
    <row r="70" spans="1:80" ht="12.75" hidden="1">
      <c r="A70" s="29"/>
      <c r="B70" s="27"/>
      <c r="C70" s="27"/>
      <c r="D70" s="28"/>
      <c r="E70" s="28"/>
      <c r="F70" s="58"/>
      <c r="G70" s="26">
        <f t="shared" si="93"/>
      </c>
      <c r="H70" s="22" t="e">
        <f>IF(AND($H$2="Y",J70&gt;0,OR(AND(G70=1,#REF!=10),AND(G70=2,#REF!=20),AND(G70=3,#REF!=30),AND(G70=4,G148=40),AND(G70=5,G154=50),AND(G70=6,G161=60),AND(G70=7,G170=70),AND(G70=8,#REF!=80),AND(G70=9,G178=90),AND(G70=10,#REF!=100))),VLOOKUP(J70-1,SortLookup!$A$13:$B$16,2,FALSE),"")</f>
        <v>#REF!</v>
      </c>
      <c r="I70" s="38" t="str">
        <f>IF(ISNA(VLOOKUP(E70,SortLookup!$A$1:$B$5,2,FALSE))," ",VLOOKUP(E70,SortLookup!$A$1:$B$5,2,FALSE))</f>
        <v> </v>
      </c>
      <c r="J70" s="23" t="str">
        <f>IF(ISNA(VLOOKUP(F70,SortLookup!$A$7:$B$11,2,FALSE))," ",VLOOKUP(F70,SortLookup!$A$7:$B$11,2,FALSE))</f>
        <v> </v>
      </c>
      <c r="K70" s="71">
        <f t="shared" si="94"/>
        <v>0</v>
      </c>
      <c r="L70" s="72">
        <f t="shared" si="95"/>
        <v>0</v>
      </c>
      <c r="M70" s="44">
        <f t="shared" si="96"/>
        <v>0</v>
      </c>
      <c r="N70" s="45">
        <f t="shared" si="97"/>
        <v>0</v>
      </c>
      <c r="O70" s="73">
        <f t="shared" si="98"/>
        <v>0</v>
      </c>
      <c r="P70" s="35"/>
      <c r="Q70" s="32"/>
      <c r="R70" s="32"/>
      <c r="S70" s="32"/>
      <c r="T70" s="32"/>
      <c r="U70" s="32"/>
      <c r="V70" s="32"/>
      <c r="W70" s="33"/>
      <c r="X70" s="33"/>
      <c r="Y70" s="33"/>
      <c r="Z70" s="33"/>
      <c r="AA70" s="34"/>
      <c r="AB70" s="31">
        <f t="shared" si="99"/>
        <v>0</v>
      </c>
      <c r="AC70" s="30">
        <f t="shared" si="100"/>
        <v>0</v>
      </c>
      <c r="AD70" s="24">
        <f t="shared" si="101"/>
        <v>0</v>
      </c>
      <c r="AE70" s="59">
        <f t="shared" si="102"/>
        <v>0</v>
      </c>
      <c r="AF70" s="35"/>
      <c r="AG70" s="32"/>
      <c r="AH70" s="32"/>
      <c r="AI70" s="32"/>
      <c r="AJ70" s="33"/>
      <c r="AK70" s="33"/>
      <c r="AL70" s="33"/>
      <c r="AM70" s="33"/>
      <c r="AN70" s="34"/>
      <c r="AO70" s="31">
        <f t="shared" si="103"/>
        <v>0</v>
      </c>
      <c r="AP70" s="30">
        <f t="shared" si="104"/>
        <v>0</v>
      </c>
      <c r="AQ70" s="24">
        <f t="shared" si="105"/>
        <v>0</v>
      </c>
      <c r="AR70" s="59">
        <f t="shared" si="106"/>
        <v>0</v>
      </c>
      <c r="AS70" s="35"/>
      <c r="AT70" s="32"/>
      <c r="AU70" s="32"/>
      <c r="AV70" s="33"/>
      <c r="AW70" s="33"/>
      <c r="AX70" s="33"/>
      <c r="AY70" s="33"/>
      <c r="AZ70" s="34"/>
      <c r="BA70" s="31">
        <f t="shared" si="107"/>
        <v>0</v>
      </c>
      <c r="BB70" s="30">
        <f t="shared" si="108"/>
        <v>0</v>
      </c>
      <c r="BC70" s="24">
        <f t="shared" si="109"/>
        <v>0</v>
      </c>
      <c r="BD70" s="59">
        <f t="shared" si="110"/>
        <v>0</v>
      </c>
      <c r="BE70" s="31"/>
      <c r="BF70" s="56"/>
      <c r="BG70" s="33"/>
      <c r="BH70" s="33"/>
      <c r="BI70" s="33"/>
      <c r="BJ70" s="33"/>
      <c r="BK70" s="34"/>
      <c r="BL70" s="52">
        <f t="shared" si="111"/>
        <v>0</v>
      </c>
      <c r="BM70" s="45">
        <f t="shared" si="112"/>
        <v>0</v>
      </c>
      <c r="BN70" s="44">
        <f t="shared" si="113"/>
        <v>0</v>
      </c>
      <c r="BO70" s="43">
        <f t="shared" si="114"/>
        <v>0</v>
      </c>
      <c r="BP70" s="35"/>
      <c r="BQ70" s="32"/>
      <c r="BR70" s="32"/>
      <c r="BS70" s="32"/>
      <c r="BT70" s="33"/>
      <c r="BU70" s="33"/>
      <c r="BV70" s="33"/>
      <c r="BW70" s="33"/>
      <c r="BX70" s="34"/>
      <c r="BY70" s="31">
        <f t="shared" si="115"/>
        <v>0</v>
      </c>
      <c r="BZ70" s="30">
        <f t="shared" si="116"/>
        <v>0</v>
      </c>
      <c r="CA70" s="36">
        <f t="shared" si="117"/>
        <v>0</v>
      </c>
      <c r="CB70" s="25">
        <f t="shared" si="118"/>
        <v>0</v>
      </c>
    </row>
    <row r="71" spans="1:80" ht="12.75" hidden="1">
      <c r="A71" s="29"/>
      <c r="B71" s="27"/>
      <c r="C71" s="27"/>
      <c r="D71" s="28"/>
      <c r="E71" s="28"/>
      <c r="F71" s="58"/>
      <c r="G71" s="26">
        <f t="shared" si="93"/>
      </c>
      <c r="H71" s="22" t="e">
        <f>IF(AND($H$2="Y",J71&gt;0,OR(AND(G71=1,#REF!=10),AND(G71=2,#REF!=20),AND(G71=3,#REF!=30),AND(G71=4,G149=40),AND(G71=5,G155=50),AND(G71=6,G162=60),AND(G71=7,G171=70),AND(G71=8,#REF!=80),AND(G71=9,G179=90),AND(G71=10,#REF!=100))),VLOOKUP(J71-1,SortLookup!$A$13:$B$16,2,FALSE),"")</f>
        <v>#REF!</v>
      </c>
      <c r="I71" s="38" t="str">
        <f>IF(ISNA(VLOOKUP(E71,SortLookup!$A$1:$B$5,2,FALSE))," ",VLOOKUP(E71,SortLookup!$A$1:$B$5,2,FALSE))</f>
        <v> </v>
      </c>
      <c r="J71" s="23" t="str">
        <f>IF(ISNA(VLOOKUP(F71,SortLookup!$A$7:$B$11,2,FALSE))," ",VLOOKUP(F71,SortLookup!$A$7:$B$11,2,FALSE))</f>
        <v> </v>
      </c>
      <c r="K71" s="71">
        <f t="shared" si="94"/>
        <v>0</v>
      </c>
      <c r="L71" s="72">
        <f t="shared" si="95"/>
        <v>0</v>
      </c>
      <c r="M71" s="44">
        <f t="shared" si="96"/>
        <v>0</v>
      </c>
      <c r="N71" s="45">
        <f t="shared" si="97"/>
        <v>0</v>
      </c>
      <c r="O71" s="73">
        <f t="shared" si="98"/>
        <v>0</v>
      </c>
      <c r="P71" s="35"/>
      <c r="Q71" s="32"/>
      <c r="R71" s="32"/>
      <c r="S71" s="32"/>
      <c r="T71" s="32"/>
      <c r="U71" s="32"/>
      <c r="V71" s="32"/>
      <c r="W71" s="33"/>
      <c r="X71" s="33"/>
      <c r="Y71" s="33"/>
      <c r="Z71" s="33"/>
      <c r="AA71" s="34"/>
      <c r="AB71" s="31">
        <f t="shared" si="99"/>
        <v>0</v>
      </c>
      <c r="AC71" s="30">
        <f t="shared" si="100"/>
        <v>0</v>
      </c>
      <c r="AD71" s="24">
        <f t="shared" si="101"/>
        <v>0</v>
      </c>
      <c r="AE71" s="59">
        <f t="shared" si="102"/>
        <v>0</v>
      </c>
      <c r="AF71" s="35"/>
      <c r="AG71" s="32"/>
      <c r="AH71" s="32"/>
      <c r="AI71" s="32"/>
      <c r="AJ71" s="33"/>
      <c r="AK71" s="33"/>
      <c r="AL71" s="33"/>
      <c r="AM71" s="33"/>
      <c r="AN71" s="34"/>
      <c r="AO71" s="31">
        <f t="shared" si="103"/>
        <v>0</v>
      </c>
      <c r="AP71" s="30">
        <f t="shared" si="104"/>
        <v>0</v>
      </c>
      <c r="AQ71" s="24">
        <f t="shared" si="105"/>
        <v>0</v>
      </c>
      <c r="AR71" s="59">
        <f t="shared" si="106"/>
        <v>0</v>
      </c>
      <c r="AS71" s="35"/>
      <c r="AT71" s="32"/>
      <c r="AU71" s="32"/>
      <c r="AV71" s="33"/>
      <c r="AW71" s="33"/>
      <c r="AX71" s="33"/>
      <c r="AY71" s="33"/>
      <c r="AZ71" s="34"/>
      <c r="BA71" s="31">
        <f t="shared" si="107"/>
        <v>0</v>
      </c>
      <c r="BB71" s="30">
        <f t="shared" si="108"/>
        <v>0</v>
      </c>
      <c r="BC71" s="24">
        <f t="shared" si="109"/>
        <v>0</v>
      </c>
      <c r="BD71" s="59">
        <f t="shared" si="110"/>
        <v>0</v>
      </c>
      <c r="BE71" s="31"/>
      <c r="BF71" s="56"/>
      <c r="BG71" s="33"/>
      <c r="BH71" s="33"/>
      <c r="BI71" s="33"/>
      <c r="BJ71" s="33"/>
      <c r="BK71" s="34"/>
      <c r="BL71" s="52">
        <f t="shared" si="111"/>
        <v>0</v>
      </c>
      <c r="BM71" s="45">
        <f t="shared" si="112"/>
        <v>0</v>
      </c>
      <c r="BN71" s="44">
        <f t="shared" si="113"/>
        <v>0</v>
      </c>
      <c r="BO71" s="43">
        <f t="shared" si="114"/>
        <v>0</v>
      </c>
      <c r="BP71" s="35"/>
      <c r="BQ71" s="32"/>
      <c r="BR71" s="32"/>
      <c r="BS71" s="32"/>
      <c r="BT71" s="33"/>
      <c r="BU71" s="33"/>
      <c r="BV71" s="33"/>
      <c r="BW71" s="33"/>
      <c r="BX71" s="34"/>
      <c r="BY71" s="31">
        <f t="shared" si="115"/>
        <v>0</v>
      </c>
      <c r="BZ71" s="30">
        <f t="shared" si="116"/>
        <v>0</v>
      </c>
      <c r="CA71" s="36">
        <f t="shared" si="117"/>
        <v>0</v>
      </c>
      <c r="CB71" s="25">
        <f t="shared" si="118"/>
        <v>0</v>
      </c>
    </row>
    <row r="72" spans="1:80" ht="12.75" hidden="1">
      <c r="A72" s="29"/>
      <c r="B72" s="27"/>
      <c r="C72" s="27"/>
      <c r="D72" s="28"/>
      <c r="E72" s="28"/>
      <c r="F72" s="58"/>
      <c r="G72" s="26">
        <f t="shared" si="93"/>
      </c>
      <c r="H72" s="22" t="e">
        <f>IF(AND($H$2="Y",J72&gt;0,OR(AND(G72=1,#REF!=10),AND(G72=2,#REF!=20),AND(G72=3,#REF!=30),AND(G72=4,G150=40),AND(G72=5,G156=50),AND(G72=6,G163=60),AND(G72=7,G172=70),AND(G72=8,#REF!=80),AND(G72=9,G180=90),AND(G72=10,#REF!=100))),VLOOKUP(J72-1,SortLookup!$A$13:$B$16,2,FALSE),"")</f>
        <v>#REF!</v>
      </c>
      <c r="I72" s="38" t="str">
        <f>IF(ISNA(VLOOKUP(E72,SortLookup!$A$1:$B$5,2,FALSE))," ",VLOOKUP(E72,SortLookup!$A$1:$B$5,2,FALSE))</f>
        <v> </v>
      </c>
      <c r="J72" s="23" t="str">
        <f>IF(ISNA(VLOOKUP(F72,SortLookup!$A$7:$B$11,2,FALSE))," ",VLOOKUP(F72,SortLookup!$A$7:$B$11,2,FALSE))</f>
        <v> </v>
      </c>
      <c r="K72" s="71">
        <f t="shared" si="94"/>
        <v>0</v>
      </c>
      <c r="L72" s="72">
        <f t="shared" si="95"/>
        <v>0</v>
      </c>
      <c r="M72" s="44">
        <f t="shared" si="96"/>
        <v>0</v>
      </c>
      <c r="N72" s="45">
        <f t="shared" si="97"/>
        <v>0</v>
      </c>
      <c r="O72" s="73">
        <f t="shared" si="98"/>
        <v>0</v>
      </c>
      <c r="P72" s="35"/>
      <c r="Q72" s="32"/>
      <c r="R72" s="32"/>
      <c r="S72" s="32"/>
      <c r="T72" s="32"/>
      <c r="U72" s="32"/>
      <c r="V72" s="32"/>
      <c r="W72" s="33"/>
      <c r="X72" s="33"/>
      <c r="Y72" s="33"/>
      <c r="Z72" s="33"/>
      <c r="AA72" s="34"/>
      <c r="AB72" s="31">
        <f t="shared" si="99"/>
        <v>0</v>
      </c>
      <c r="AC72" s="30">
        <f t="shared" si="100"/>
        <v>0</v>
      </c>
      <c r="AD72" s="24">
        <f t="shared" si="101"/>
        <v>0</v>
      </c>
      <c r="AE72" s="59">
        <f t="shared" si="102"/>
        <v>0</v>
      </c>
      <c r="AF72" s="35"/>
      <c r="AG72" s="32"/>
      <c r="AH72" s="32"/>
      <c r="AI72" s="32"/>
      <c r="AJ72" s="33"/>
      <c r="AK72" s="33"/>
      <c r="AL72" s="33"/>
      <c r="AM72" s="33"/>
      <c r="AN72" s="34"/>
      <c r="AO72" s="31">
        <f t="shared" si="103"/>
        <v>0</v>
      </c>
      <c r="AP72" s="30">
        <f t="shared" si="104"/>
        <v>0</v>
      </c>
      <c r="AQ72" s="24">
        <f t="shared" si="105"/>
        <v>0</v>
      </c>
      <c r="AR72" s="59">
        <f t="shared" si="106"/>
        <v>0</v>
      </c>
      <c r="AS72" s="35"/>
      <c r="AT72" s="32"/>
      <c r="AU72" s="32"/>
      <c r="AV72" s="33"/>
      <c r="AW72" s="33"/>
      <c r="AX72" s="33"/>
      <c r="AY72" s="33"/>
      <c r="AZ72" s="34"/>
      <c r="BA72" s="31">
        <f t="shared" si="107"/>
        <v>0</v>
      </c>
      <c r="BB72" s="30">
        <f t="shared" si="108"/>
        <v>0</v>
      </c>
      <c r="BC72" s="24">
        <f t="shared" si="109"/>
        <v>0</v>
      </c>
      <c r="BD72" s="59">
        <f t="shared" si="110"/>
        <v>0</v>
      </c>
      <c r="BE72" s="31"/>
      <c r="BF72" s="56"/>
      <c r="BG72" s="33"/>
      <c r="BH72" s="33"/>
      <c r="BI72" s="33"/>
      <c r="BJ72" s="33"/>
      <c r="BK72" s="34"/>
      <c r="BL72" s="52">
        <f t="shared" si="111"/>
        <v>0</v>
      </c>
      <c r="BM72" s="45">
        <f t="shared" si="112"/>
        <v>0</v>
      </c>
      <c r="BN72" s="44">
        <f t="shared" si="113"/>
        <v>0</v>
      </c>
      <c r="BO72" s="43">
        <f t="shared" si="114"/>
        <v>0</v>
      </c>
      <c r="BP72" s="35"/>
      <c r="BQ72" s="32"/>
      <c r="BR72" s="32"/>
      <c r="BS72" s="32"/>
      <c r="BT72" s="33"/>
      <c r="BU72" s="33"/>
      <c r="BV72" s="33"/>
      <c r="BW72" s="33"/>
      <c r="BX72" s="34"/>
      <c r="BY72" s="31">
        <f t="shared" si="115"/>
        <v>0</v>
      </c>
      <c r="BZ72" s="30">
        <f t="shared" si="116"/>
        <v>0</v>
      </c>
      <c r="CA72" s="36">
        <f t="shared" si="117"/>
        <v>0</v>
      </c>
      <c r="CB72" s="25">
        <f t="shared" si="118"/>
        <v>0</v>
      </c>
    </row>
    <row r="73" spans="1:80" ht="12.75" hidden="1">
      <c r="A73" s="29"/>
      <c r="B73" s="27"/>
      <c r="C73" s="27"/>
      <c r="D73" s="28"/>
      <c r="E73" s="28"/>
      <c r="F73" s="58"/>
      <c r="G73" s="26">
        <f t="shared" si="93"/>
      </c>
      <c r="H73" s="22" t="e">
        <f>IF(AND($H$2="Y",J73&gt;0,OR(AND(G73=1,#REF!=10),AND(G73=2,#REF!=20),AND(G73=3,#REF!=30),AND(G73=4,G151=40),AND(G73=5,G157=50),AND(G73=6,G164=60),AND(G73=7,G173=70),AND(G73=8,#REF!=80),AND(G73=9,G181=90),AND(G73=10,#REF!=100))),VLOOKUP(J73-1,SortLookup!$A$13:$B$16,2,FALSE),"")</f>
        <v>#REF!</v>
      </c>
      <c r="I73" s="38" t="str">
        <f>IF(ISNA(VLOOKUP(E73,SortLookup!$A$1:$B$5,2,FALSE))," ",VLOOKUP(E73,SortLookup!$A$1:$B$5,2,FALSE))</f>
        <v> </v>
      </c>
      <c r="J73" s="23" t="str">
        <f>IF(ISNA(VLOOKUP(F73,SortLookup!$A$7:$B$11,2,FALSE))," ",VLOOKUP(F73,SortLookup!$A$7:$B$11,2,FALSE))</f>
        <v> </v>
      </c>
      <c r="K73" s="71">
        <f t="shared" si="94"/>
        <v>0</v>
      </c>
      <c r="L73" s="72">
        <f t="shared" si="95"/>
        <v>0</v>
      </c>
      <c r="M73" s="44">
        <f t="shared" si="96"/>
        <v>0</v>
      </c>
      <c r="N73" s="45">
        <f t="shared" si="97"/>
        <v>0</v>
      </c>
      <c r="O73" s="73">
        <f t="shared" si="98"/>
        <v>0</v>
      </c>
      <c r="P73" s="35"/>
      <c r="Q73" s="32"/>
      <c r="R73" s="32"/>
      <c r="S73" s="32"/>
      <c r="T73" s="32"/>
      <c r="U73" s="32"/>
      <c r="V73" s="32"/>
      <c r="W73" s="33"/>
      <c r="X73" s="33"/>
      <c r="Y73" s="33"/>
      <c r="Z73" s="33"/>
      <c r="AA73" s="34"/>
      <c r="AB73" s="31">
        <f t="shared" si="99"/>
        <v>0</v>
      </c>
      <c r="AC73" s="30">
        <f t="shared" si="100"/>
        <v>0</v>
      </c>
      <c r="AD73" s="24">
        <f t="shared" si="101"/>
        <v>0</v>
      </c>
      <c r="AE73" s="59">
        <f t="shared" si="102"/>
        <v>0</v>
      </c>
      <c r="AF73" s="35"/>
      <c r="AG73" s="32"/>
      <c r="AH73" s="32"/>
      <c r="AI73" s="32"/>
      <c r="AJ73" s="33"/>
      <c r="AK73" s="33"/>
      <c r="AL73" s="33"/>
      <c r="AM73" s="33"/>
      <c r="AN73" s="34"/>
      <c r="AO73" s="31">
        <f t="shared" si="103"/>
        <v>0</v>
      </c>
      <c r="AP73" s="30">
        <f t="shared" si="104"/>
        <v>0</v>
      </c>
      <c r="AQ73" s="24">
        <f t="shared" si="105"/>
        <v>0</v>
      </c>
      <c r="AR73" s="59">
        <f t="shared" si="106"/>
        <v>0</v>
      </c>
      <c r="AS73" s="35"/>
      <c r="AT73" s="32"/>
      <c r="AU73" s="32"/>
      <c r="AV73" s="33"/>
      <c r="AW73" s="33"/>
      <c r="AX73" s="33"/>
      <c r="AY73" s="33"/>
      <c r="AZ73" s="34"/>
      <c r="BA73" s="31">
        <f t="shared" si="107"/>
        <v>0</v>
      </c>
      <c r="BB73" s="30">
        <f t="shared" si="108"/>
        <v>0</v>
      </c>
      <c r="BC73" s="24">
        <f t="shared" si="109"/>
        <v>0</v>
      </c>
      <c r="BD73" s="59">
        <f t="shared" si="110"/>
        <v>0</v>
      </c>
      <c r="BE73" s="31"/>
      <c r="BF73" s="56"/>
      <c r="BG73" s="33"/>
      <c r="BH73" s="33"/>
      <c r="BI73" s="33"/>
      <c r="BJ73" s="33"/>
      <c r="BK73" s="34"/>
      <c r="BL73" s="52">
        <f t="shared" si="111"/>
        <v>0</v>
      </c>
      <c r="BM73" s="45">
        <f t="shared" si="112"/>
        <v>0</v>
      </c>
      <c r="BN73" s="44">
        <f t="shared" si="113"/>
        <v>0</v>
      </c>
      <c r="BO73" s="43">
        <f t="shared" si="114"/>
        <v>0</v>
      </c>
      <c r="BP73" s="35"/>
      <c r="BQ73" s="32"/>
      <c r="BR73" s="32"/>
      <c r="BS73" s="32"/>
      <c r="BT73" s="33"/>
      <c r="BU73" s="33"/>
      <c r="BV73" s="33"/>
      <c r="BW73" s="33"/>
      <c r="BX73" s="34"/>
      <c r="BY73" s="31">
        <f t="shared" si="115"/>
        <v>0</v>
      </c>
      <c r="BZ73" s="30">
        <f t="shared" si="116"/>
        <v>0</v>
      </c>
      <c r="CA73" s="36">
        <f t="shared" si="117"/>
        <v>0</v>
      </c>
      <c r="CB73" s="25">
        <f t="shared" si="118"/>
        <v>0</v>
      </c>
    </row>
    <row r="74" spans="1:80" ht="12.75" hidden="1">
      <c r="A74" s="29"/>
      <c r="B74" s="27"/>
      <c r="C74" s="27"/>
      <c r="D74" s="28"/>
      <c r="E74" s="28"/>
      <c r="F74" s="58"/>
      <c r="G74" s="26">
        <f t="shared" si="93"/>
      </c>
      <c r="H74" s="22" t="e">
        <f>IF(AND($H$2="Y",J74&gt;0,OR(AND(G74=1,#REF!=10),AND(G74=2,#REF!=20),AND(G74=3,#REF!=30),AND(G74=4,G152=40),AND(G74=5,G158=50),AND(G74=6,G165=60),AND(G74=7,G174=70),AND(G74=8,#REF!=80),AND(G74=9,G182=90),AND(G74=10,#REF!=100))),VLOOKUP(J74-1,SortLookup!$A$13:$B$16,2,FALSE),"")</f>
        <v>#REF!</v>
      </c>
      <c r="I74" s="38" t="str">
        <f>IF(ISNA(VLOOKUP(E74,SortLookup!$A$1:$B$5,2,FALSE))," ",VLOOKUP(E74,SortLookup!$A$1:$B$5,2,FALSE))</f>
        <v> </v>
      </c>
      <c r="J74" s="23" t="str">
        <f>IF(ISNA(VLOOKUP(F74,SortLookup!$A$7:$B$11,2,FALSE))," ",VLOOKUP(F74,SortLookup!$A$7:$B$11,2,FALSE))</f>
        <v> </v>
      </c>
      <c r="K74" s="71">
        <f t="shared" si="94"/>
        <v>0</v>
      </c>
      <c r="L74" s="72">
        <f t="shared" si="95"/>
        <v>0</v>
      </c>
      <c r="M74" s="44">
        <f t="shared" si="96"/>
        <v>0</v>
      </c>
      <c r="N74" s="45">
        <f t="shared" si="97"/>
        <v>0</v>
      </c>
      <c r="O74" s="73">
        <f t="shared" si="98"/>
        <v>0</v>
      </c>
      <c r="P74" s="35"/>
      <c r="Q74" s="32"/>
      <c r="R74" s="32"/>
      <c r="S74" s="32"/>
      <c r="T74" s="32"/>
      <c r="U74" s="32"/>
      <c r="V74" s="32"/>
      <c r="W74" s="33"/>
      <c r="X74" s="33"/>
      <c r="Y74" s="33"/>
      <c r="Z74" s="33"/>
      <c r="AA74" s="34"/>
      <c r="AB74" s="31">
        <f t="shared" si="99"/>
        <v>0</v>
      </c>
      <c r="AC74" s="30">
        <f t="shared" si="100"/>
        <v>0</v>
      </c>
      <c r="AD74" s="24">
        <f t="shared" si="101"/>
        <v>0</v>
      </c>
      <c r="AE74" s="59">
        <f t="shared" si="102"/>
        <v>0</v>
      </c>
      <c r="AF74" s="35"/>
      <c r="AG74" s="32"/>
      <c r="AH74" s="32"/>
      <c r="AI74" s="32"/>
      <c r="AJ74" s="33"/>
      <c r="AK74" s="33"/>
      <c r="AL74" s="33"/>
      <c r="AM74" s="33"/>
      <c r="AN74" s="34"/>
      <c r="AO74" s="31">
        <f t="shared" si="103"/>
        <v>0</v>
      </c>
      <c r="AP74" s="30">
        <f t="shared" si="104"/>
        <v>0</v>
      </c>
      <c r="AQ74" s="24">
        <f t="shared" si="105"/>
        <v>0</v>
      </c>
      <c r="AR74" s="59">
        <f t="shared" si="106"/>
        <v>0</v>
      </c>
      <c r="AS74" s="35"/>
      <c r="AT74" s="32"/>
      <c r="AU74" s="32"/>
      <c r="AV74" s="33"/>
      <c r="AW74" s="33"/>
      <c r="AX74" s="33"/>
      <c r="AY74" s="33"/>
      <c r="AZ74" s="34"/>
      <c r="BA74" s="31">
        <f t="shared" si="107"/>
        <v>0</v>
      </c>
      <c r="BB74" s="30">
        <f t="shared" si="108"/>
        <v>0</v>
      </c>
      <c r="BC74" s="24">
        <f t="shared" si="109"/>
        <v>0</v>
      </c>
      <c r="BD74" s="59">
        <f t="shared" si="110"/>
        <v>0</v>
      </c>
      <c r="BE74" s="31"/>
      <c r="BF74" s="56"/>
      <c r="BG74" s="33"/>
      <c r="BH74" s="33"/>
      <c r="BI74" s="33"/>
      <c r="BJ74" s="33"/>
      <c r="BK74" s="34"/>
      <c r="BL74" s="52">
        <f t="shared" si="111"/>
        <v>0</v>
      </c>
      <c r="BM74" s="45">
        <f t="shared" si="112"/>
        <v>0</v>
      </c>
      <c r="BN74" s="44">
        <f t="shared" si="113"/>
        <v>0</v>
      </c>
      <c r="BO74" s="43">
        <f t="shared" si="114"/>
        <v>0</v>
      </c>
      <c r="BP74" s="35"/>
      <c r="BQ74" s="32"/>
      <c r="BR74" s="32"/>
      <c r="BS74" s="32"/>
      <c r="BT74" s="33"/>
      <c r="BU74" s="33"/>
      <c r="BV74" s="33"/>
      <c r="BW74" s="33"/>
      <c r="BX74" s="34"/>
      <c r="BY74" s="31">
        <f t="shared" si="115"/>
        <v>0</v>
      </c>
      <c r="BZ74" s="30">
        <f t="shared" si="116"/>
        <v>0</v>
      </c>
      <c r="CA74" s="36">
        <f t="shared" si="117"/>
        <v>0</v>
      </c>
      <c r="CB74" s="25">
        <f t="shared" si="118"/>
        <v>0</v>
      </c>
    </row>
    <row r="75" spans="1:80" ht="12.75" hidden="1">
      <c r="A75" s="29"/>
      <c r="B75" s="27"/>
      <c r="C75" s="27"/>
      <c r="D75" s="28"/>
      <c r="E75" s="28"/>
      <c r="F75" s="58"/>
      <c r="G75" s="26">
        <f t="shared" si="93"/>
      </c>
      <c r="H75" s="22" t="e">
        <f>IF(AND($H$2="Y",J75&gt;0,OR(AND(G75=1,#REF!=10),AND(G75=2,#REF!=20),AND(G75=3,#REF!=30),AND(G75=4,G153=40),AND(G75=5,G159=50),AND(G75=6,G166=60),AND(G75=7,G175=70),AND(G75=8,#REF!=80),AND(G75=9,G183=90),AND(G75=10,#REF!=100))),VLOOKUP(J75-1,SortLookup!$A$13:$B$16,2,FALSE),"")</f>
        <v>#REF!</v>
      </c>
      <c r="I75" s="38" t="str">
        <f>IF(ISNA(VLOOKUP(E75,SortLookup!$A$1:$B$5,2,FALSE))," ",VLOOKUP(E75,SortLookup!$A$1:$B$5,2,FALSE))</f>
        <v> </v>
      </c>
      <c r="J75" s="23" t="str">
        <f>IF(ISNA(VLOOKUP(F75,SortLookup!$A$7:$B$11,2,FALSE))," ",VLOOKUP(F75,SortLookup!$A$7:$B$11,2,FALSE))</f>
        <v> </v>
      </c>
      <c r="K75" s="71">
        <f t="shared" si="94"/>
        <v>0</v>
      </c>
      <c r="L75" s="72">
        <f t="shared" si="95"/>
        <v>0</v>
      </c>
      <c r="M75" s="44">
        <f t="shared" si="96"/>
        <v>0</v>
      </c>
      <c r="N75" s="45">
        <f t="shared" si="97"/>
        <v>0</v>
      </c>
      <c r="O75" s="73">
        <f t="shared" si="98"/>
        <v>0</v>
      </c>
      <c r="P75" s="35"/>
      <c r="Q75" s="32"/>
      <c r="R75" s="32"/>
      <c r="S75" s="32"/>
      <c r="T75" s="32"/>
      <c r="U75" s="32"/>
      <c r="V75" s="32"/>
      <c r="W75" s="33"/>
      <c r="X75" s="33"/>
      <c r="Y75" s="33"/>
      <c r="Z75" s="33"/>
      <c r="AA75" s="34"/>
      <c r="AB75" s="31">
        <f t="shared" si="99"/>
        <v>0</v>
      </c>
      <c r="AC75" s="30">
        <f t="shared" si="100"/>
        <v>0</v>
      </c>
      <c r="AD75" s="24">
        <f t="shared" si="101"/>
        <v>0</v>
      </c>
      <c r="AE75" s="59">
        <f t="shared" si="102"/>
        <v>0</v>
      </c>
      <c r="AF75" s="35"/>
      <c r="AG75" s="32"/>
      <c r="AH75" s="32"/>
      <c r="AI75" s="32"/>
      <c r="AJ75" s="33"/>
      <c r="AK75" s="33"/>
      <c r="AL75" s="33"/>
      <c r="AM75" s="33"/>
      <c r="AN75" s="34"/>
      <c r="AO75" s="31">
        <f t="shared" si="103"/>
        <v>0</v>
      </c>
      <c r="AP75" s="30">
        <f t="shared" si="104"/>
        <v>0</v>
      </c>
      <c r="AQ75" s="24">
        <f t="shared" si="105"/>
        <v>0</v>
      </c>
      <c r="AR75" s="59">
        <f t="shared" si="106"/>
        <v>0</v>
      </c>
      <c r="AS75" s="35"/>
      <c r="AT75" s="32"/>
      <c r="AU75" s="32"/>
      <c r="AV75" s="33"/>
      <c r="AW75" s="33"/>
      <c r="AX75" s="33"/>
      <c r="AY75" s="33"/>
      <c r="AZ75" s="34"/>
      <c r="BA75" s="31">
        <f t="shared" si="107"/>
        <v>0</v>
      </c>
      <c r="BB75" s="30">
        <f t="shared" si="108"/>
        <v>0</v>
      </c>
      <c r="BC75" s="24">
        <f t="shared" si="109"/>
        <v>0</v>
      </c>
      <c r="BD75" s="59">
        <f t="shared" si="110"/>
        <v>0</v>
      </c>
      <c r="BE75" s="31"/>
      <c r="BF75" s="56"/>
      <c r="BG75" s="33"/>
      <c r="BH75" s="33"/>
      <c r="BI75" s="33"/>
      <c r="BJ75" s="33"/>
      <c r="BK75" s="34"/>
      <c r="BL75" s="52">
        <f t="shared" si="111"/>
        <v>0</v>
      </c>
      <c r="BM75" s="45">
        <f t="shared" si="112"/>
        <v>0</v>
      </c>
      <c r="BN75" s="44">
        <f t="shared" si="113"/>
        <v>0</v>
      </c>
      <c r="BO75" s="43">
        <f t="shared" si="114"/>
        <v>0</v>
      </c>
      <c r="BP75" s="35"/>
      <c r="BQ75" s="32"/>
      <c r="BR75" s="32"/>
      <c r="BS75" s="32"/>
      <c r="BT75" s="33"/>
      <c r="BU75" s="33"/>
      <c r="BV75" s="33"/>
      <c r="BW75" s="33"/>
      <c r="BX75" s="34"/>
      <c r="BY75" s="31">
        <f t="shared" si="115"/>
        <v>0</v>
      </c>
      <c r="BZ75" s="30">
        <f t="shared" si="116"/>
        <v>0</v>
      </c>
      <c r="CA75" s="36">
        <f t="shared" si="117"/>
        <v>0</v>
      </c>
      <c r="CB75" s="25">
        <f t="shared" si="118"/>
        <v>0</v>
      </c>
    </row>
    <row r="76" spans="1:80" ht="12.75" hidden="1">
      <c r="A76" s="29"/>
      <c r="B76" s="27"/>
      <c r="C76" s="27"/>
      <c r="D76" s="28"/>
      <c r="E76" s="28"/>
      <c r="F76" s="58"/>
      <c r="G76" s="26">
        <f t="shared" si="93"/>
      </c>
      <c r="H76" s="22" t="e">
        <f>IF(AND($H$2="Y",J76&gt;0,OR(AND(G76=1,#REF!=10),AND(G76=2,#REF!=20),AND(G76=3,#REF!=30),AND(G76=4,G154=40),AND(G76=5,G160=50),AND(G76=6,G167=60),AND(G76=7,G176=70),AND(G76=8,#REF!=80),AND(G76=9,G184=90),AND(G76=10,#REF!=100))),VLOOKUP(J76-1,SortLookup!$A$13:$B$16,2,FALSE),"")</f>
        <v>#REF!</v>
      </c>
      <c r="I76" s="38" t="str">
        <f>IF(ISNA(VLOOKUP(E76,SortLookup!$A$1:$B$5,2,FALSE))," ",VLOOKUP(E76,SortLookup!$A$1:$B$5,2,FALSE))</f>
        <v> </v>
      </c>
      <c r="J76" s="23" t="str">
        <f>IF(ISNA(VLOOKUP(F76,SortLookup!$A$7:$B$11,2,FALSE))," ",VLOOKUP(F76,SortLookup!$A$7:$B$11,2,FALSE))</f>
        <v> </v>
      </c>
      <c r="K76" s="71">
        <f t="shared" si="94"/>
        <v>0</v>
      </c>
      <c r="L76" s="72">
        <f t="shared" si="95"/>
        <v>0</v>
      </c>
      <c r="M76" s="44">
        <f t="shared" si="96"/>
        <v>0</v>
      </c>
      <c r="N76" s="45">
        <f t="shared" si="97"/>
        <v>0</v>
      </c>
      <c r="O76" s="73">
        <f t="shared" si="98"/>
        <v>0</v>
      </c>
      <c r="P76" s="35"/>
      <c r="Q76" s="32"/>
      <c r="R76" s="32"/>
      <c r="S76" s="32"/>
      <c r="T76" s="32"/>
      <c r="U76" s="32"/>
      <c r="V76" s="32"/>
      <c r="W76" s="33"/>
      <c r="X76" s="33"/>
      <c r="Y76" s="33"/>
      <c r="Z76" s="33"/>
      <c r="AA76" s="34"/>
      <c r="AB76" s="31">
        <f t="shared" si="99"/>
        <v>0</v>
      </c>
      <c r="AC76" s="30">
        <f t="shared" si="100"/>
        <v>0</v>
      </c>
      <c r="AD76" s="24">
        <f t="shared" si="101"/>
        <v>0</v>
      </c>
      <c r="AE76" s="59">
        <f t="shared" si="102"/>
        <v>0</v>
      </c>
      <c r="AF76" s="35"/>
      <c r="AG76" s="32"/>
      <c r="AH76" s="32"/>
      <c r="AI76" s="32"/>
      <c r="AJ76" s="33"/>
      <c r="AK76" s="33"/>
      <c r="AL76" s="33"/>
      <c r="AM76" s="33"/>
      <c r="AN76" s="34"/>
      <c r="AO76" s="31">
        <f t="shared" si="103"/>
        <v>0</v>
      </c>
      <c r="AP76" s="30">
        <f t="shared" si="104"/>
        <v>0</v>
      </c>
      <c r="AQ76" s="24">
        <f t="shared" si="105"/>
        <v>0</v>
      </c>
      <c r="AR76" s="59">
        <f t="shared" si="106"/>
        <v>0</v>
      </c>
      <c r="AS76" s="35"/>
      <c r="AT76" s="32"/>
      <c r="AU76" s="32"/>
      <c r="AV76" s="33"/>
      <c r="AW76" s="33"/>
      <c r="AX76" s="33"/>
      <c r="AY76" s="33"/>
      <c r="AZ76" s="34"/>
      <c r="BA76" s="31">
        <f t="shared" si="107"/>
        <v>0</v>
      </c>
      <c r="BB76" s="30">
        <f t="shared" si="108"/>
        <v>0</v>
      </c>
      <c r="BC76" s="24">
        <f t="shared" si="109"/>
        <v>0</v>
      </c>
      <c r="BD76" s="59">
        <f t="shared" si="110"/>
        <v>0</v>
      </c>
      <c r="BE76" s="31"/>
      <c r="BF76" s="56"/>
      <c r="BG76" s="33"/>
      <c r="BH76" s="33"/>
      <c r="BI76" s="33"/>
      <c r="BJ76" s="33"/>
      <c r="BK76" s="34"/>
      <c r="BL76" s="52">
        <f t="shared" si="111"/>
        <v>0</v>
      </c>
      <c r="BM76" s="45">
        <f t="shared" si="112"/>
        <v>0</v>
      </c>
      <c r="BN76" s="44">
        <f t="shared" si="113"/>
        <v>0</v>
      </c>
      <c r="BO76" s="43">
        <f t="shared" si="114"/>
        <v>0</v>
      </c>
      <c r="BP76" s="35"/>
      <c r="BQ76" s="32"/>
      <c r="BR76" s="32"/>
      <c r="BS76" s="32"/>
      <c r="BT76" s="33"/>
      <c r="BU76" s="33"/>
      <c r="BV76" s="33"/>
      <c r="BW76" s="33"/>
      <c r="BX76" s="34"/>
      <c r="BY76" s="31">
        <f t="shared" si="115"/>
        <v>0</v>
      </c>
      <c r="BZ76" s="30">
        <f t="shared" si="116"/>
        <v>0</v>
      </c>
      <c r="CA76" s="36">
        <f t="shared" si="117"/>
        <v>0</v>
      </c>
      <c r="CB76" s="25">
        <f t="shared" si="118"/>
        <v>0</v>
      </c>
    </row>
    <row r="77" spans="1:80" ht="12.75" customHeight="1" hidden="1" thickBot="1">
      <c r="A77" s="95"/>
      <c r="B77" s="96"/>
      <c r="C77" s="96"/>
      <c r="D77" s="97"/>
      <c r="E77" s="97"/>
      <c r="F77" s="127"/>
      <c r="G77" s="26">
        <f t="shared" si="93"/>
      </c>
      <c r="H77" s="22" t="e">
        <f>IF(AND($H$2="Y",J77&gt;0,OR(AND(G77=1,#REF!=10),AND(G77=2,#REF!=20),AND(G77=3,#REF!=30),AND(G77=4,G155=40),AND(G77=5,G161=50),AND(G77=6,G168=60),AND(G77=7,G177=70),AND(G77=8,#REF!=80),AND(G77=9,G185=90),AND(G77=10,#REF!=100))),VLOOKUP(J77-1,SortLookup!$A$13:$B$16,2,FALSE),"")</f>
        <v>#REF!</v>
      </c>
      <c r="I77" s="38" t="str">
        <f>IF(ISNA(VLOOKUP(E77,SortLookup!$A$1:$B$5,2,FALSE))," ",VLOOKUP(E77,SortLookup!$A$1:$B$5,2,FALSE))</f>
        <v> </v>
      </c>
      <c r="J77" s="23" t="str">
        <f>IF(ISNA(VLOOKUP(F77,SortLookup!$A$7:$B$11,2,FALSE))," ",VLOOKUP(F77,SortLookup!$A$7:$B$11,2,FALSE))</f>
        <v> </v>
      </c>
      <c r="K77" s="85">
        <f t="shared" si="94"/>
        <v>0</v>
      </c>
      <c r="L77" s="86">
        <f t="shared" si="95"/>
        <v>0</v>
      </c>
      <c r="M77" s="87">
        <f t="shared" si="96"/>
        <v>0</v>
      </c>
      <c r="N77" s="88">
        <f t="shared" si="97"/>
        <v>0</v>
      </c>
      <c r="O77" s="89">
        <f t="shared" si="98"/>
        <v>0</v>
      </c>
      <c r="P77" s="90"/>
      <c r="Q77" s="91"/>
      <c r="R77" s="91"/>
      <c r="S77" s="91"/>
      <c r="T77" s="91"/>
      <c r="U77" s="91"/>
      <c r="V77" s="91"/>
      <c r="W77" s="92"/>
      <c r="X77" s="33"/>
      <c r="Y77" s="33"/>
      <c r="Z77" s="33"/>
      <c r="AA77" s="34"/>
      <c r="AB77" s="31">
        <f t="shared" si="99"/>
        <v>0</v>
      </c>
      <c r="AC77" s="30">
        <f t="shared" si="100"/>
        <v>0</v>
      </c>
      <c r="AD77" s="24">
        <f t="shared" si="101"/>
        <v>0</v>
      </c>
      <c r="AE77" s="59">
        <f t="shared" si="102"/>
        <v>0</v>
      </c>
      <c r="AF77" s="35"/>
      <c r="AG77" s="32"/>
      <c r="AH77" s="32"/>
      <c r="AI77" s="32"/>
      <c r="AJ77" s="33"/>
      <c r="AK77" s="33"/>
      <c r="AL77" s="33"/>
      <c r="AM77" s="33"/>
      <c r="AN77" s="34"/>
      <c r="AO77" s="31">
        <f t="shared" si="103"/>
        <v>0</v>
      </c>
      <c r="AP77" s="30">
        <f t="shared" si="104"/>
        <v>0</v>
      </c>
      <c r="AQ77" s="24">
        <f t="shared" si="105"/>
        <v>0</v>
      </c>
      <c r="AR77" s="59">
        <f t="shared" si="106"/>
        <v>0</v>
      </c>
      <c r="AS77" s="35"/>
      <c r="AT77" s="32"/>
      <c r="AU77" s="32"/>
      <c r="AV77" s="33"/>
      <c r="AW77" s="33"/>
      <c r="AX77" s="33"/>
      <c r="AY77" s="33"/>
      <c r="AZ77" s="34"/>
      <c r="BA77" s="31">
        <f t="shared" si="107"/>
        <v>0</v>
      </c>
      <c r="BB77" s="30">
        <f t="shared" si="108"/>
        <v>0</v>
      </c>
      <c r="BC77" s="24">
        <f t="shared" si="109"/>
        <v>0</v>
      </c>
      <c r="BD77" s="59">
        <f t="shared" si="110"/>
        <v>0</v>
      </c>
      <c r="BE77" s="31"/>
      <c r="BF77" s="56"/>
      <c r="BG77" s="33"/>
      <c r="BH77" s="33"/>
      <c r="BI77" s="33"/>
      <c r="BJ77" s="33"/>
      <c r="BK77" s="34"/>
      <c r="BL77" s="52">
        <f t="shared" si="111"/>
        <v>0</v>
      </c>
      <c r="BM77" s="45">
        <f t="shared" si="112"/>
        <v>0</v>
      </c>
      <c r="BN77" s="44">
        <f t="shared" si="113"/>
        <v>0</v>
      </c>
      <c r="BO77" s="43">
        <f t="shared" si="114"/>
        <v>0</v>
      </c>
      <c r="BP77" s="35"/>
      <c r="BQ77" s="32"/>
      <c r="BR77" s="32"/>
      <c r="BS77" s="32"/>
      <c r="BT77" s="33"/>
      <c r="BU77" s="33"/>
      <c r="BV77" s="33"/>
      <c r="BW77" s="33"/>
      <c r="BX77" s="34"/>
      <c r="BY77" s="31">
        <f t="shared" si="115"/>
        <v>0</v>
      </c>
      <c r="BZ77" s="30">
        <f t="shared" si="116"/>
        <v>0</v>
      </c>
      <c r="CA77" s="36">
        <f t="shared" si="117"/>
        <v>0</v>
      </c>
      <c r="CB77" s="25">
        <f t="shared" si="118"/>
        <v>0</v>
      </c>
    </row>
    <row r="78" spans="11:80" ht="13.5" thickTop="1">
      <c r="K78" s="93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</row>
    <row r="79" spans="2:31" ht="12.75">
      <c r="B79" s="4" t="s">
        <v>91</v>
      </c>
      <c r="AE79" s="4"/>
    </row>
    <row r="80" spans="2:31" ht="12.75">
      <c r="B80" s="4" t="s">
        <v>92</v>
      </c>
      <c r="AE80" s="4"/>
    </row>
    <row r="81" spans="2:31" ht="12.75">
      <c r="B81" s="94"/>
      <c r="AE81" s="4"/>
    </row>
    <row r="82" ht="12.75">
      <c r="AE82" s="4"/>
    </row>
    <row r="83" ht="12.75">
      <c r="AE83" s="4"/>
    </row>
    <row r="84" ht="12.75">
      <c r="AE84" s="4"/>
    </row>
    <row r="85" ht="12.75">
      <c r="AE85" s="4"/>
    </row>
  </sheetData>
  <sheetProtection sheet="1" selectLockedCells="1"/>
  <mergeCells count="23">
    <mergeCell ref="A1:F1"/>
    <mergeCell ref="DU1:EE1"/>
    <mergeCell ref="AF1:AR1"/>
    <mergeCell ref="I1:J1"/>
    <mergeCell ref="K1:O1"/>
    <mergeCell ref="P1:AE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14</v>
      </c>
      <c r="B1" s="11">
        <v>0</v>
      </c>
      <c r="C1" s="9" t="s">
        <v>25</v>
      </c>
    </row>
    <row r="2" spans="1:3" ht="12.75">
      <c r="A2" s="8" t="s">
        <v>15</v>
      </c>
      <c r="B2" s="11">
        <v>1</v>
      </c>
      <c r="C2" s="10" t="s">
        <v>27</v>
      </c>
    </row>
    <row r="3" spans="1:3" ht="12.75">
      <c r="A3" s="8" t="s">
        <v>16</v>
      </c>
      <c r="B3" s="11">
        <v>2</v>
      </c>
      <c r="C3" s="10" t="s">
        <v>28</v>
      </c>
    </row>
    <row r="4" spans="1:3" ht="12.75">
      <c r="A4" s="8" t="s">
        <v>80</v>
      </c>
      <c r="B4" s="11">
        <v>3</v>
      </c>
      <c r="C4" s="10" t="s">
        <v>23</v>
      </c>
    </row>
    <row r="5" spans="1:3" ht="12.75">
      <c r="A5" s="8" t="s">
        <v>17</v>
      </c>
      <c r="B5" s="11">
        <v>4</v>
      </c>
      <c r="C5" s="10" t="s">
        <v>24</v>
      </c>
    </row>
    <row r="6" spans="1:2" ht="12.75">
      <c r="A6" s="8"/>
      <c r="B6" s="11"/>
    </row>
    <row r="7" spans="1:3" ht="12.75">
      <c r="A7" s="8" t="s">
        <v>18</v>
      </c>
      <c r="B7" s="11">
        <v>0</v>
      </c>
      <c r="C7" s="10" t="s">
        <v>26</v>
      </c>
    </row>
    <row r="8" spans="1:3" ht="12.75">
      <c r="A8" s="8" t="s">
        <v>19</v>
      </c>
      <c r="B8" s="11">
        <v>1</v>
      </c>
      <c r="C8" s="10"/>
    </row>
    <row r="9" spans="1:2" ht="12.75">
      <c r="A9" s="8" t="s">
        <v>20</v>
      </c>
      <c r="B9" s="11">
        <v>2</v>
      </c>
    </row>
    <row r="10" spans="1:3" ht="12.75">
      <c r="A10" s="8" t="s">
        <v>21</v>
      </c>
      <c r="B10" s="11">
        <v>3</v>
      </c>
      <c r="C10" s="10"/>
    </row>
    <row r="11" spans="1:3" ht="12.75">
      <c r="A11" s="8" t="s">
        <v>22</v>
      </c>
      <c r="B11" s="11">
        <v>4</v>
      </c>
      <c r="C11" s="10"/>
    </row>
    <row r="13" spans="1:3" ht="12.75">
      <c r="A13" s="12">
        <v>0</v>
      </c>
      <c r="B13" s="8" t="s">
        <v>18</v>
      </c>
      <c r="C13" s="10" t="s">
        <v>45</v>
      </c>
    </row>
    <row r="14" spans="1:3" ht="12.75">
      <c r="A14" s="12">
        <v>1</v>
      </c>
      <c r="B14" s="8" t="s">
        <v>19</v>
      </c>
      <c r="C14" s="10"/>
    </row>
    <row r="15" spans="1:3" ht="12.75">
      <c r="A15" s="12">
        <v>2</v>
      </c>
      <c r="B15" s="8" t="s">
        <v>20</v>
      </c>
      <c r="C15" s="10"/>
    </row>
    <row r="16" spans="1:3" ht="12.75">
      <c r="A16" s="12">
        <v>3</v>
      </c>
      <c r="B16" s="8" t="s">
        <v>21</v>
      </c>
      <c r="C16" s="10"/>
    </row>
    <row r="17" spans="1:3" ht="12.75">
      <c r="A17" s="12">
        <v>4</v>
      </c>
      <c r="B17" t="s">
        <v>52</v>
      </c>
      <c r="C17" t="s">
        <v>53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81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55</v>
      </c>
    </row>
    <row r="5" s="17" customFormat="1" ht="12.75">
      <c r="A5" s="18" t="s">
        <v>56</v>
      </c>
    </row>
    <row r="6" s="17" customFormat="1" ht="12.75" customHeight="1">
      <c r="A6" s="18"/>
    </row>
    <row r="7" ht="12.75">
      <c r="A7" s="18" t="s">
        <v>57</v>
      </c>
    </row>
    <row r="8" ht="12.75">
      <c r="A8" s="18" t="s">
        <v>58</v>
      </c>
    </row>
    <row r="9" ht="12.75">
      <c r="A9" s="18" t="s">
        <v>59</v>
      </c>
    </row>
    <row r="10" ht="12.75">
      <c r="A10" s="18" t="s">
        <v>60</v>
      </c>
    </row>
    <row r="11" ht="12.75">
      <c r="A11" s="18" t="s">
        <v>61</v>
      </c>
    </row>
    <row r="12" ht="12.75">
      <c r="A12" s="18" t="s">
        <v>62</v>
      </c>
    </row>
    <row r="13" ht="12.75">
      <c r="A13" s="18" t="s">
        <v>63</v>
      </c>
    </row>
    <row r="14" ht="12.75">
      <c r="A14" s="18" t="s">
        <v>64</v>
      </c>
    </row>
    <row r="15" ht="12.75">
      <c r="A15" s="18"/>
    </row>
    <row r="16" ht="27" customHeight="1">
      <c r="A16" s="18" t="s">
        <v>69</v>
      </c>
    </row>
    <row r="17" ht="12.75">
      <c r="A17" s="18"/>
    </row>
    <row r="18" ht="12.75">
      <c r="A18" s="18"/>
    </row>
    <row r="19" ht="26.25">
      <c r="A19" s="20" t="s">
        <v>78</v>
      </c>
    </row>
    <row r="20" ht="12.75">
      <c r="A20" s="20"/>
    </row>
    <row r="21" ht="12.75">
      <c r="A21" s="17"/>
    </row>
    <row r="22" ht="12.75">
      <c r="A22" s="21" t="s">
        <v>70</v>
      </c>
    </row>
    <row r="23" ht="12.75">
      <c r="A23" s="18" t="s">
        <v>57</v>
      </c>
    </row>
    <row r="24" ht="12.75">
      <c r="A24" s="17" t="s">
        <v>71</v>
      </c>
    </row>
    <row r="25" ht="12.75">
      <c r="A25" s="17" t="s">
        <v>77</v>
      </c>
    </row>
    <row r="26" ht="12.75">
      <c r="A26" s="17" t="s">
        <v>72</v>
      </c>
    </row>
    <row r="27" ht="12.75">
      <c r="A27" s="17" t="s">
        <v>73</v>
      </c>
    </row>
    <row r="28" ht="12.75">
      <c r="A28" s="17" t="s">
        <v>74</v>
      </c>
    </row>
    <row r="29" ht="12.75">
      <c r="A29" s="17" t="s">
        <v>79</v>
      </c>
    </row>
    <row r="30" ht="12.75">
      <c r="A30" s="17" t="s">
        <v>75</v>
      </c>
    </row>
    <row r="31" ht="12.75">
      <c r="A31" s="17" t="s">
        <v>76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2013-12-16T23:28:15Z</dcterms:modified>
  <cp:category/>
  <cp:version/>
  <cp:contentType/>
  <cp:contentStatus/>
  <cp:revision>1</cp:revision>
</cp:coreProperties>
</file>