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F:\fridpa\MatchResults\2017\"/>
    </mc:Choice>
  </mc:AlternateContent>
  <bookViews>
    <workbookView xWindow="0" yWindow="0" windowWidth="18012" windowHeight="3120" tabRatio="245"/>
  </bookViews>
  <sheets>
    <sheet name="Scoresheet" sheetId="1" r:id="rId1"/>
    <sheet name="Sheet1" sheetId="4" r:id="rId2"/>
    <sheet name="SortLookup" sheetId="2" r:id="rId3"/>
    <sheet name="Help" sheetId="3" r:id="rId4"/>
  </sheets>
  <definedNames>
    <definedName name="_xlnm.Print_Area" localSheetId="0">Scoresheet!$A$1:$IL$61</definedName>
    <definedName name="_xlnm.Print_Titles" localSheetId="0">Scoresheet!$A:$F,Scoresheet!$1:$2</definedName>
    <definedName name="Z_1229FF16_6ED5_4DBA_B9FE_D3EE84024C57_.wvu.PrintArea" localSheetId="0" hidden="1">Scoresheet!$A$1:$IK$2</definedName>
    <definedName name="Z_1229FF16_6ED5_4DBA_B9FE_D3EE84024C57_.wvu.PrintTitles" localSheetId="0" hidden="1">Scoresheet!$A:$F,Scoresheet!$1:$2</definedName>
  </definedNames>
  <calcPr calcId="152511" fullPrecision="0"/>
  <customWorkbookViews>
    <customWorkbookView name=" James D. Morgan - Personal View" guid="{233156EF-6886-4018-8D35-72AEDB4F2C43}" mergeInterval="0" personalView="1" maximized="1" windowWidth="1221" windowHeight="736" tabRatio="202" activeSheetId="1"/>
    <customWorkbookView name="Mick Marchi - Personal View" guid="{1229FF16-6ED5-4DBA-B9FE-D3EE84024C57}" mergeInterval="0" personalView="1" maximized="1" windowWidth="1063" windowHeight="646" tabRatio="245" activeSheetId="1" showComments="commIndAndComment"/>
  </customWorkbookViews>
  <webPublishing targetScreenSize="1024x768" codePage="20127"/>
</workbook>
</file>

<file path=xl/calcChain.xml><?xml version="1.0" encoding="utf-8"?>
<calcChain xmlns="http://schemas.openxmlformats.org/spreadsheetml/2006/main">
  <c r="AO17" i="1" l="1"/>
  <c r="AP17" i="1"/>
  <c r="AQ17" i="1"/>
  <c r="AO24" i="1"/>
  <c r="AP24" i="1"/>
  <c r="AQ24" i="1"/>
  <c r="AO3" i="1"/>
  <c r="AP3" i="1"/>
  <c r="AQ3" i="1"/>
  <c r="AO26" i="1"/>
  <c r="AP26" i="1"/>
  <c r="AQ26" i="1"/>
  <c r="AO5" i="1"/>
  <c r="AP5" i="1"/>
  <c r="AQ5" i="1"/>
  <c r="AO23" i="1"/>
  <c r="AP23" i="1"/>
  <c r="AQ23" i="1"/>
  <c r="AO8" i="1"/>
  <c r="AP8" i="1"/>
  <c r="AQ8" i="1"/>
  <c r="AO22" i="1"/>
  <c r="AP22" i="1"/>
  <c r="AQ22" i="1"/>
  <c r="AO12" i="1"/>
  <c r="AP12" i="1"/>
  <c r="AQ12" i="1"/>
  <c r="AO27" i="1"/>
  <c r="AP27" i="1"/>
  <c r="AQ27" i="1"/>
  <c r="AO28" i="1"/>
  <c r="AP28" i="1"/>
  <c r="AQ28" i="1"/>
  <c r="AO21" i="1"/>
  <c r="AP21" i="1"/>
  <c r="AQ21" i="1"/>
  <c r="AO15" i="1"/>
  <c r="AP15" i="1"/>
  <c r="AQ15" i="1"/>
  <c r="AO7" i="1"/>
  <c r="AP7" i="1"/>
  <c r="AQ7" i="1"/>
  <c r="AO10" i="1"/>
  <c r="AP10" i="1"/>
  <c r="AQ10" i="1"/>
  <c r="AO25" i="1"/>
  <c r="AP25" i="1"/>
  <c r="AQ25" i="1"/>
  <c r="AO31" i="1"/>
  <c r="AP31" i="1"/>
  <c r="AQ31" i="1"/>
  <c r="AO20" i="1"/>
  <c r="AP20" i="1"/>
  <c r="AQ20" i="1"/>
  <c r="AO19" i="1"/>
  <c r="AP19" i="1"/>
  <c r="AQ19" i="1"/>
  <c r="AO30" i="1"/>
  <c r="AP30" i="1"/>
  <c r="AQ30" i="1"/>
  <c r="AO11" i="1"/>
  <c r="AP11" i="1"/>
  <c r="AQ11" i="1"/>
  <c r="AR30" i="1" l="1"/>
  <c r="AR7" i="1"/>
  <c r="AR22" i="1"/>
  <c r="AR5" i="1"/>
  <c r="AR24" i="1"/>
  <c r="AR11" i="1"/>
  <c r="AR20" i="1"/>
  <c r="AR10" i="1"/>
  <c r="AR21" i="1"/>
  <c r="AR12" i="1"/>
  <c r="AR23" i="1"/>
  <c r="AR3" i="1"/>
  <c r="AR25" i="1"/>
  <c r="AR27" i="1"/>
  <c r="AR26" i="1"/>
  <c r="AR19" i="1"/>
  <c r="AR31" i="1"/>
  <c r="AR15" i="1"/>
  <c r="AR28" i="1"/>
  <c r="AR8" i="1"/>
  <c r="AR17" i="1"/>
  <c r="O30" i="1" l="1"/>
  <c r="N30" i="1" s="1"/>
  <c r="O21" i="1"/>
  <c r="N21" i="1" s="1"/>
  <c r="O10" i="1"/>
  <c r="N10" i="1" s="1"/>
  <c r="O11" i="1"/>
  <c r="N11" i="1" s="1"/>
  <c r="O12" i="1"/>
  <c r="N12" i="1" s="1"/>
  <c r="O23" i="1"/>
  <c r="N23" i="1" s="1"/>
  <c r="O7" i="1"/>
  <c r="N7" i="1" s="1"/>
  <c r="O27" i="1"/>
  <c r="N27" i="1" s="1"/>
  <c r="O28" i="1"/>
  <c r="N28" i="1" s="1"/>
  <c r="O25" i="1"/>
  <c r="N25" i="1" s="1"/>
  <c r="O17" i="1"/>
  <c r="N17" i="1" s="1"/>
  <c r="O26" i="1"/>
  <c r="N26" i="1" s="1"/>
  <c r="O19" i="1"/>
  <c r="N19" i="1" s="1"/>
  <c r="I11" i="1" l="1"/>
  <c r="J11" i="1"/>
  <c r="AB11" i="1"/>
  <c r="AC11" i="1"/>
  <c r="AD11" i="1"/>
  <c r="BA11" i="1"/>
  <c r="BB11" i="1"/>
  <c r="BC11" i="1"/>
  <c r="BL11" i="1"/>
  <c r="BM11" i="1"/>
  <c r="BN11" i="1"/>
  <c r="BY11" i="1"/>
  <c r="BZ11" i="1"/>
  <c r="CA11" i="1"/>
  <c r="I17" i="1"/>
  <c r="J17" i="1"/>
  <c r="AB17" i="1"/>
  <c r="AC17" i="1"/>
  <c r="AD17" i="1"/>
  <c r="BA17" i="1"/>
  <c r="BB17" i="1"/>
  <c r="BC17" i="1"/>
  <c r="BL17" i="1"/>
  <c r="BM17" i="1"/>
  <c r="BN17" i="1"/>
  <c r="BY17" i="1"/>
  <c r="BZ17" i="1"/>
  <c r="CA17" i="1"/>
  <c r="I19" i="1"/>
  <c r="J19" i="1"/>
  <c r="AB19" i="1"/>
  <c r="AC19" i="1"/>
  <c r="AD19" i="1"/>
  <c r="BA19" i="1"/>
  <c r="BB19" i="1"/>
  <c r="BC19" i="1"/>
  <c r="BL19" i="1"/>
  <c r="BM19" i="1"/>
  <c r="BN19" i="1"/>
  <c r="BY19" i="1"/>
  <c r="BZ19" i="1"/>
  <c r="CA19" i="1"/>
  <c r="I26" i="1"/>
  <c r="J26" i="1"/>
  <c r="AB26" i="1"/>
  <c r="AC26" i="1"/>
  <c r="AD26" i="1"/>
  <c r="BA26" i="1"/>
  <c r="BB26" i="1"/>
  <c r="BC26" i="1"/>
  <c r="BL26" i="1"/>
  <c r="BM26" i="1"/>
  <c r="BN26" i="1"/>
  <c r="BY26" i="1"/>
  <c r="BZ26" i="1"/>
  <c r="CA26" i="1"/>
  <c r="I21" i="1"/>
  <c r="J21" i="1"/>
  <c r="AB21" i="1"/>
  <c r="AC21" i="1"/>
  <c r="AD21" i="1"/>
  <c r="BA21" i="1"/>
  <c r="BB21" i="1"/>
  <c r="BC21" i="1"/>
  <c r="BL21" i="1"/>
  <c r="BM21" i="1"/>
  <c r="BN21" i="1"/>
  <c r="BY21" i="1"/>
  <c r="BZ21" i="1"/>
  <c r="CA21" i="1"/>
  <c r="I28" i="1"/>
  <c r="J28" i="1"/>
  <c r="AB28" i="1"/>
  <c r="AC28" i="1"/>
  <c r="AD28" i="1"/>
  <c r="BA28" i="1"/>
  <c r="BB28" i="1"/>
  <c r="BC28" i="1"/>
  <c r="BL28" i="1"/>
  <c r="BM28" i="1"/>
  <c r="BN28" i="1"/>
  <c r="BY28" i="1"/>
  <c r="BZ28" i="1"/>
  <c r="CA28" i="1"/>
  <c r="I48" i="1"/>
  <c r="J48" i="1"/>
  <c r="O48" i="1"/>
  <c r="N48" i="1" s="1"/>
  <c r="AB48" i="1"/>
  <c r="AC48" i="1"/>
  <c r="AD48" i="1"/>
  <c r="AO48" i="1"/>
  <c r="AP48" i="1"/>
  <c r="AQ48" i="1"/>
  <c r="BA48" i="1"/>
  <c r="BB48" i="1"/>
  <c r="BC48" i="1"/>
  <c r="BL48" i="1"/>
  <c r="BM48" i="1"/>
  <c r="BN48" i="1"/>
  <c r="BY48" i="1"/>
  <c r="BZ48" i="1"/>
  <c r="CA48" i="1"/>
  <c r="I49" i="1"/>
  <c r="J49" i="1"/>
  <c r="O49" i="1"/>
  <c r="N49" i="1" s="1"/>
  <c r="AB49" i="1"/>
  <c r="AC49" i="1"/>
  <c r="AD49" i="1"/>
  <c r="AO49" i="1"/>
  <c r="AP49" i="1"/>
  <c r="AQ49" i="1"/>
  <c r="BA49" i="1"/>
  <c r="BB49" i="1"/>
  <c r="BC49" i="1"/>
  <c r="BL49" i="1"/>
  <c r="BM49" i="1"/>
  <c r="BN49" i="1"/>
  <c r="BY49" i="1"/>
  <c r="BZ49" i="1"/>
  <c r="CA49" i="1"/>
  <c r="I50" i="1"/>
  <c r="J50" i="1"/>
  <c r="O50" i="1"/>
  <c r="N50" i="1" s="1"/>
  <c r="AB50" i="1"/>
  <c r="AC50" i="1"/>
  <c r="AD50" i="1"/>
  <c r="AO50" i="1"/>
  <c r="AP50" i="1"/>
  <c r="AQ50" i="1"/>
  <c r="BA50" i="1"/>
  <c r="BB50" i="1"/>
  <c r="BC50" i="1"/>
  <c r="BL50" i="1"/>
  <c r="BM50" i="1"/>
  <c r="BN50" i="1"/>
  <c r="BY50" i="1"/>
  <c r="BZ50" i="1"/>
  <c r="CA50" i="1"/>
  <c r="I51" i="1"/>
  <c r="J51" i="1"/>
  <c r="O51" i="1"/>
  <c r="N51" i="1" s="1"/>
  <c r="AB51" i="1"/>
  <c r="AC51" i="1"/>
  <c r="AD51" i="1"/>
  <c r="AO51" i="1"/>
  <c r="AP51" i="1"/>
  <c r="AQ51" i="1"/>
  <c r="BA51" i="1"/>
  <c r="BB51" i="1"/>
  <c r="BC51" i="1"/>
  <c r="BL51" i="1"/>
  <c r="BM51" i="1"/>
  <c r="BN51" i="1"/>
  <c r="BY51" i="1"/>
  <c r="BZ51" i="1"/>
  <c r="CA51" i="1"/>
  <c r="I52" i="1"/>
  <c r="J52" i="1"/>
  <c r="O52" i="1"/>
  <c r="N52" i="1" s="1"/>
  <c r="AB52" i="1"/>
  <c r="AC52" i="1"/>
  <c r="AD52" i="1"/>
  <c r="AO52" i="1"/>
  <c r="AP52" i="1"/>
  <c r="AQ52" i="1"/>
  <c r="BA52" i="1"/>
  <c r="BB52" i="1"/>
  <c r="BC52" i="1"/>
  <c r="BL52" i="1"/>
  <c r="BM52" i="1"/>
  <c r="BN52" i="1"/>
  <c r="BY52" i="1"/>
  <c r="BZ52" i="1"/>
  <c r="CA52" i="1"/>
  <c r="I53" i="1"/>
  <c r="J53" i="1"/>
  <c r="O53" i="1"/>
  <c r="N53" i="1" s="1"/>
  <c r="AB53" i="1"/>
  <c r="AC53" i="1"/>
  <c r="AD53" i="1"/>
  <c r="AO53" i="1"/>
  <c r="AP53" i="1"/>
  <c r="AQ53" i="1"/>
  <c r="BA53" i="1"/>
  <c r="BB53" i="1"/>
  <c r="BC53" i="1"/>
  <c r="BL53" i="1"/>
  <c r="BM53" i="1"/>
  <c r="BN53" i="1"/>
  <c r="BY53" i="1"/>
  <c r="BZ53" i="1"/>
  <c r="CA53" i="1"/>
  <c r="I54" i="1"/>
  <c r="J54" i="1"/>
  <c r="O54" i="1"/>
  <c r="N54" i="1" s="1"/>
  <c r="AB54" i="1"/>
  <c r="AC54" i="1"/>
  <c r="AD54" i="1"/>
  <c r="AO54" i="1"/>
  <c r="AP54" i="1"/>
  <c r="AQ54" i="1"/>
  <c r="BA54" i="1"/>
  <c r="BB54" i="1"/>
  <c r="BC54" i="1"/>
  <c r="BL54" i="1"/>
  <c r="BM54" i="1"/>
  <c r="BN54" i="1"/>
  <c r="BY54" i="1"/>
  <c r="BZ54" i="1"/>
  <c r="CA54" i="1"/>
  <c r="BO52" i="1" l="1"/>
  <c r="BO50" i="1"/>
  <c r="BD50" i="1"/>
  <c r="BO48" i="1"/>
  <c r="G53" i="1"/>
  <c r="H53" i="1" s="1"/>
  <c r="M28" i="1"/>
  <c r="L26" i="1"/>
  <c r="M17" i="1"/>
  <c r="M21" i="1"/>
  <c r="L19" i="1"/>
  <c r="M11" i="1"/>
  <c r="L28" i="1"/>
  <c r="M26" i="1"/>
  <c r="L17" i="1"/>
  <c r="L21" i="1"/>
  <c r="M19" i="1"/>
  <c r="L11" i="1"/>
  <c r="BO21" i="1"/>
  <c r="BO19" i="1"/>
  <c r="G19" i="1"/>
  <c r="H19" i="1" s="1"/>
  <c r="BO17" i="1"/>
  <c r="BO28" i="1"/>
  <c r="BO54" i="1"/>
  <c r="CB50" i="1"/>
  <c r="BO26" i="1"/>
  <c r="BO11" i="1"/>
  <c r="AE54" i="1"/>
  <c r="AR54" i="1"/>
  <c r="BD54" i="1"/>
  <c r="BO53" i="1"/>
  <c r="BD52" i="1"/>
  <c r="BO51" i="1"/>
  <c r="G51" i="1"/>
  <c r="H51" i="1" s="1"/>
  <c r="G50" i="1"/>
  <c r="H50" i="1" s="1"/>
  <c r="CB54" i="1"/>
  <c r="CB53" i="1"/>
  <c r="CB51" i="1"/>
  <c r="AE51" i="1"/>
  <c r="G54" i="1"/>
  <c r="H54" i="1" s="1"/>
  <c r="AE52" i="1"/>
  <c r="AR50" i="1"/>
  <c r="BO49" i="1"/>
  <c r="CB28" i="1"/>
  <c r="BD28" i="1"/>
  <c r="G28" i="1"/>
  <c r="H28" i="1" s="1"/>
  <c r="AE21" i="1"/>
  <c r="G21" i="1"/>
  <c r="H21" i="1" s="1"/>
  <c r="CB17" i="1"/>
  <c r="BD17" i="1"/>
  <c r="G17" i="1"/>
  <c r="H17" i="1" s="1"/>
  <c r="BD11" i="1"/>
  <c r="G11" i="1"/>
  <c r="H11" i="1" s="1"/>
  <c r="CB52" i="1"/>
  <c r="CB21" i="1"/>
  <c r="CB19" i="1"/>
  <c r="CB49" i="1"/>
  <c r="M48" i="1"/>
  <c r="CB26" i="1"/>
  <c r="CB48" i="1"/>
  <c r="CB11" i="1"/>
  <c r="BD21" i="1"/>
  <c r="BD19" i="1"/>
  <c r="BD49" i="1"/>
  <c r="BD26" i="1"/>
  <c r="BD53" i="1"/>
  <c r="M53" i="1"/>
  <c r="BD51" i="1"/>
  <c r="BD48" i="1"/>
  <c r="AR53" i="1"/>
  <c r="AR51" i="1"/>
  <c r="AR49" i="1"/>
  <c r="AR52" i="1"/>
  <c r="AR48" i="1"/>
  <c r="L48" i="1"/>
  <c r="AE50" i="1"/>
  <c r="AE48" i="1"/>
  <c r="AE11" i="1"/>
  <c r="AE53" i="1"/>
  <c r="AE28" i="1"/>
  <c r="AE26" i="1"/>
  <c r="AE19" i="1"/>
  <c r="AE49" i="1"/>
  <c r="AE17" i="1"/>
  <c r="G52" i="1"/>
  <c r="H52" i="1" s="1"/>
  <c r="G26" i="1"/>
  <c r="H26" i="1" s="1"/>
  <c r="G49" i="1"/>
  <c r="H49" i="1" s="1"/>
  <c r="G48" i="1"/>
  <c r="H48" i="1" s="1"/>
  <c r="L53" i="1"/>
  <c r="AC45" i="1"/>
  <c r="K21" i="1" l="1"/>
  <c r="K28" i="1"/>
  <c r="K11" i="1"/>
  <c r="K17" i="1"/>
  <c r="K19" i="1"/>
  <c r="K26" i="1"/>
  <c r="K48" i="1"/>
  <c r="K53" i="1"/>
  <c r="O39" i="1" l="1"/>
  <c r="N39" i="1" s="1"/>
  <c r="O14" i="1" l="1"/>
  <c r="N14" i="1" s="1"/>
  <c r="O24" i="1"/>
  <c r="N24" i="1" s="1"/>
  <c r="O35" i="1"/>
  <c r="N35" i="1" s="1"/>
  <c r="O22" i="1"/>
  <c r="N22" i="1" s="1"/>
  <c r="O18" i="1"/>
  <c r="N18" i="1" s="1"/>
  <c r="O20" i="1"/>
  <c r="N20" i="1" s="1"/>
  <c r="O43" i="1"/>
  <c r="N43" i="1" s="1"/>
  <c r="O34" i="1"/>
  <c r="N34" i="1" s="1"/>
  <c r="O15" i="1"/>
  <c r="N15" i="1" s="1"/>
  <c r="O5" i="1"/>
  <c r="N5" i="1" s="1"/>
  <c r="O44" i="1"/>
  <c r="N44" i="1" s="1"/>
  <c r="O37" i="1"/>
  <c r="N37" i="1" s="1"/>
  <c r="O42" i="1"/>
  <c r="N42" i="1" s="1"/>
  <c r="O46" i="1"/>
  <c r="N46" i="1" s="1"/>
  <c r="O3" i="1"/>
  <c r="N3" i="1" s="1"/>
  <c r="O45" i="1"/>
  <c r="N45" i="1" s="1"/>
  <c r="O8" i="1"/>
  <c r="N8" i="1" s="1"/>
  <c r="O36" i="1"/>
  <c r="N36" i="1" s="1"/>
  <c r="O29" i="1"/>
  <c r="N29" i="1" s="1"/>
  <c r="CA15" i="1"/>
  <c r="BZ15" i="1"/>
  <c r="BY15" i="1"/>
  <c r="BN15" i="1"/>
  <c r="BM15" i="1"/>
  <c r="BL15" i="1"/>
  <c r="BC15" i="1"/>
  <c r="BB15" i="1"/>
  <c r="BA15" i="1"/>
  <c r="AD15" i="1"/>
  <c r="AC15" i="1"/>
  <c r="AB15" i="1"/>
  <c r="J15" i="1"/>
  <c r="I15" i="1"/>
  <c r="CA18" i="1"/>
  <c r="BZ18" i="1"/>
  <c r="BY18" i="1"/>
  <c r="BN18" i="1"/>
  <c r="BM18" i="1"/>
  <c r="BL18" i="1"/>
  <c r="BC18" i="1"/>
  <c r="BB18" i="1"/>
  <c r="BA18" i="1"/>
  <c r="AQ18" i="1"/>
  <c r="AP18" i="1"/>
  <c r="AO18" i="1"/>
  <c r="AD18" i="1"/>
  <c r="AC18" i="1"/>
  <c r="AB18" i="1"/>
  <c r="J18" i="1"/>
  <c r="I18" i="1"/>
  <c r="CA10" i="1"/>
  <c r="BZ10" i="1"/>
  <c r="BY10" i="1"/>
  <c r="BN10" i="1"/>
  <c r="BM10" i="1"/>
  <c r="BL10" i="1"/>
  <c r="BC10" i="1"/>
  <c r="BB10" i="1"/>
  <c r="BA10" i="1"/>
  <c r="AD10" i="1"/>
  <c r="AC10" i="1"/>
  <c r="AB10" i="1"/>
  <c r="J10" i="1"/>
  <c r="I10" i="1"/>
  <c r="CA42" i="1"/>
  <c r="BZ42" i="1"/>
  <c r="BY42" i="1"/>
  <c r="BN42" i="1"/>
  <c r="BM42" i="1"/>
  <c r="BL42" i="1"/>
  <c r="BC42" i="1"/>
  <c r="BB42" i="1"/>
  <c r="BA42" i="1"/>
  <c r="AQ42" i="1"/>
  <c r="AP42" i="1"/>
  <c r="AO42" i="1"/>
  <c r="AD42" i="1"/>
  <c r="AC42" i="1"/>
  <c r="AB42" i="1"/>
  <c r="J42" i="1"/>
  <c r="I42" i="1"/>
  <c r="CA14" i="1"/>
  <c r="BZ14" i="1"/>
  <c r="BY14" i="1"/>
  <c r="BN14" i="1"/>
  <c r="BM14" i="1"/>
  <c r="BL14" i="1"/>
  <c r="BC14" i="1"/>
  <c r="BB14" i="1"/>
  <c r="BA14" i="1"/>
  <c r="AQ14" i="1"/>
  <c r="AP14" i="1"/>
  <c r="AO14" i="1"/>
  <c r="AD14" i="1"/>
  <c r="AC14" i="1"/>
  <c r="AB14" i="1"/>
  <c r="J14" i="1"/>
  <c r="I14" i="1"/>
  <c r="CA34" i="1"/>
  <c r="BZ34" i="1"/>
  <c r="BY34" i="1"/>
  <c r="BN34" i="1"/>
  <c r="BM34" i="1"/>
  <c r="BL34" i="1"/>
  <c r="BC34" i="1"/>
  <c r="BB34" i="1"/>
  <c r="BA34" i="1"/>
  <c r="AQ34" i="1"/>
  <c r="AP34" i="1"/>
  <c r="AO34" i="1"/>
  <c r="AD34" i="1"/>
  <c r="AC34" i="1"/>
  <c r="AB34" i="1"/>
  <c r="J34" i="1"/>
  <c r="I34" i="1"/>
  <c r="CA45" i="1"/>
  <c r="BZ45" i="1"/>
  <c r="BY45" i="1"/>
  <c r="BN45" i="1"/>
  <c r="BM45" i="1"/>
  <c r="BL45" i="1"/>
  <c r="BC45" i="1"/>
  <c r="BB45" i="1"/>
  <c r="BA45" i="1"/>
  <c r="AQ45" i="1"/>
  <c r="AP45" i="1"/>
  <c r="AO45" i="1"/>
  <c r="AD45" i="1"/>
  <c r="AB45" i="1"/>
  <c r="J45" i="1"/>
  <c r="I45" i="1"/>
  <c r="CA7" i="1"/>
  <c r="BZ7" i="1"/>
  <c r="BY7" i="1"/>
  <c r="BN7" i="1"/>
  <c r="BM7" i="1"/>
  <c r="BL7" i="1"/>
  <c r="BC7" i="1"/>
  <c r="BB7" i="1"/>
  <c r="BA7" i="1"/>
  <c r="AD7" i="1"/>
  <c r="AC7" i="1"/>
  <c r="AB7" i="1"/>
  <c r="J7" i="1"/>
  <c r="I7" i="1"/>
  <c r="CA22" i="1"/>
  <c r="BZ22" i="1"/>
  <c r="BY22" i="1"/>
  <c r="BN22" i="1"/>
  <c r="BM22" i="1"/>
  <c r="BL22" i="1"/>
  <c r="BC22" i="1"/>
  <c r="BB22" i="1"/>
  <c r="BA22" i="1"/>
  <c r="AD22" i="1"/>
  <c r="AC22" i="1"/>
  <c r="AB22" i="1"/>
  <c r="J22" i="1"/>
  <c r="I22" i="1"/>
  <c r="CA32" i="1"/>
  <c r="BZ32" i="1"/>
  <c r="BY32" i="1"/>
  <c r="BN32" i="1"/>
  <c r="BM32" i="1"/>
  <c r="BL32" i="1"/>
  <c r="BC32" i="1"/>
  <c r="BB32" i="1"/>
  <c r="BA32" i="1"/>
  <c r="AD32" i="1"/>
  <c r="AC32" i="1"/>
  <c r="AB32" i="1"/>
  <c r="J32" i="1"/>
  <c r="I32" i="1"/>
  <c r="CA44" i="1"/>
  <c r="BZ44" i="1"/>
  <c r="BY44" i="1"/>
  <c r="BN44" i="1"/>
  <c r="BM44" i="1"/>
  <c r="BL44" i="1"/>
  <c r="BC44" i="1"/>
  <c r="BB44" i="1"/>
  <c r="BA44" i="1"/>
  <c r="AQ44" i="1"/>
  <c r="AP44" i="1"/>
  <c r="AO44" i="1"/>
  <c r="AD44" i="1"/>
  <c r="AC44" i="1"/>
  <c r="AB44" i="1"/>
  <c r="J44" i="1"/>
  <c r="I44" i="1"/>
  <c r="CA12" i="1"/>
  <c r="BZ12" i="1"/>
  <c r="BY12" i="1"/>
  <c r="BN12" i="1"/>
  <c r="BM12" i="1"/>
  <c r="BL12" i="1"/>
  <c r="BC12" i="1"/>
  <c r="BB12" i="1"/>
  <c r="BA12" i="1"/>
  <c r="AD12" i="1"/>
  <c r="AC12" i="1"/>
  <c r="AB12" i="1"/>
  <c r="J12" i="1"/>
  <c r="I12" i="1"/>
  <c r="CA24" i="1"/>
  <c r="BZ24" i="1"/>
  <c r="BY24" i="1"/>
  <c r="BN24" i="1"/>
  <c r="BM24" i="1"/>
  <c r="BL24" i="1"/>
  <c r="BC24" i="1"/>
  <c r="BB24" i="1"/>
  <c r="BA24" i="1"/>
  <c r="AD24" i="1"/>
  <c r="AC24" i="1"/>
  <c r="AB24" i="1"/>
  <c r="J24" i="1"/>
  <c r="I24" i="1"/>
  <c r="CA35" i="1"/>
  <c r="BZ35" i="1"/>
  <c r="BY35" i="1"/>
  <c r="BN35" i="1"/>
  <c r="BM35" i="1"/>
  <c r="BL35" i="1"/>
  <c r="BC35" i="1"/>
  <c r="BB35" i="1"/>
  <c r="BA35" i="1"/>
  <c r="AQ35" i="1"/>
  <c r="AP35" i="1"/>
  <c r="AO35" i="1"/>
  <c r="AD35" i="1"/>
  <c r="AC35" i="1"/>
  <c r="AB35" i="1"/>
  <c r="J35" i="1"/>
  <c r="I35" i="1"/>
  <c r="CL15" i="1"/>
  <c r="CK15" i="1"/>
  <c r="CJ15" i="1"/>
  <c r="CA41" i="1"/>
  <c r="BZ41" i="1"/>
  <c r="BY41" i="1"/>
  <c r="BN41" i="1"/>
  <c r="BM41" i="1"/>
  <c r="BL41" i="1"/>
  <c r="BC41" i="1"/>
  <c r="BB41" i="1"/>
  <c r="BA41" i="1"/>
  <c r="AQ41" i="1"/>
  <c r="AP41" i="1"/>
  <c r="AO41" i="1"/>
  <c r="AD41" i="1"/>
  <c r="AC41" i="1"/>
  <c r="AB41" i="1"/>
  <c r="O41" i="1"/>
  <c r="N41" i="1" s="1"/>
  <c r="J41" i="1"/>
  <c r="I41" i="1"/>
  <c r="BO32" i="1" l="1"/>
  <c r="G41" i="1"/>
  <c r="H41" i="1" s="1"/>
  <c r="G34" i="1"/>
  <c r="H34" i="1" s="1"/>
  <c r="G42" i="1"/>
  <c r="H42" i="1" s="1"/>
  <c r="G15" i="1"/>
  <c r="H15" i="1" s="1"/>
  <c r="BD41" i="1"/>
  <c r="M15" i="1"/>
  <c r="L15" i="1"/>
  <c r="BO22" i="1"/>
  <c r="G45" i="1"/>
  <c r="H45" i="1" s="1"/>
  <c r="BO34" i="1"/>
  <c r="G10" i="1"/>
  <c r="H10" i="1" s="1"/>
  <c r="BO15" i="1"/>
  <c r="G22" i="1"/>
  <c r="H22" i="1" s="1"/>
  <c r="BO35" i="1"/>
  <c r="CB15" i="1"/>
  <c r="BD15" i="1"/>
  <c r="AE15" i="1"/>
  <c r="CB18" i="1"/>
  <c r="AR18" i="1"/>
  <c r="BD10" i="1"/>
  <c r="AR42" i="1"/>
  <c r="CB34" i="1"/>
  <c r="BD34" i="1"/>
  <c r="AR34" i="1"/>
  <c r="BD45" i="1"/>
  <c r="BD7" i="1"/>
  <c r="CB32" i="1"/>
  <c r="BD32" i="1"/>
  <c r="G32" i="1"/>
  <c r="H32" i="1" s="1"/>
  <c r="G35" i="1"/>
  <c r="H35" i="1" s="1"/>
  <c r="CB41" i="1"/>
  <c r="BO41" i="1"/>
  <c r="G24" i="1"/>
  <c r="H24" i="1" s="1"/>
  <c r="AE12" i="1"/>
  <c r="CB12" i="1"/>
  <c r="AE32" i="1"/>
  <c r="AE22" i="1"/>
  <c r="CB22" i="1"/>
  <c r="G7" i="1"/>
  <c r="H7" i="1" s="1"/>
  <c r="BO7" i="1"/>
  <c r="AE14" i="1"/>
  <c r="CB14" i="1"/>
  <c r="BD42" i="1"/>
  <c r="BO10" i="1"/>
  <c r="AR41" i="1"/>
  <c r="CM15" i="1"/>
  <c r="AE35" i="1"/>
  <c r="CB35" i="1"/>
  <c r="AE24" i="1"/>
  <c r="CB24" i="1"/>
  <c r="G44" i="1"/>
  <c r="H44" i="1" s="1"/>
  <c r="BD44" i="1"/>
  <c r="BD22" i="1"/>
  <c r="AR45" i="1"/>
  <c r="AE34" i="1"/>
  <c r="G14" i="1"/>
  <c r="H14" i="1" s="1"/>
  <c r="AE42" i="1"/>
  <c r="CB42" i="1"/>
  <c r="BO18" i="1"/>
  <c r="AR44" i="1"/>
  <c r="CB7" i="1"/>
  <c r="AR14" i="1"/>
  <c r="BO42" i="1"/>
  <c r="AE10" i="1"/>
  <c r="CB10" i="1"/>
  <c r="BD18" i="1"/>
  <c r="AR35" i="1"/>
  <c r="BD24" i="1"/>
  <c r="BD12" i="1"/>
  <c r="BO44" i="1"/>
  <c r="BO45" i="1"/>
  <c r="BD14" i="1"/>
  <c r="AE18" i="1"/>
  <c r="AE7" i="1"/>
  <c r="AE41" i="1"/>
  <c r="BD35" i="1"/>
  <c r="BO24" i="1"/>
  <c r="G12" i="1"/>
  <c r="BO12" i="1"/>
  <c r="AE44" i="1"/>
  <c r="CB44" i="1"/>
  <c r="AE45" i="1"/>
  <c r="CB45" i="1"/>
  <c r="BO14" i="1"/>
  <c r="G18" i="1"/>
  <c r="H18" i="1" s="1"/>
  <c r="I5" i="1"/>
  <c r="J5" i="1"/>
  <c r="AB5" i="1"/>
  <c r="AC5" i="1"/>
  <c r="AD5" i="1"/>
  <c r="BA5" i="1"/>
  <c r="BB5" i="1"/>
  <c r="BC5" i="1"/>
  <c r="BL5" i="1"/>
  <c r="BM5" i="1"/>
  <c r="BN5" i="1"/>
  <c r="BY5" i="1"/>
  <c r="BZ5" i="1"/>
  <c r="CA5" i="1"/>
  <c r="CJ35" i="1"/>
  <c r="CK35" i="1"/>
  <c r="CL35" i="1"/>
  <c r="I8" i="1"/>
  <c r="J8" i="1"/>
  <c r="AB8" i="1"/>
  <c r="AC8" i="1"/>
  <c r="AD8" i="1"/>
  <c r="BA8" i="1"/>
  <c r="BB8" i="1"/>
  <c r="BC8" i="1"/>
  <c r="BL8" i="1"/>
  <c r="BM8" i="1"/>
  <c r="BN8" i="1"/>
  <c r="BY8" i="1"/>
  <c r="BZ8" i="1"/>
  <c r="CA8" i="1"/>
  <c r="CJ24" i="1"/>
  <c r="L24" i="1" s="1"/>
  <c r="CK24" i="1"/>
  <c r="CL24" i="1"/>
  <c r="M24" i="1" s="1"/>
  <c r="I46" i="1"/>
  <c r="J46" i="1"/>
  <c r="AB46" i="1"/>
  <c r="AC46" i="1"/>
  <c r="AD46" i="1"/>
  <c r="AO46" i="1"/>
  <c r="AP46" i="1"/>
  <c r="AQ46" i="1"/>
  <c r="BA46" i="1"/>
  <c r="BB46" i="1"/>
  <c r="BC46" i="1"/>
  <c r="BL46" i="1"/>
  <c r="BM46" i="1"/>
  <c r="BN46" i="1"/>
  <c r="BY46" i="1"/>
  <c r="BZ46" i="1"/>
  <c r="CA46" i="1"/>
  <c r="CJ44" i="1"/>
  <c r="CK44" i="1"/>
  <c r="CL44" i="1"/>
  <c r="I43" i="1"/>
  <c r="J43" i="1"/>
  <c r="AB43" i="1"/>
  <c r="AC43" i="1"/>
  <c r="AD43" i="1"/>
  <c r="AO43" i="1"/>
  <c r="AP43" i="1"/>
  <c r="AQ43" i="1"/>
  <c r="BA43" i="1"/>
  <c r="BB43" i="1"/>
  <c r="BC43" i="1"/>
  <c r="BL43" i="1"/>
  <c r="BM43" i="1"/>
  <c r="BN43" i="1"/>
  <c r="BY43" i="1"/>
  <c r="BZ43" i="1"/>
  <c r="CA43" i="1"/>
  <c r="CJ12" i="1"/>
  <c r="L12" i="1" s="1"/>
  <c r="CK12" i="1"/>
  <c r="CL12" i="1"/>
  <c r="M12" i="1" s="1"/>
  <c r="I29" i="1"/>
  <c r="J29" i="1"/>
  <c r="AB29" i="1"/>
  <c r="AC29" i="1"/>
  <c r="AD29" i="1"/>
  <c r="AO29" i="1"/>
  <c r="AP29" i="1"/>
  <c r="AQ29" i="1"/>
  <c r="BA29" i="1"/>
  <c r="BB29" i="1"/>
  <c r="BC29" i="1"/>
  <c r="BL29" i="1"/>
  <c r="BM29" i="1"/>
  <c r="BN29" i="1"/>
  <c r="BY29" i="1"/>
  <c r="BZ29" i="1"/>
  <c r="CA29" i="1"/>
  <c r="CJ32" i="1"/>
  <c r="CK32" i="1"/>
  <c r="CL32" i="1"/>
  <c r="I37" i="1"/>
  <c r="J37" i="1"/>
  <c r="AB37" i="1"/>
  <c r="AC37" i="1"/>
  <c r="AD37" i="1"/>
  <c r="AO37" i="1"/>
  <c r="AP37" i="1"/>
  <c r="AQ37" i="1"/>
  <c r="BA37" i="1"/>
  <c r="BB37" i="1"/>
  <c r="BC37" i="1"/>
  <c r="BL37" i="1"/>
  <c r="BM37" i="1"/>
  <c r="BN37" i="1"/>
  <c r="BY37" i="1"/>
  <c r="BZ37" i="1"/>
  <c r="CA37" i="1"/>
  <c r="M51" i="1" l="1"/>
  <c r="L51" i="1"/>
  <c r="K12" i="1"/>
  <c r="L44" i="1"/>
  <c r="L35" i="1"/>
  <c r="M44" i="1"/>
  <c r="M35" i="1"/>
  <c r="K15" i="1"/>
  <c r="K24" i="1"/>
  <c r="L5" i="1"/>
  <c r="L37" i="1"/>
  <c r="L43" i="1"/>
  <c r="L46" i="1"/>
  <c r="L8" i="1"/>
  <c r="M5" i="1"/>
  <c r="L29" i="1"/>
  <c r="M37" i="1"/>
  <c r="M29" i="1"/>
  <c r="M43" i="1"/>
  <c r="M46" i="1"/>
  <c r="M8" i="1"/>
  <c r="G5" i="1"/>
  <c r="H5" i="1" s="1"/>
  <c r="BO37" i="1"/>
  <c r="CB37" i="1"/>
  <c r="CM12" i="1"/>
  <c r="BO29" i="1"/>
  <c r="CM35" i="1"/>
  <c r="AR37" i="1"/>
  <c r="BD37" i="1"/>
  <c r="AR43" i="1"/>
  <c r="AE37" i="1"/>
  <c r="G46" i="1"/>
  <c r="H46" i="1" s="1"/>
  <c r="CM44" i="1"/>
  <c r="BD46" i="1"/>
  <c r="CB8" i="1"/>
  <c r="AE8" i="1"/>
  <c r="G8" i="1"/>
  <c r="H8" i="1" s="1"/>
  <c r="BO5" i="1"/>
  <c r="G29" i="1"/>
  <c r="H29" i="1" s="1"/>
  <c r="BD43" i="1"/>
  <c r="BD5" i="1"/>
  <c r="CM24" i="1"/>
  <c r="CB5" i="1"/>
  <c r="AE5" i="1"/>
  <c r="CB29" i="1"/>
  <c r="AE29" i="1"/>
  <c r="BO46" i="1"/>
  <c r="G37" i="1"/>
  <c r="H37" i="1" s="1"/>
  <c r="CM32" i="1"/>
  <c r="AR29" i="1"/>
  <c r="BO43" i="1"/>
  <c r="CB46" i="1"/>
  <c r="AE46" i="1"/>
  <c r="BD8" i="1"/>
  <c r="BD29" i="1"/>
  <c r="CB43" i="1"/>
  <c r="AE43" i="1"/>
  <c r="G43" i="1"/>
  <c r="AR46" i="1"/>
  <c r="BO8" i="1"/>
  <c r="CA47" i="1"/>
  <c r="BZ47" i="1"/>
  <c r="BY47" i="1"/>
  <c r="BN47" i="1"/>
  <c r="BM47" i="1"/>
  <c r="BL47" i="1"/>
  <c r="BC47" i="1"/>
  <c r="BB47" i="1"/>
  <c r="BA47" i="1"/>
  <c r="AQ47" i="1"/>
  <c r="AP47" i="1"/>
  <c r="AO47" i="1"/>
  <c r="AD47" i="1"/>
  <c r="AC47" i="1"/>
  <c r="AB47" i="1"/>
  <c r="O47" i="1"/>
  <c r="N47" i="1" s="1"/>
  <c r="J47" i="1"/>
  <c r="I47" i="1"/>
  <c r="CL42" i="1"/>
  <c r="M42" i="1" s="1"/>
  <c r="CK42" i="1"/>
  <c r="CJ42" i="1"/>
  <c r="L42" i="1" s="1"/>
  <c r="CA39" i="1"/>
  <c r="BZ39" i="1"/>
  <c r="BY39" i="1"/>
  <c r="BN39" i="1"/>
  <c r="BM39" i="1"/>
  <c r="BL39" i="1"/>
  <c r="BC39" i="1"/>
  <c r="BB39" i="1"/>
  <c r="BA39" i="1"/>
  <c r="AQ39" i="1"/>
  <c r="AP39" i="1"/>
  <c r="AO39" i="1"/>
  <c r="AD39" i="1"/>
  <c r="AC39" i="1"/>
  <c r="AB39" i="1"/>
  <c r="J39" i="1"/>
  <c r="I39" i="1"/>
  <c r="CA33" i="1"/>
  <c r="BZ33" i="1"/>
  <c r="BY33" i="1"/>
  <c r="BN33" i="1"/>
  <c r="BM33" i="1"/>
  <c r="BL33" i="1"/>
  <c r="BC33" i="1"/>
  <c r="BB33" i="1"/>
  <c r="BA33" i="1"/>
  <c r="AQ33" i="1"/>
  <c r="AP33" i="1"/>
  <c r="AO33" i="1"/>
  <c r="AD33" i="1"/>
  <c r="AC33" i="1"/>
  <c r="AB33" i="1"/>
  <c r="O33" i="1"/>
  <c r="N33" i="1" s="1"/>
  <c r="J33" i="1"/>
  <c r="I33" i="1"/>
  <c r="CL10" i="1"/>
  <c r="M10" i="1" s="1"/>
  <c r="CK10" i="1"/>
  <c r="CJ10" i="1"/>
  <c r="L10" i="1" s="1"/>
  <c r="CA23" i="1"/>
  <c r="BZ23" i="1"/>
  <c r="BY23" i="1"/>
  <c r="BN23" i="1"/>
  <c r="BM23" i="1"/>
  <c r="BL23" i="1"/>
  <c r="BC23" i="1"/>
  <c r="BB23" i="1"/>
  <c r="BA23" i="1"/>
  <c r="AD23" i="1"/>
  <c r="AC23" i="1"/>
  <c r="AB23" i="1"/>
  <c r="J23" i="1"/>
  <c r="I23" i="1"/>
  <c r="CA40" i="1"/>
  <c r="BZ40" i="1"/>
  <c r="BY40" i="1"/>
  <c r="BN40" i="1"/>
  <c r="BM40" i="1"/>
  <c r="BL40" i="1"/>
  <c r="BC40" i="1"/>
  <c r="BB40" i="1"/>
  <c r="BA40" i="1"/>
  <c r="AQ40" i="1"/>
  <c r="AP40" i="1"/>
  <c r="AO40" i="1"/>
  <c r="AD40" i="1"/>
  <c r="AC40" i="1"/>
  <c r="AB40" i="1"/>
  <c r="O40" i="1"/>
  <c r="N40" i="1" s="1"/>
  <c r="J40" i="1"/>
  <c r="I40" i="1"/>
  <c r="CL18" i="1"/>
  <c r="M18" i="1" s="1"/>
  <c r="CK18" i="1"/>
  <c r="CJ18" i="1"/>
  <c r="L18" i="1" s="1"/>
  <c r="CA25" i="1"/>
  <c r="BZ25" i="1"/>
  <c r="BY25" i="1"/>
  <c r="BN25" i="1"/>
  <c r="BM25" i="1"/>
  <c r="BL25" i="1"/>
  <c r="BC25" i="1"/>
  <c r="BB25" i="1"/>
  <c r="BA25" i="1"/>
  <c r="AD25" i="1"/>
  <c r="AC25" i="1"/>
  <c r="AB25" i="1"/>
  <c r="J25" i="1"/>
  <c r="I25" i="1"/>
  <c r="CA30" i="1"/>
  <c r="BZ30" i="1"/>
  <c r="BY30" i="1"/>
  <c r="BN30" i="1"/>
  <c r="BM30" i="1"/>
  <c r="BL30" i="1"/>
  <c r="BC30" i="1"/>
  <c r="BB30" i="1"/>
  <c r="BA30" i="1"/>
  <c r="AD30" i="1"/>
  <c r="AC30" i="1"/>
  <c r="AB30" i="1"/>
  <c r="J30" i="1"/>
  <c r="I30" i="1"/>
  <c r="CL14" i="1"/>
  <c r="M14" i="1" s="1"/>
  <c r="CK14" i="1"/>
  <c r="CJ14" i="1"/>
  <c r="L14" i="1" s="1"/>
  <c r="CA31" i="1"/>
  <c r="BZ31" i="1"/>
  <c r="BY31" i="1"/>
  <c r="BN31" i="1"/>
  <c r="BM31" i="1"/>
  <c r="BL31" i="1"/>
  <c r="BC31" i="1"/>
  <c r="BB31" i="1"/>
  <c r="BA31" i="1"/>
  <c r="J31" i="1"/>
  <c r="I31" i="1"/>
  <c r="CA38" i="1"/>
  <c r="BZ38" i="1"/>
  <c r="BY38" i="1"/>
  <c r="BN38" i="1"/>
  <c r="BM38" i="1"/>
  <c r="BL38" i="1"/>
  <c r="BC38" i="1"/>
  <c r="BB38" i="1"/>
  <c r="BA38" i="1"/>
  <c r="AQ38" i="1"/>
  <c r="AP38" i="1"/>
  <c r="AO38" i="1"/>
  <c r="AD38" i="1"/>
  <c r="AC38" i="1"/>
  <c r="AB38" i="1"/>
  <c r="O38" i="1"/>
  <c r="N38" i="1" s="1"/>
  <c r="J38" i="1"/>
  <c r="I38" i="1"/>
  <c r="CA27" i="1"/>
  <c r="BZ27" i="1"/>
  <c r="BY27" i="1"/>
  <c r="BN27" i="1"/>
  <c r="BM27" i="1"/>
  <c r="BL27" i="1"/>
  <c r="BC27" i="1"/>
  <c r="BB27" i="1"/>
  <c r="BA27" i="1"/>
  <c r="AD27" i="1"/>
  <c r="AC27" i="1"/>
  <c r="AB27" i="1"/>
  <c r="J27" i="1"/>
  <c r="I27" i="1"/>
  <c r="K51" i="1" l="1"/>
  <c r="K44" i="1"/>
  <c r="M30" i="1"/>
  <c r="K10" i="1"/>
  <c r="M27" i="1"/>
  <c r="M25" i="1"/>
  <c r="L23" i="1"/>
  <c r="L30" i="1"/>
  <c r="L27" i="1"/>
  <c r="L25" i="1"/>
  <c r="M23" i="1"/>
  <c r="K35" i="1"/>
  <c r="M39" i="1"/>
  <c r="L39" i="1"/>
  <c r="K42" i="1"/>
  <c r="K18" i="1"/>
  <c r="K43" i="1"/>
  <c r="K29" i="1"/>
  <c r="K14" i="1"/>
  <c r="K8" i="1"/>
  <c r="K37" i="1"/>
  <c r="K46" i="1"/>
  <c r="K5" i="1"/>
  <c r="BO25" i="1"/>
  <c r="CM10" i="1"/>
  <c r="G30" i="1"/>
  <c r="H30" i="1" s="1"/>
  <c r="BO30" i="1"/>
  <c r="AR33" i="1"/>
  <c r="BD30" i="1"/>
  <c r="BD47" i="1"/>
  <c r="CB39" i="1"/>
  <c r="AE39" i="1"/>
  <c r="BD23" i="1"/>
  <c r="CB40" i="1"/>
  <c r="M40" i="1"/>
  <c r="AE40" i="1"/>
  <c r="CB25" i="1"/>
  <c r="CB30" i="1"/>
  <c r="AE30" i="1"/>
  <c r="BD31" i="1"/>
  <c r="AR38" i="1"/>
  <c r="BD38" i="1"/>
  <c r="BD33" i="1"/>
  <c r="AR39" i="1"/>
  <c r="CM42" i="1"/>
  <c r="BO47" i="1"/>
  <c r="CB31" i="1"/>
  <c r="CB38" i="1"/>
  <c r="CM14" i="1"/>
  <c r="BD25" i="1"/>
  <c r="L40" i="1"/>
  <c r="BO40" i="1"/>
  <c r="AE33" i="1"/>
  <c r="CB33" i="1"/>
  <c r="BO39" i="1"/>
  <c r="AR47" i="1"/>
  <c r="BO31" i="1"/>
  <c r="AR40" i="1"/>
  <c r="BO23" i="1"/>
  <c r="BO38" i="1"/>
  <c r="CM18" i="1"/>
  <c r="BD40" i="1"/>
  <c r="AE23" i="1"/>
  <c r="CB23" i="1"/>
  <c r="BO33" i="1"/>
  <c r="BD39" i="1"/>
  <c r="AE47" i="1"/>
  <c r="CB47" i="1"/>
  <c r="G23" i="1"/>
  <c r="H23" i="1" s="1"/>
  <c r="G47" i="1"/>
  <c r="H47" i="1" s="1"/>
  <c r="G33" i="1"/>
  <c r="H33" i="1" s="1"/>
  <c r="G25" i="1"/>
  <c r="H25" i="1" s="1"/>
  <c r="G40" i="1"/>
  <c r="H40" i="1" s="1"/>
  <c r="G39" i="1"/>
  <c r="H39" i="1" s="1"/>
  <c r="G31" i="1"/>
  <c r="H31" i="1" s="1"/>
  <c r="AE25" i="1"/>
  <c r="BO27" i="1"/>
  <c r="AE38" i="1"/>
  <c r="G38" i="1"/>
  <c r="H38" i="1" s="1"/>
  <c r="AE27" i="1"/>
  <c r="CB27" i="1"/>
  <c r="BD27" i="1"/>
  <c r="G27" i="1"/>
  <c r="H27" i="1" s="1"/>
  <c r="K30" i="1" l="1"/>
  <c r="K27" i="1"/>
  <c r="K25" i="1"/>
  <c r="K23" i="1"/>
  <c r="K39" i="1"/>
  <c r="K40" i="1"/>
  <c r="L52" i="1" l="1"/>
  <c r="M52" i="1"/>
  <c r="K52" i="1" l="1"/>
  <c r="CL22" i="1"/>
  <c r="CK22" i="1"/>
  <c r="CJ22" i="1"/>
  <c r="L22" i="1" l="1"/>
  <c r="M22" i="1"/>
  <c r="CM22" i="1"/>
  <c r="K22" i="1" l="1"/>
  <c r="I20" i="1"/>
  <c r="J20" i="1"/>
  <c r="AB20" i="1"/>
  <c r="AC20" i="1"/>
  <c r="AD20" i="1"/>
  <c r="BA20" i="1"/>
  <c r="BB20" i="1"/>
  <c r="BC20" i="1"/>
  <c r="BL20" i="1"/>
  <c r="BM20" i="1"/>
  <c r="BN20" i="1"/>
  <c r="BY20" i="1"/>
  <c r="BZ20" i="1"/>
  <c r="CA20" i="1"/>
  <c r="L54" i="1"/>
  <c r="M54" i="1"/>
  <c r="I36" i="1"/>
  <c r="J36" i="1"/>
  <c r="AB36" i="1"/>
  <c r="AC36" i="1"/>
  <c r="AD36" i="1"/>
  <c r="AO36" i="1"/>
  <c r="AP36" i="1"/>
  <c r="AQ36" i="1"/>
  <c r="BA36" i="1"/>
  <c r="BB36" i="1"/>
  <c r="BC36" i="1"/>
  <c r="BL36" i="1"/>
  <c r="BM36" i="1"/>
  <c r="BN36" i="1"/>
  <c r="BY36" i="1"/>
  <c r="BZ36" i="1"/>
  <c r="CA36" i="1"/>
  <c r="CJ34" i="1"/>
  <c r="CK34" i="1"/>
  <c r="CL34" i="1"/>
  <c r="CJ45" i="1"/>
  <c r="CK45" i="1"/>
  <c r="CL45" i="1"/>
  <c r="K54" i="1" l="1"/>
  <c r="M50" i="1"/>
  <c r="L50" i="1"/>
  <c r="L34" i="1"/>
  <c r="M34" i="1"/>
  <c r="M45" i="1"/>
  <c r="L45" i="1"/>
  <c r="L36" i="1"/>
  <c r="L20" i="1"/>
  <c r="M36" i="1"/>
  <c r="M20" i="1"/>
  <c r="M33" i="1"/>
  <c r="L33" i="1"/>
  <c r="CM34" i="1"/>
  <c r="AR36" i="1"/>
  <c r="BD20" i="1"/>
  <c r="G20" i="1"/>
  <c r="G36" i="1"/>
  <c r="BD36" i="1"/>
  <c r="BO20" i="1"/>
  <c r="BO36" i="1"/>
  <c r="CB20" i="1"/>
  <c r="AE20" i="1"/>
  <c r="CB36" i="1"/>
  <c r="AE36" i="1"/>
  <c r="CM45" i="1"/>
  <c r="CJ7" i="1"/>
  <c r="CK7" i="1"/>
  <c r="CL7" i="1"/>
  <c r="I3" i="1"/>
  <c r="J3" i="1"/>
  <c r="AB3" i="1"/>
  <c r="BA3" i="1"/>
  <c r="BL3" i="1"/>
  <c r="BY3" i="1"/>
  <c r="AD3" i="1"/>
  <c r="BC3" i="1"/>
  <c r="BN3" i="1"/>
  <c r="CA3" i="1"/>
  <c r="AC3" i="1"/>
  <c r="BB3" i="1"/>
  <c r="BM3" i="1"/>
  <c r="BZ3" i="1"/>
  <c r="M7" i="1" l="1"/>
  <c r="M49" i="1"/>
  <c r="L7" i="1"/>
  <c r="L49" i="1"/>
  <c r="K50" i="1"/>
  <c r="M41" i="1"/>
  <c r="L41" i="1"/>
  <c r="K34" i="1"/>
  <c r="L38" i="1"/>
  <c r="M38" i="1"/>
  <c r="K45" i="1"/>
  <c r="K20" i="1"/>
  <c r="K33" i="1"/>
  <c r="L3" i="1"/>
  <c r="M3" i="1"/>
  <c r="K36" i="1"/>
  <c r="L47" i="1"/>
  <c r="M47" i="1"/>
  <c r="H20" i="1"/>
  <c r="CM7" i="1"/>
  <c r="AE3" i="1"/>
  <c r="BD3" i="1"/>
  <c r="CB3" i="1"/>
  <c r="BO3" i="1"/>
  <c r="H43" i="1"/>
  <c r="G3" i="1"/>
  <c r="K7" i="1" l="1"/>
  <c r="K49" i="1"/>
  <c r="K41" i="1"/>
  <c r="K38" i="1"/>
  <c r="K3" i="1"/>
  <c r="K47" i="1"/>
  <c r="H12" i="1"/>
  <c r="H3" i="1"/>
  <c r="H36" i="1"/>
</calcChain>
</file>

<file path=xl/sharedStrings.xml><?xml version="1.0" encoding="utf-8"?>
<sst xmlns="http://schemas.openxmlformats.org/spreadsheetml/2006/main" count="405" uniqueCount="137">
  <si>
    <t>Class</t>
  </si>
  <si>
    <t>Div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</si>
  <si>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</si>
  <si>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</si>
  <si>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</si>
  <si>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</si>
  <si>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</si>
  <si>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</si>
  <si>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</si>
  <si>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</si>
  <si>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</si>
  <si>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</si>
  <si>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</si>
  <si>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</si>
  <si>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</si>
  <si>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</si>
  <si>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</si>
  <si>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</si>
  <si>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</si>
  <si>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</si>
  <si>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</si>
  <si>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</si>
  <si>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</si>
  <si>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</si>
  <si>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</si>
  <si>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</si>
  <si>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</si>
  <si>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</si>
  <si>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</si>
  <si>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</si>
  <si>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</si>
  <si>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</si>
  <si>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</si>
  <si>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</si>
  <si>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</si>
  <si>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</si>
  <si>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</si>
  <si>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</si>
  <si>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</si>
  <si>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</si>
  <si>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</si>
  <si>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</si>
  <si>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</si>
  <si>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</si>
  <si>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</si>
  <si>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</si>
  <si>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</si>
  <si>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</si>
  <si>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</si>
  <si>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</si>
  <si>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</si>
  <si>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</si>
  <si>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</si>
  <si>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</si>
  <si>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</si>
  <si>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</si>
  <si>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</si>
  <si>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</si>
  <si>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</si>
  <si>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</si>
  <si>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</si>
  <si>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</si>
  <si>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</si>
  <si>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</si>
  <si>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</si>
  <si>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</si>
  <si>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</si>
  <si>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</si>
  <si>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</si>
  <si>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</si>
  <si>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</si>
  <si>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</si>
  <si>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</si>
  <si>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</si>
  <si>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</si>
  <si>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</si>
  <si>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</si>
  <si>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</si>
  <si>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</si>
  <si>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</si>
  <si>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</si>
  <si>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</si>
  <si>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</si>
  <si>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</si>
  <si>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</si>
  <si>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Match Totals</t>
  </si>
  <si>
    <t>Stage 4</t>
  </si>
  <si>
    <t>Str 1
Raw
Time</t>
  </si>
  <si>
    <t>IDPA #</t>
  </si>
  <si>
    <t>L C
A R
B E
O D
R I
   T</t>
  </si>
  <si>
    <t>Bay 7
Both Sides Now #2</t>
  </si>
  <si>
    <t>HNT</t>
  </si>
  <si>
    <t>*  No Division, Shooter Must Complete Score Sheet</t>
  </si>
  <si>
    <t>** No Classification, Shooter Must Complete Score Sheet</t>
  </si>
  <si>
    <r>
      <t xml:space="preserve">TNR - </t>
    </r>
    <r>
      <rPr>
        <b/>
        <u/>
        <sz val="10"/>
        <rFont val="Arial"/>
        <family val="2"/>
      </rPr>
      <t>T</t>
    </r>
    <r>
      <rPr>
        <sz val="10"/>
        <rFont val="Arial"/>
      </rPr>
      <t xml:space="preserve">ime </t>
    </r>
    <r>
      <rPr>
        <b/>
        <u/>
        <sz val="10"/>
        <rFont val="Arial"/>
        <family val="2"/>
      </rPr>
      <t>N</t>
    </r>
    <r>
      <rPr>
        <sz val="10"/>
        <rFont val="Arial"/>
      </rPr>
      <t xml:space="preserve">ot </t>
    </r>
    <r>
      <rPr>
        <b/>
        <u/>
        <sz val="10"/>
        <rFont val="Arial"/>
        <family val="2"/>
      </rPr>
      <t>R</t>
    </r>
    <r>
      <rPr>
        <sz val="10"/>
        <rFont val="Arial"/>
      </rPr>
      <t>ecorded, Shooter Must Review Score Sheet</t>
    </r>
  </si>
  <si>
    <r>
      <t xml:space="preserve">DNF - </t>
    </r>
    <r>
      <rPr>
        <b/>
        <u/>
        <sz val="10"/>
        <rFont val="Arial"/>
        <family val="2"/>
      </rPr>
      <t>D</t>
    </r>
    <r>
      <rPr>
        <sz val="10"/>
        <rFont val="Arial"/>
        <family val="2"/>
      </rPr>
      <t xml:space="preserve">id </t>
    </r>
    <r>
      <rPr>
        <b/>
        <u/>
        <sz val="10"/>
        <rFont val="Arial"/>
        <family val="2"/>
      </rPr>
      <t>N</t>
    </r>
    <r>
      <rPr>
        <sz val="10"/>
        <rFont val="Arial"/>
        <family val="2"/>
      </rPr>
      <t xml:space="preserve">ot </t>
    </r>
    <r>
      <rPr>
        <b/>
        <u/>
        <sz val="10"/>
        <rFont val="Arial"/>
        <family val="2"/>
      </rPr>
      <t>F</t>
    </r>
    <r>
      <rPr>
        <sz val="10"/>
        <rFont val="Arial"/>
        <family val="2"/>
      </rPr>
      <t>inish, Shooter Must Review Score Sheet</t>
    </r>
  </si>
  <si>
    <t>7</t>
  </si>
  <si>
    <t>UN</t>
  </si>
  <si>
    <t>16</t>
  </si>
  <si>
    <t>Out</t>
  </si>
  <si>
    <t>Henry L</t>
  </si>
  <si>
    <t>CCP</t>
  </si>
  <si>
    <t>15</t>
  </si>
  <si>
    <t>Tom F</t>
  </si>
  <si>
    <t>Eric W</t>
  </si>
  <si>
    <t>Kerry B</t>
  </si>
  <si>
    <t>Randy G</t>
  </si>
  <si>
    <t>Mike B</t>
  </si>
  <si>
    <t>Mick M</t>
  </si>
  <si>
    <t>Clear Creek
Main Match
February 11, 2017</t>
  </si>
  <si>
    <t>ER</t>
  </si>
  <si>
    <t>Stage 1
Classifier Stage 3, String 1</t>
  </si>
  <si>
    <t>Matt G **</t>
  </si>
  <si>
    <t>Scott S</t>
  </si>
  <si>
    <t>Bill D **</t>
  </si>
  <si>
    <t>TNR</t>
  </si>
  <si>
    <t>Dawn R</t>
  </si>
  <si>
    <t>Michael G</t>
  </si>
  <si>
    <t>Stage 2
Here We Go</t>
  </si>
  <si>
    <t>Stage 4
Too Many Cooks In The Kitchen</t>
  </si>
  <si>
    <t>Stage 3
Heartless Bastards
Meet
The St Valintine's Day Massacre</t>
  </si>
  <si>
    <t>TNR-2</t>
  </si>
  <si>
    <t>Darren B **</t>
  </si>
  <si>
    <t>David V</t>
  </si>
  <si>
    <t>Adam K</t>
  </si>
  <si>
    <t>Steve L</t>
  </si>
  <si>
    <t>John M K **</t>
  </si>
  <si>
    <t>John A K</t>
  </si>
  <si>
    <t>Mike J</t>
  </si>
  <si>
    <t>Jon S</t>
  </si>
  <si>
    <t>BUG</t>
  </si>
  <si>
    <t>Bruce K * (Auto or Rev)</t>
  </si>
  <si>
    <t>Michael C</t>
  </si>
  <si>
    <t>Bill L</t>
  </si>
  <si>
    <t>Bryan I</t>
  </si>
  <si>
    <t>DNF</t>
  </si>
  <si>
    <t>Range Member Labor Credit Sum  1-Member; 2-Setup;4-SO;8-COF;16-New Shooter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</si>
</sst>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8"/>
      <color indexed="22"/>
      <name val="Arial"/>
      <family val="2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Border="1" applyProtection="1"/>
    <xf numFmtId="164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4" fillId="2" borderId="3" xfId="0" applyNumberFormat="1" applyFont="1" applyFill="1" applyBorder="1" applyAlignment="1" applyProtection="1">
      <alignment horizontal="center" wrapText="1"/>
    </xf>
    <xf numFmtId="49" fontId="4" fillId="2" borderId="4" xfId="0" applyNumberFormat="1" applyFont="1" applyFill="1" applyBorder="1" applyAlignment="1" applyProtection="1">
      <alignment horizontal="center" wrapText="1"/>
    </xf>
    <xf numFmtId="1" fontId="1" fillId="0" borderId="5" xfId="0" applyNumberFormat="1" applyFont="1" applyBorder="1" applyAlignment="1" applyProtection="1">
      <alignment horizontal="center" vertical="center"/>
    </xf>
    <xf numFmtId="1" fontId="3" fillId="0" borderId="6" xfId="0" applyNumberFormat="1" applyFont="1" applyBorder="1" applyAlignment="1" applyProtection="1">
      <alignment horizontal="center" vertical="center"/>
    </xf>
    <xf numFmtId="1" fontId="0" fillId="0" borderId="5" xfId="0" applyNumberFormat="1" applyBorder="1" applyAlignment="1" applyProtection="1">
      <alignment horizontal="right" vertical="center"/>
    </xf>
    <xf numFmtId="1" fontId="1" fillId="0" borderId="7" xfId="0" applyNumberFormat="1" applyFont="1" applyBorder="1" applyAlignment="1" applyProtection="1">
      <alignment horizontal="center" vertical="center"/>
    </xf>
    <xf numFmtId="49" fontId="0" fillId="0" borderId="5" xfId="0" applyNumberFormat="1" applyBorder="1" applyAlignment="1" applyProtection="1">
      <alignment horizontal="left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164" fontId="0" fillId="0" borderId="5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</xf>
    <xf numFmtId="2" fontId="0" fillId="0" borderId="5" xfId="0" applyNumberFormat="1" applyBorder="1" applyAlignment="1" applyProtection="1">
      <alignment horizontal="right" vertical="center"/>
      <protection locked="0"/>
    </xf>
    <xf numFmtId="1" fontId="0" fillId="0" borderId="5" xfId="0" applyNumberFormat="1" applyBorder="1" applyAlignment="1" applyProtection="1">
      <alignment horizontal="right" vertical="center"/>
      <protection locked="0"/>
    </xf>
    <xf numFmtId="1" fontId="0" fillId="0" borderId="8" xfId="0" applyNumberFormat="1" applyBorder="1" applyAlignment="1" applyProtection="1">
      <alignment horizontal="right" vertical="center"/>
      <protection locked="0"/>
    </xf>
    <xf numFmtId="2" fontId="0" fillId="0" borderId="7" xfId="0" applyNumberFormat="1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center" vertical="center"/>
    </xf>
    <xf numFmtId="1" fontId="3" fillId="0" borderId="5" xfId="0" applyNumberFormat="1" applyFont="1" applyBorder="1" applyAlignment="1" applyProtection="1">
      <alignment horizontal="center" vertical="center"/>
    </xf>
    <xf numFmtId="49" fontId="0" fillId="0" borderId="10" xfId="0" applyNumberFormat="1" applyBorder="1" applyAlignment="1" applyProtection="1">
      <alignment horizontal="left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" fontId="1" fillId="0" borderId="10" xfId="0" applyNumberFormat="1" applyFont="1" applyBorder="1" applyAlignment="1" applyProtection="1">
      <alignment horizontal="center" vertical="center"/>
    </xf>
    <xf numFmtId="1" fontId="3" fillId="0" borderId="10" xfId="0" applyNumberFormat="1" applyFont="1" applyBorder="1" applyAlignment="1" applyProtection="1">
      <alignment horizontal="center" vertical="center"/>
    </xf>
    <xf numFmtId="2" fontId="2" fillId="0" borderId="10" xfId="0" applyNumberFormat="1" applyFont="1" applyBorder="1" applyAlignment="1" applyProtection="1">
      <alignment horizontal="right" vertical="center"/>
    </xf>
    <xf numFmtId="1" fontId="0" fillId="0" borderId="10" xfId="0" applyNumberFormat="1" applyBorder="1" applyAlignment="1" applyProtection="1">
      <alignment horizontal="right" vertical="center"/>
    </xf>
    <xf numFmtId="164" fontId="0" fillId="0" borderId="10" xfId="0" applyNumberFormat="1" applyBorder="1" applyAlignment="1" applyProtection="1">
      <alignment horizontal="right" vertical="center"/>
    </xf>
    <xf numFmtId="2" fontId="0" fillId="0" borderId="10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2" fontId="2" fillId="0" borderId="0" xfId="0" applyNumberFormat="1" applyFont="1" applyBorder="1" applyAlignment="1" applyProtection="1">
      <alignment horizontal="right" vertical="center"/>
    </xf>
    <xf numFmtId="0" fontId="0" fillId="0" borderId="2" xfId="0" applyBorder="1"/>
    <xf numFmtId="1" fontId="3" fillId="0" borderId="11" xfId="0" applyNumberFormat="1" applyFont="1" applyBorder="1" applyAlignment="1" applyProtection="1">
      <alignment horizontal="center" vertical="center"/>
    </xf>
    <xf numFmtId="2" fontId="0" fillId="0" borderId="12" xfId="0" applyNumberFormat="1" applyBorder="1" applyAlignment="1" applyProtection="1">
      <alignment horizontal="right" vertical="center"/>
      <protection locked="0"/>
    </xf>
    <xf numFmtId="2" fontId="0" fillId="0" borderId="12" xfId="0" applyNumberFormat="1" applyBorder="1" applyAlignment="1" applyProtection="1">
      <alignment horizontal="right" vertical="center"/>
    </xf>
    <xf numFmtId="49" fontId="0" fillId="0" borderId="0" xfId="0" applyNumberFormat="1" applyBorder="1"/>
    <xf numFmtId="1" fontId="1" fillId="0" borderId="12" xfId="0" applyNumberFormat="1" applyFont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wrapText="1"/>
    </xf>
    <xf numFmtId="0" fontId="0" fillId="0" borderId="5" xfId="0" applyBorder="1"/>
    <xf numFmtId="49" fontId="2" fillId="2" borderId="14" xfId="0" applyNumberFormat="1" applyFont="1" applyFill="1" applyBorder="1" applyAlignment="1" applyProtection="1">
      <alignment horizontal="center" wrapText="1"/>
    </xf>
    <xf numFmtId="49" fontId="0" fillId="0" borderId="15" xfId="0" applyNumberFormat="1" applyBorder="1" applyAlignment="1" applyProtection="1">
      <alignment horizontal="center" vertical="center"/>
      <protection locked="0"/>
    </xf>
    <xf numFmtId="2" fontId="2" fillId="0" borderId="15" xfId="0" applyNumberFormat="1" applyFont="1" applyBorder="1" applyAlignment="1" applyProtection="1">
      <alignment horizontal="right" vertical="center"/>
    </xf>
    <xf numFmtId="49" fontId="2" fillId="2" borderId="17" xfId="0" applyNumberFormat="1" applyFont="1" applyFill="1" applyBorder="1" applyAlignment="1" applyProtection="1">
      <alignment horizontal="center" wrapText="1"/>
    </xf>
    <xf numFmtId="49" fontId="2" fillId="2" borderId="18" xfId="0" applyNumberFormat="1" applyFont="1" applyFill="1" applyBorder="1" applyAlignment="1" applyProtection="1">
      <alignment horizontal="center" wrapText="1"/>
    </xf>
    <xf numFmtId="49" fontId="2" fillId="2" borderId="19" xfId="0" applyNumberFormat="1" applyFont="1" applyFill="1" applyBorder="1" applyAlignment="1" applyProtection="1">
      <alignment horizontal="center" wrapText="1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2" xfId="0" applyNumberFormat="1" applyFont="1" applyFill="1" applyBorder="1" applyAlignment="1" applyProtection="1">
      <alignment horizontal="center" vertical="center" textRotation="180"/>
    </xf>
    <xf numFmtId="49" fontId="4" fillId="2" borderId="19" xfId="0" applyNumberFormat="1" applyFont="1" applyFill="1" applyBorder="1" applyAlignment="1" applyProtection="1">
      <alignment horizontal="center" vertical="center" textRotation="180"/>
    </xf>
    <xf numFmtId="49" fontId="2" fillId="2" borderId="23" xfId="0" applyNumberFormat="1" applyFont="1" applyFill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 wrapText="1"/>
    </xf>
    <xf numFmtId="2" fontId="2" fillId="0" borderId="9" xfId="0" applyNumberFormat="1" applyFont="1" applyBorder="1" applyAlignment="1" applyProtection="1">
      <alignment horizontal="right" vertical="center"/>
    </xf>
    <xf numFmtId="2" fontId="0" fillId="0" borderId="10" xfId="0" applyNumberFormat="1" applyBorder="1" applyAlignment="1" applyProtection="1">
      <alignment horizontal="right" vertical="center"/>
    </xf>
    <xf numFmtId="1" fontId="0" fillId="0" borderId="24" xfId="0" applyNumberFormat="1" applyBorder="1" applyAlignment="1" applyProtection="1">
      <alignment horizontal="right" vertical="center"/>
    </xf>
    <xf numFmtId="0" fontId="7" fillId="2" borderId="18" xfId="0" applyNumberFormat="1" applyFont="1" applyFill="1" applyBorder="1" applyAlignment="1" applyProtection="1">
      <alignment horizontal="left" wrapText="1"/>
    </xf>
    <xf numFmtId="49" fontId="8" fillId="0" borderId="5" xfId="0" applyNumberFormat="1" applyFont="1" applyBorder="1" applyAlignment="1" applyProtection="1">
      <alignment horizontal="left" vertical="center"/>
      <protection locked="0"/>
    </xf>
    <xf numFmtId="49" fontId="8" fillId="0" borderId="5" xfId="0" applyNumberFormat="1" applyFont="1" applyBorder="1" applyAlignment="1" applyProtection="1">
      <alignment horizontal="center" vertical="center"/>
      <protection locked="0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2" fillId="3" borderId="18" xfId="0" applyNumberFormat="1" applyFont="1" applyFill="1" applyBorder="1" applyAlignment="1" applyProtection="1">
      <alignment horizontal="center" wrapText="1"/>
    </xf>
    <xf numFmtId="49" fontId="2" fillId="3" borderId="19" xfId="0" applyNumberFormat="1" applyFont="1" applyFill="1" applyBorder="1" applyAlignment="1" applyProtection="1">
      <alignment horizontal="center" wrapText="1"/>
    </xf>
    <xf numFmtId="2" fontId="2" fillId="0" borderId="5" xfId="0" applyNumberFormat="1" applyFont="1" applyBorder="1" applyAlignment="1" applyProtection="1">
      <alignment horizontal="right" vertical="center"/>
    </xf>
    <xf numFmtId="49" fontId="2" fillId="3" borderId="17" xfId="0" applyNumberFormat="1" applyFont="1" applyFill="1" applyBorder="1" applyAlignment="1" applyProtection="1">
      <alignment horizontal="center" wrapText="1"/>
    </xf>
    <xf numFmtId="49" fontId="2" fillId="3" borderId="23" xfId="0" applyNumberFormat="1" applyFont="1" applyFill="1" applyBorder="1" applyAlignment="1" applyProtection="1">
      <alignment horizontal="center" wrapText="1"/>
    </xf>
    <xf numFmtId="49" fontId="2" fillId="3" borderId="25" xfId="0" applyNumberFormat="1" applyFont="1" applyFill="1" applyBorder="1" applyAlignment="1" applyProtection="1">
      <alignment horizontal="center" wrapText="1"/>
    </xf>
    <xf numFmtId="49" fontId="8" fillId="0" borderId="10" xfId="0" applyNumberFormat="1" applyFont="1" applyBorder="1" applyAlignment="1" applyProtection="1">
      <alignment horizontal="left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2" fontId="8" fillId="0" borderId="7" xfId="0" applyNumberFormat="1" applyFont="1" applyBorder="1" applyAlignment="1" applyProtection="1">
      <alignment horizontal="right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49" fontId="8" fillId="0" borderId="32" xfId="0" applyNumberFormat="1" applyFont="1" applyBorder="1" applyAlignment="1" applyProtection="1">
      <alignment horizontal="center" vertical="center"/>
      <protection locked="0"/>
    </xf>
    <xf numFmtId="49" fontId="0" fillId="0" borderId="32" xfId="0" applyNumberFormat="1" applyBorder="1" applyAlignment="1" applyProtection="1">
      <alignment horizontal="center" vertical="center"/>
      <protection locked="0"/>
    </xf>
    <xf numFmtId="49" fontId="8" fillId="0" borderId="31" xfId="0" applyNumberFormat="1" applyFont="1" applyBorder="1" applyAlignment="1" applyProtection="1">
      <alignment horizontal="center" vertical="center"/>
      <protection locked="0"/>
    </xf>
    <xf numFmtId="1" fontId="1" fillId="0" borderId="33" xfId="0" applyNumberFormat="1" applyFont="1" applyBorder="1" applyAlignment="1" applyProtection="1">
      <alignment horizontal="center" vertical="center"/>
    </xf>
    <xf numFmtId="1" fontId="1" fillId="0" borderId="32" xfId="0" applyNumberFormat="1" applyFont="1" applyBorder="1" applyAlignment="1" applyProtection="1">
      <alignment horizontal="center" vertical="center"/>
    </xf>
    <xf numFmtId="1" fontId="3" fillId="0" borderId="32" xfId="0" applyNumberFormat="1" applyFont="1" applyBorder="1" applyAlignment="1" applyProtection="1">
      <alignment horizontal="center" vertical="center"/>
    </xf>
    <xf numFmtId="1" fontId="3" fillId="0" borderId="34" xfId="0" applyNumberFormat="1" applyFont="1" applyBorder="1" applyAlignment="1" applyProtection="1">
      <alignment horizontal="center" vertical="center"/>
    </xf>
    <xf numFmtId="2" fontId="2" fillId="0" borderId="35" xfId="0" applyNumberFormat="1" applyFont="1" applyBorder="1" applyAlignment="1" applyProtection="1">
      <alignment horizontal="right" vertical="center"/>
    </xf>
    <xf numFmtId="2" fontId="0" fillId="0" borderId="32" xfId="0" applyNumberFormat="1" applyBorder="1" applyAlignment="1" applyProtection="1">
      <alignment horizontal="right" vertical="center"/>
    </xf>
    <xf numFmtId="1" fontId="0" fillId="0" borderId="32" xfId="0" applyNumberFormat="1" applyBorder="1" applyAlignment="1" applyProtection="1">
      <alignment horizontal="right" vertical="center"/>
    </xf>
    <xf numFmtId="164" fontId="0" fillId="0" borderId="32" xfId="0" applyNumberFormat="1" applyBorder="1" applyAlignment="1" applyProtection="1">
      <alignment horizontal="right" vertical="center"/>
    </xf>
    <xf numFmtId="1" fontId="0" fillId="0" borderId="36" xfId="0" applyNumberFormat="1" applyBorder="1" applyAlignment="1" applyProtection="1">
      <alignment horizontal="right" vertical="center"/>
    </xf>
    <xf numFmtId="2" fontId="0" fillId="0" borderId="33" xfId="0" applyNumberFormat="1" applyBorder="1" applyAlignment="1" applyProtection="1">
      <alignment horizontal="right" vertical="center"/>
      <protection locked="0"/>
    </xf>
    <xf numFmtId="2" fontId="0" fillId="0" borderId="32" xfId="0" applyNumberFormat="1" applyBorder="1" applyAlignment="1" applyProtection="1">
      <alignment horizontal="right" vertical="center"/>
      <protection locked="0"/>
    </xf>
    <xf numFmtId="1" fontId="0" fillId="0" borderId="32" xfId="0" applyNumberFormat="1" applyBorder="1" applyAlignment="1" applyProtection="1">
      <alignment horizontal="right" vertical="center"/>
      <protection locked="0"/>
    </xf>
    <xf numFmtId="1" fontId="0" fillId="0" borderId="37" xfId="0" applyNumberFormat="1" applyBorder="1" applyAlignment="1" applyProtection="1">
      <alignment horizontal="right" vertical="center"/>
      <protection locked="0"/>
    </xf>
    <xf numFmtId="2" fontId="0" fillId="0" borderId="33" xfId="0" applyNumberFormat="1" applyBorder="1" applyAlignment="1" applyProtection="1">
      <alignment horizontal="right" vertical="center"/>
    </xf>
    <xf numFmtId="2" fontId="2" fillId="0" borderId="31" xfId="0" applyNumberFormat="1" applyFont="1" applyBorder="1" applyAlignment="1" applyProtection="1">
      <alignment horizontal="right" vertical="center"/>
    </xf>
    <xf numFmtId="0" fontId="0" fillId="0" borderId="32" xfId="0" applyBorder="1"/>
    <xf numFmtId="2" fontId="2" fillId="0" borderId="32" xfId="0" applyNumberFormat="1" applyFont="1" applyBorder="1" applyAlignment="1" applyProtection="1">
      <alignment horizontal="right" vertical="center"/>
    </xf>
    <xf numFmtId="1" fontId="0" fillId="0" borderId="37" xfId="0" applyNumberFormat="1" applyBorder="1" applyAlignment="1" applyProtection="1">
      <alignment horizontal="right" vertical="center"/>
    </xf>
    <xf numFmtId="2" fontId="2" fillId="0" borderId="38" xfId="0" applyNumberFormat="1" applyFont="1" applyBorder="1" applyAlignment="1" applyProtection="1">
      <alignment horizontal="right" vertical="center"/>
    </xf>
    <xf numFmtId="49" fontId="8" fillId="0" borderId="40" xfId="0" applyNumberFormat="1" applyFont="1" applyBorder="1" applyAlignment="1" applyProtection="1">
      <alignment horizontal="left" vertical="center"/>
      <protection locked="0"/>
    </xf>
    <xf numFmtId="0" fontId="0" fillId="0" borderId="39" xfId="0" applyBorder="1"/>
    <xf numFmtId="0" fontId="0" fillId="0" borderId="41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/>
      <protection locked="0"/>
    </xf>
    <xf numFmtId="0" fontId="0" fillId="0" borderId="7" xfId="0" applyBorder="1"/>
    <xf numFmtId="0" fontId="0" fillId="0" borderId="8" xfId="0" applyBorder="1"/>
    <xf numFmtId="2" fontId="0" fillId="0" borderId="0" xfId="0" applyNumberFormat="1" applyBorder="1" applyAlignment="1" applyProtection="1">
      <alignment horizontal="right" vertical="center"/>
    </xf>
    <xf numFmtId="1" fontId="0" fillId="0" borderId="42" xfId="0" applyNumberFormat="1" applyBorder="1" applyAlignment="1" applyProtection="1">
      <alignment horizontal="right" vertical="center"/>
      <protection locked="0"/>
    </xf>
    <xf numFmtId="2" fontId="2" fillId="0" borderId="16" xfId="0" applyNumberFormat="1" applyFont="1" applyBorder="1" applyAlignment="1" applyProtection="1">
      <alignment horizontal="right" vertical="center"/>
    </xf>
    <xf numFmtId="0" fontId="0" fillId="0" borderId="10" xfId="0" applyBorder="1"/>
    <xf numFmtId="2" fontId="2" fillId="0" borderId="43" xfId="0" applyNumberFormat="1" applyFont="1" applyBorder="1" applyAlignment="1" applyProtection="1">
      <alignment horizontal="right" vertical="center"/>
    </xf>
    <xf numFmtId="2" fontId="0" fillId="0" borderId="5" xfId="0" applyNumberFormat="1" applyBorder="1" applyAlignment="1" applyProtection="1">
      <alignment horizontal="right" vertical="center"/>
    </xf>
    <xf numFmtId="2" fontId="2" fillId="0" borderId="45" xfId="0" applyNumberFormat="1" applyFont="1" applyBorder="1" applyAlignment="1" applyProtection="1">
      <alignment horizontal="right" vertical="center"/>
    </xf>
    <xf numFmtId="2" fontId="0" fillId="0" borderId="46" xfId="0" applyNumberFormat="1" applyBorder="1" applyAlignment="1" applyProtection="1">
      <alignment horizontal="right" vertical="center"/>
    </xf>
    <xf numFmtId="1" fontId="0" fillId="0" borderId="46" xfId="0" applyNumberFormat="1" applyBorder="1" applyAlignment="1" applyProtection="1">
      <alignment horizontal="right" vertical="center"/>
    </xf>
    <xf numFmtId="164" fontId="0" fillId="0" borderId="46" xfId="0" applyNumberFormat="1" applyBorder="1" applyAlignment="1" applyProtection="1">
      <alignment horizontal="right" vertical="center"/>
    </xf>
    <xf numFmtId="1" fontId="0" fillId="0" borderId="47" xfId="0" applyNumberFormat="1" applyBorder="1" applyAlignment="1" applyProtection="1">
      <alignment horizontal="right" vertical="center"/>
    </xf>
    <xf numFmtId="2" fontId="0" fillId="0" borderId="48" xfId="0" applyNumberFormat="1" applyBorder="1" applyAlignment="1" applyProtection="1">
      <alignment horizontal="right" vertical="center"/>
    </xf>
    <xf numFmtId="2" fontId="2" fillId="0" borderId="46" xfId="0" applyNumberFormat="1" applyFont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49" xfId="0" applyNumberFormat="1" applyFont="1" applyBorder="1" applyAlignment="1" applyProtection="1">
      <alignment horizontal="left" vertical="center"/>
      <protection locked="0"/>
    </xf>
    <xf numFmtId="49" fontId="8" fillId="0" borderId="46" xfId="0" applyNumberFormat="1" applyFont="1" applyBorder="1" applyAlignment="1" applyProtection="1">
      <alignment horizontal="center" vertical="center"/>
      <protection locked="0"/>
    </xf>
    <xf numFmtId="49" fontId="0" fillId="0" borderId="46" xfId="0" applyNumberFormat="1" applyBorder="1" applyAlignment="1" applyProtection="1">
      <alignment horizontal="center" vertical="center"/>
      <protection locked="0"/>
    </xf>
    <xf numFmtId="49" fontId="8" fillId="0" borderId="50" xfId="0" applyNumberFormat="1" applyFont="1" applyBorder="1" applyAlignment="1" applyProtection="1">
      <alignment horizontal="center" vertical="center"/>
      <protection locked="0"/>
    </xf>
    <xf numFmtId="1" fontId="1" fillId="0" borderId="48" xfId="0" applyNumberFormat="1" applyFont="1" applyBorder="1" applyAlignment="1" applyProtection="1">
      <alignment horizontal="center" vertical="center"/>
    </xf>
    <xf numFmtId="1" fontId="1" fillId="0" borderId="46" xfId="0" applyNumberFormat="1" applyFont="1" applyBorder="1" applyAlignment="1" applyProtection="1">
      <alignment horizontal="center" vertical="center"/>
    </xf>
    <xf numFmtId="1" fontId="3" fillId="0" borderId="46" xfId="0" applyNumberFormat="1" applyFont="1" applyBorder="1" applyAlignment="1" applyProtection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/>
    </xf>
    <xf numFmtId="2" fontId="0" fillId="0" borderId="48" xfId="0" applyNumberFormat="1" applyBorder="1" applyAlignment="1" applyProtection="1">
      <alignment horizontal="right" vertical="center"/>
      <protection locked="0"/>
    </xf>
    <xf numFmtId="2" fontId="0" fillId="0" borderId="46" xfId="0" applyNumberFormat="1" applyBorder="1" applyAlignment="1" applyProtection="1">
      <alignment horizontal="right" vertical="center"/>
      <protection locked="0"/>
    </xf>
    <xf numFmtId="1" fontId="0" fillId="0" borderId="46" xfId="0" applyNumberFormat="1" applyBorder="1" applyAlignment="1" applyProtection="1">
      <alignment horizontal="right" vertical="center"/>
      <protection locked="0"/>
    </xf>
    <xf numFmtId="1" fontId="0" fillId="0" borderId="52" xfId="0" applyNumberFormat="1" applyBorder="1" applyAlignment="1" applyProtection="1">
      <alignment horizontal="right" vertical="center"/>
      <protection locked="0"/>
    </xf>
    <xf numFmtId="2" fontId="2" fillId="0" borderId="50" xfId="0" applyNumberFormat="1" applyFont="1" applyBorder="1" applyAlignment="1" applyProtection="1">
      <alignment horizontal="right" vertical="center"/>
    </xf>
    <xf numFmtId="0" fontId="0" fillId="0" borderId="46" xfId="0" applyBorder="1"/>
    <xf numFmtId="1" fontId="0" fillId="0" borderId="52" xfId="0" applyNumberFormat="1" applyBorder="1" applyAlignment="1" applyProtection="1">
      <alignment horizontal="right" vertical="center"/>
    </xf>
    <xf numFmtId="2" fontId="2" fillId="0" borderId="53" xfId="0" applyNumberFormat="1" applyFont="1" applyBorder="1" applyAlignment="1" applyProtection="1">
      <alignment horizontal="right" vertical="center"/>
    </xf>
    <xf numFmtId="1" fontId="0" fillId="0" borderId="15" xfId="0" applyNumberFormat="1" applyBorder="1" applyAlignment="1" applyProtection="1">
      <alignment horizontal="right" vertical="center"/>
    </xf>
    <xf numFmtId="2" fontId="2" fillId="0" borderId="44" xfId="0" applyNumberFormat="1" applyFont="1" applyBorder="1" applyAlignment="1" applyProtection="1">
      <alignment horizontal="right" vertical="center"/>
    </xf>
    <xf numFmtId="2" fontId="2" fillId="0" borderId="24" xfId="0" applyNumberFormat="1" applyFont="1" applyBorder="1" applyAlignment="1" applyProtection="1">
      <alignment horizontal="right" vertical="center"/>
    </xf>
    <xf numFmtId="2" fontId="2" fillId="0" borderId="7" xfId="0" applyNumberFormat="1" applyFont="1" applyBorder="1" applyAlignment="1" applyProtection="1">
      <alignment horizontal="right" vertical="center"/>
    </xf>
    <xf numFmtId="1" fontId="0" fillId="0" borderId="54" xfId="0" applyNumberFormat="1" applyBorder="1" applyAlignment="1" applyProtection="1">
      <alignment horizontal="right" vertical="center"/>
    </xf>
    <xf numFmtId="0" fontId="0" fillId="0" borderId="55" xfId="0" applyBorder="1"/>
    <xf numFmtId="0" fontId="0" fillId="0" borderId="45" xfId="0" applyBorder="1" applyAlignment="1" applyProtection="1">
      <alignment horizontal="center" vertical="center"/>
    </xf>
    <xf numFmtId="49" fontId="0" fillId="0" borderId="16" xfId="0" applyNumberFormat="1" applyBorder="1" applyAlignment="1" applyProtection="1">
      <alignment horizontal="center" vertical="center"/>
      <protection locked="0"/>
    </xf>
    <xf numFmtId="1" fontId="0" fillId="0" borderId="31" xfId="0" applyNumberFormat="1" applyBorder="1" applyAlignment="1" applyProtection="1">
      <alignment horizontal="right" vertical="center"/>
    </xf>
    <xf numFmtId="2" fontId="0" fillId="0" borderId="56" xfId="0" applyNumberFormat="1" applyBorder="1" applyAlignment="1" applyProtection="1">
      <alignment horizontal="right" vertical="center"/>
    </xf>
    <xf numFmtId="2" fontId="2" fillId="0" borderId="33" xfId="0" applyNumberFormat="1" applyFont="1" applyBorder="1" applyAlignment="1" applyProtection="1">
      <alignment horizontal="right" vertical="center"/>
    </xf>
    <xf numFmtId="0" fontId="0" fillId="0" borderId="57" xfId="0" applyBorder="1"/>
    <xf numFmtId="0" fontId="0" fillId="0" borderId="47" xfId="0" applyBorder="1"/>
    <xf numFmtId="0" fontId="10" fillId="3" borderId="9" xfId="0" applyFont="1" applyFill="1" applyBorder="1" applyAlignment="1" applyProtection="1">
      <alignment horizontal="center" vertical="center"/>
    </xf>
    <xf numFmtId="49" fontId="10" fillId="3" borderId="5" xfId="0" applyNumberFormat="1" applyFont="1" applyFill="1" applyBorder="1" applyAlignment="1" applyProtection="1">
      <alignment horizontal="left" vertical="center"/>
      <protection locked="0"/>
    </xf>
    <xf numFmtId="49" fontId="10" fillId="3" borderId="5" xfId="0" applyNumberFormat="1" applyFont="1" applyFill="1" applyBorder="1" applyAlignment="1" applyProtection="1">
      <alignment horizontal="center" vertical="center"/>
      <protection locked="0"/>
    </xf>
    <xf numFmtId="49" fontId="10" fillId="3" borderId="15" xfId="0" applyNumberFormat="1" applyFont="1" applyFill="1" applyBorder="1" applyAlignment="1" applyProtection="1">
      <alignment horizontal="center" vertical="center"/>
      <protection locked="0"/>
    </xf>
    <xf numFmtId="1" fontId="12" fillId="3" borderId="7" xfId="0" applyNumberFormat="1" applyFont="1" applyFill="1" applyBorder="1" applyAlignment="1" applyProtection="1">
      <alignment horizontal="center" vertical="center"/>
    </xf>
    <xf numFmtId="1" fontId="12" fillId="3" borderId="5" xfId="0" applyNumberFormat="1" applyFont="1" applyFill="1" applyBorder="1" applyAlignment="1" applyProtection="1">
      <alignment horizontal="center" vertical="center"/>
    </xf>
    <xf numFmtId="1" fontId="12" fillId="3" borderId="6" xfId="0" applyNumberFormat="1" applyFont="1" applyFill="1" applyBorder="1" applyAlignment="1" applyProtection="1">
      <alignment horizontal="center" vertical="center"/>
    </xf>
    <xf numFmtId="2" fontId="11" fillId="3" borderId="9" xfId="0" applyNumberFormat="1" applyFont="1" applyFill="1" applyBorder="1" applyAlignment="1" applyProtection="1">
      <alignment horizontal="right" vertical="center"/>
    </xf>
    <xf numFmtId="2" fontId="10" fillId="3" borderId="10" xfId="0" applyNumberFormat="1" applyFont="1" applyFill="1" applyBorder="1" applyAlignment="1" applyProtection="1">
      <alignment horizontal="right" vertical="center"/>
    </xf>
    <xf numFmtId="1" fontId="10" fillId="3" borderId="10" xfId="0" applyNumberFormat="1" applyFont="1" applyFill="1" applyBorder="1" applyAlignment="1" applyProtection="1">
      <alignment horizontal="right" vertical="center"/>
    </xf>
    <xf numFmtId="164" fontId="10" fillId="3" borderId="10" xfId="0" applyNumberFormat="1" applyFont="1" applyFill="1" applyBorder="1" applyAlignment="1" applyProtection="1">
      <alignment horizontal="right" vertical="center"/>
    </xf>
    <xf numFmtId="1" fontId="10" fillId="3" borderId="24" xfId="0" applyNumberFormat="1" applyFont="1" applyFill="1" applyBorder="1" applyAlignment="1" applyProtection="1">
      <alignment horizontal="right" vertical="center"/>
    </xf>
    <xf numFmtId="2" fontId="10" fillId="3" borderId="7" xfId="0" applyNumberFormat="1" applyFont="1" applyFill="1" applyBorder="1" applyAlignment="1" applyProtection="1">
      <alignment horizontal="right" vertical="center"/>
      <protection locked="0"/>
    </xf>
    <xf numFmtId="2" fontId="10" fillId="3" borderId="5" xfId="0" applyNumberFormat="1" applyFont="1" applyFill="1" applyBorder="1" applyAlignment="1" applyProtection="1">
      <alignment horizontal="right" vertical="center"/>
      <protection locked="0"/>
    </xf>
    <xf numFmtId="1" fontId="10" fillId="3" borderId="5" xfId="0" applyNumberFormat="1" applyFont="1" applyFill="1" applyBorder="1" applyAlignment="1" applyProtection="1">
      <alignment horizontal="right" vertical="center"/>
      <protection locked="0"/>
    </xf>
    <xf numFmtId="1" fontId="10" fillId="3" borderId="8" xfId="0" applyNumberFormat="1" applyFont="1" applyFill="1" applyBorder="1" applyAlignment="1" applyProtection="1">
      <alignment horizontal="right" vertical="center"/>
      <protection locked="0"/>
    </xf>
    <xf numFmtId="2" fontId="10" fillId="3" borderId="7" xfId="0" applyNumberFormat="1" applyFont="1" applyFill="1" applyBorder="1" applyAlignment="1" applyProtection="1">
      <alignment horizontal="right" vertical="center"/>
    </xf>
    <xf numFmtId="164" fontId="10" fillId="3" borderId="5" xfId="0" applyNumberFormat="1" applyFont="1" applyFill="1" applyBorder="1" applyAlignment="1" applyProtection="1">
      <alignment horizontal="right" vertical="center"/>
    </xf>
    <xf numFmtId="1" fontId="10" fillId="3" borderId="5" xfId="0" applyNumberFormat="1" applyFont="1" applyFill="1" applyBorder="1" applyAlignment="1" applyProtection="1">
      <alignment horizontal="right" vertical="center"/>
    </xf>
    <xf numFmtId="2" fontId="11" fillId="3" borderId="15" xfId="0" applyNumberFormat="1" applyFont="1" applyFill="1" applyBorder="1" applyAlignment="1" applyProtection="1">
      <alignment horizontal="right" vertical="center"/>
    </xf>
    <xf numFmtId="0" fontId="10" fillId="3" borderId="5" xfId="0" applyFont="1" applyFill="1" applyBorder="1"/>
    <xf numFmtId="2" fontId="10" fillId="3" borderId="12" xfId="0" applyNumberFormat="1" applyFont="1" applyFill="1" applyBorder="1" applyAlignment="1" applyProtection="1">
      <alignment horizontal="right" vertical="center"/>
    </xf>
    <xf numFmtId="2" fontId="11" fillId="3" borderId="10" xfId="0" applyNumberFormat="1" applyFont="1" applyFill="1" applyBorder="1" applyAlignment="1" applyProtection="1">
      <alignment horizontal="right" vertical="center"/>
    </xf>
    <xf numFmtId="2" fontId="11" fillId="3" borderId="44" xfId="0" applyNumberFormat="1" applyFont="1" applyFill="1" applyBorder="1" applyAlignment="1" applyProtection="1">
      <alignment horizontal="right" vertical="center"/>
    </xf>
    <xf numFmtId="2" fontId="2" fillId="0" borderId="36" xfId="0" applyNumberFormat="1" applyFont="1" applyBorder="1" applyAlignment="1" applyProtection="1">
      <alignment horizontal="right" vertical="center"/>
    </xf>
    <xf numFmtId="0" fontId="0" fillId="3" borderId="9" xfId="0" applyFill="1" applyBorder="1" applyAlignment="1" applyProtection="1">
      <alignment horizontal="center" vertical="center"/>
    </xf>
    <xf numFmtId="49" fontId="8" fillId="3" borderId="5" xfId="0" applyNumberFormat="1" applyFont="1" applyFill="1" applyBorder="1" applyAlignment="1" applyProtection="1">
      <alignment horizontal="left" vertical="center"/>
      <protection locked="0"/>
    </xf>
    <xf numFmtId="49" fontId="0" fillId="3" borderId="5" xfId="0" applyNumberFormat="1" applyFill="1" applyBorder="1" applyAlignment="1" applyProtection="1">
      <alignment horizontal="left" vertical="center"/>
      <protection locked="0"/>
    </xf>
    <xf numFmtId="49" fontId="8" fillId="3" borderId="5" xfId="0" applyNumberFormat="1" applyFont="1" applyFill="1" applyBorder="1" applyAlignment="1" applyProtection="1">
      <alignment horizontal="center" vertical="center"/>
      <protection locked="0"/>
    </xf>
    <xf numFmtId="49" fontId="8" fillId="3" borderId="15" xfId="0" applyNumberFormat="1" applyFont="1" applyFill="1" applyBorder="1" applyAlignment="1" applyProtection="1">
      <alignment horizontal="center" vertical="center"/>
      <protection locked="0"/>
    </xf>
    <xf numFmtId="1" fontId="1" fillId="3" borderId="7" xfId="0" applyNumberFormat="1" applyFont="1" applyFill="1" applyBorder="1" applyAlignment="1" applyProtection="1">
      <alignment horizontal="center" vertical="center"/>
    </xf>
    <xf numFmtId="1" fontId="1" fillId="3" borderId="5" xfId="0" applyNumberFormat="1" applyFont="1" applyFill="1" applyBorder="1" applyAlignment="1" applyProtection="1">
      <alignment horizontal="center" vertical="center"/>
    </xf>
    <xf numFmtId="1" fontId="3" fillId="3" borderId="5" xfId="0" applyNumberFormat="1" applyFont="1" applyFill="1" applyBorder="1" applyAlignment="1" applyProtection="1">
      <alignment horizontal="center" vertical="center"/>
    </xf>
    <xf numFmtId="1" fontId="3" fillId="3" borderId="6" xfId="0" applyNumberFormat="1" applyFont="1" applyFill="1" applyBorder="1" applyAlignment="1" applyProtection="1">
      <alignment horizontal="center" vertical="center"/>
    </xf>
    <xf numFmtId="2" fontId="2" fillId="3" borderId="9" xfId="0" applyNumberFormat="1" applyFont="1" applyFill="1" applyBorder="1" applyAlignment="1" applyProtection="1">
      <alignment horizontal="right" vertical="center"/>
    </xf>
    <xf numFmtId="2" fontId="0" fillId="3" borderId="10" xfId="0" applyNumberFormat="1" applyFill="1" applyBorder="1" applyAlignment="1" applyProtection="1">
      <alignment horizontal="right" vertical="center"/>
    </xf>
    <xf numFmtId="1" fontId="0" fillId="3" borderId="10" xfId="0" applyNumberFormat="1" applyFill="1" applyBorder="1" applyAlignment="1" applyProtection="1">
      <alignment horizontal="right" vertical="center"/>
    </xf>
    <xf numFmtId="164" fontId="0" fillId="3" borderId="10" xfId="0" applyNumberFormat="1" applyFill="1" applyBorder="1" applyAlignment="1" applyProtection="1">
      <alignment horizontal="right" vertical="center"/>
    </xf>
    <xf numFmtId="1" fontId="0" fillId="3" borderId="24" xfId="0" applyNumberFormat="1" applyFill="1" applyBorder="1" applyAlignment="1" applyProtection="1">
      <alignment horizontal="right" vertical="center"/>
    </xf>
    <xf numFmtId="2" fontId="0" fillId="3" borderId="7" xfId="0" applyNumberFormat="1" applyFill="1" applyBorder="1" applyAlignment="1" applyProtection="1">
      <alignment horizontal="right" vertical="center"/>
      <protection locked="0"/>
    </xf>
    <xf numFmtId="2" fontId="0" fillId="3" borderId="5" xfId="0" applyNumberFormat="1" applyFill="1" applyBorder="1" applyAlignment="1" applyProtection="1">
      <alignment horizontal="right" vertical="center"/>
      <protection locked="0"/>
    </xf>
    <xf numFmtId="1" fontId="0" fillId="3" borderId="5" xfId="0" applyNumberFormat="1" applyFill="1" applyBorder="1" applyAlignment="1" applyProtection="1">
      <alignment horizontal="right" vertical="center"/>
      <protection locked="0"/>
    </xf>
    <xf numFmtId="1" fontId="0" fillId="3" borderId="8" xfId="0" applyNumberFormat="1" applyFill="1" applyBorder="1" applyAlignment="1" applyProtection="1">
      <alignment horizontal="right" vertical="center"/>
      <protection locked="0"/>
    </xf>
    <xf numFmtId="2" fontId="0" fillId="3" borderId="7" xfId="0" applyNumberFormat="1" applyFill="1" applyBorder="1" applyAlignment="1" applyProtection="1">
      <alignment horizontal="right" vertical="center"/>
    </xf>
    <xf numFmtId="164" fontId="0" fillId="3" borderId="5" xfId="0" applyNumberFormat="1" applyFill="1" applyBorder="1" applyAlignment="1" applyProtection="1">
      <alignment horizontal="right" vertical="center"/>
    </xf>
    <xf numFmtId="1" fontId="0" fillId="3" borderId="5" xfId="0" applyNumberFormat="1" applyFill="1" applyBorder="1" applyAlignment="1" applyProtection="1">
      <alignment horizontal="right" vertical="center"/>
    </xf>
    <xf numFmtId="2" fontId="2" fillId="3" borderId="15" xfId="0" applyNumberFormat="1" applyFont="1" applyFill="1" applyBorder="1" applyAlignment="1" applyProtection="1">
      <alignment horizontal="right" vertical="center"/>
    </xf>
    <xf numFmtId="0" fontId="0" fillId="3" borderId="5" xfId="0" applyFill="1" applyBorder="1"/>
    <xf numFmtId="2" fontId="0" fillId="3" borderId="12" xfId="0" applyNumberFormat="1" applyFill="1" applyBorder="1" applyAlignment="1" applyProtection="1">
      <alignment horizontal="right" vertical="center"/>
    </xf>
    <xf numFmtId="2" fontId="2" fillId="3" borderId="10" xfId="0" applyNumberFormat="1" applyFont="1" applyFill="1" applyBorder="1" applyAlignment="1" applyProtection="1">
      <alignment horizontal="right" vertical="center"/>
    </xf>
    <xf numFmtId="2" fontId="2" fillId="3" borderId="44" xfId="0" applyNumberFormat="1" applyFont="1" applyFill="1" applyBorder="1" applyAlignment="1" applyProtection="1">
      <alignment horizontal="right" vertical="center"/>
    </xf>
    <xf numFmtId="49" fontId="0" fillId="3" borderId="5" xfId="0" applyNumberFormat="1" applyFill="1" applyBorder="1" applyAlignment="1" applyProtection="1">
      <alignment horizontal="center" vertical="center"/>
      <protection locked="0"/>
    </xf>
    <xf numFmtId="49" fontId="0" fillId="3" borderId="15" xfId="0" applyNumberFormat="1" applyFill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 applyProtection="1">
      <alignment horizontal="center"/>
    </xf>
    <xf numFmtId="49" fontId="2" fillId="2" borderId="27" xfId="0" applyNumberFormat="1" applyFont="1" applyFill="1" applyBorder="1" applyAlignment="1" applyProtection="1">
      <alignment horizontal="center" wrapText="1"/>
    </xf>
    <xf numFmtId="49" fontId="2" fillId="2" borderId="26" xfId="0" applyNumberFormat="1" applyFont="1" applyFill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2" borderId="26" xfId="0" applyNumberFormat="1" applyFont="1" applyFill="1" applyBorder="1" applyAlignment="1" applyProtection="1">
      <alignment horizontal="center" wrapText="1"/>
    </xf>
    <xf numFmtId="49" fontId="2" fillId="3" borderId="26" xfId="0" applyNumberFormat="1" applyFont="1" applyFill="1" applyBorder="1" applyAlignment="1" applyProtection="1">
      <alignment horizontal="center" wrapText="1"/>
    </xf>
    <xf numFmtId="49" fontId="2" fillId="3" borderId="26" xfId="0" applyNumberFormat="1" applyFont="1" applyFill="1" applyBorder="1" applyAlignment="1" applyProtection="1">
      <alignment horizontal="center"/>
    </xf>
    <xf numFmtId="49" fontId="6" fillId="2" borderId="26" xfId="0" applyNumberFormat="1" applyFont="1" applyFill="1" applyBorder="1" applyAlignment="1" applyProtection="1">
      <alignment horizontal="center" wrapText="1"/>
    </xf>
    <xf numFmtId="49" fontId="2" fillId="2" borderId="26" xfId="0" applyNumberFormat="1" applyFont="1" applyFill="1" applyBorder="1" applyAlignment="1">
      <alignment horizontal="center"/>
    </xf>
    <xf numFmtId="49" fontId="4" fillId="2" borderId="28" xfId="0" applyNumberFormat="1" applyFont="1" applyFill="1" applyBorder="1" applyAlignment="1" applyProtection="1">
      <alignment horizontal="center" wrapText="1"/>
    </xf>
    <xf numFmtId="49" fontId="4" fillId="2" borderId="26" xfId="0" applyNumberFormat="1" applyFont="1" applyFill="1" applyBorder="1" applyAlignment="1" applyProtection="1">
      <alignment horizontal="center" wrapText="1"/>
    </xf>
    <xf numFmtId="49" fontId="2" fillId="2" borderId="29" xfId="0" applyNumberFormat="1" applyFont="1" applyFill="1" applyBorder="1" applyAlignment="1" applyProtection="1">
      <alignment horizontal="center" wrapText="1"/>
    </xf>
    <xf numFmtId="0" fontId="0" fillId="2" borderId="30" xfId="0" applyFill="1" applyBorder="1" applyAlignment="1">
      <alignment horizontal="center"/>
    </xf>
    <xf numFmtId="0" fontId="0" fillId="2" borderId="2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112"/>
  <sheetViews>
    <sheetView tabSelected="1" zoomScaleNormal="100" zoomScaleSheetLayoutView="100" workbookViewId="0">
      <pane xSplit="6" ySplit="2" topLeftCell="G18" activePane="bottomRight" state="frozenSplit"/>
      <selection pane="topRight" activeCell="G1" sqref="G1"/>
      <selection pane="bottomLeft" activeCell="A3" sqref="A3"/>
      <selection pane="bottomRight" activeCell="A62" sqref="A62"/>
    </sheetView>
  </sheetViews>
  <sheetFormatPr defaultColWidth="6.5546875" defaultRowHeight="13.2" x14ac:dyDescent="0.25"/>
  <cols>
    <col min="1" max="1" width="6.109375" style="5" bestFit="1" customWidth="1"/>
    <col min="2" max="2" width="20.44140625" style="4" customWidth="1"/>
    <col min="3" max="3" width="3.33203125" style="4" hidden="1" customWidth="1"/>
    <col min="4" max="4" width="3.44140625" style="49" customWidth="1"/>
    <col min="5" max="5" width="4.88671875" style="4" customWidth="1"/>
    <col min="6" max="6" width="5.5546875" style="4" customWidth="1"/>
    <col min="7" max="8" width="3.88671875" style="12" hidden="1" customWidth="1"/>
    <col min="9" max="9" width="1.6640625" style="12" hidden="1" customWidth="1"/>
    <col min="10" max="10" width="1.5546875" style="12" hidden="1" customWidth="1"/>
    <col min="11" max="11" width="7.33203125" style="12" customWidth="1"/>
    <col min="12" max="12" width="7.5546875" style="4" bestFit="1" customWidth="1"/>
    <col min="13" max="13" width="5.33203125" style="4" customWidth="1"/>
    <col min="14" max="14" width="5.5546875" style="4" bestFit="1" customWidth="1"/>
    <col min="15" max="15" width="5" style="4" bestFit="1" customWidth="1"/>
    <col min="16" max="16" width="6.44140625" style="4" customWidth="1"/>
    <col min="17" max="22" width="5.5546875" style="4" hidden="1" customWidth="1"/>
    <col min="23" max="23" width="3.88671875" style="4" customWidth="1"/>
    <col min="24" max="24" width="2.33203125" style="4" customWidth="1"/>
    <col min="25" max="25" width="2.88671875" style="4" customWidth="1"/>
    <col min="26" max="26" width="2.33203125" style="4" customWidth="1"/>
    <col min="27" max="27" width="3.5546875" style="4" customWidth="1"/>
    <col min="28" max="28" width="9" style="4" customWidth="1"/>
    <col min="29" max="29" width="4.5546875" style="4" bestFit="1" customWidth="1"/>
    <col min="30" max="30" width="4.33203125" style="4" customWidth="1"/>
    <col min="31" max="31" width="7" style="3" bestFit="1" customWidth="1"/>
    <col min="32" max="32" width="6.33203125" customWidth="1"/>
    <col min="33" max="34" width="5.5546875" hidden="1" customWidth="1"/>
    <col min="35" max="35" width="5.5546875" style="4" hidden="1" customWidth="1"/>
    <col min="36" max="36" width="3.88671875" customWidth="1"/>
    <col min="37" max="38" width="2.33203125" customWidth="1"/>
    <col min="39" max="39" width="2.6640625" customWidth="1"/>
    <col min="40" max="40" width="3.5546875" customWidth="1"/>
    <col min="41" max="41" width="6.5546875" style="4"/>
    <col min="42" max="42" width="4.5546875" style="4" bestFit="1" customWidth="1"/>
    <col min="43" max="43" width="4.33203125" bestFit="1" customWidth="1"/>
    <col min="45" max="45" width="8" customWidth="1"/>
    <col min="46" max="47" width="5.5546875" hidden="1" customWidth="1"/>
    <col min="48" max="48" width="4.88671875" customWidth="1"/>
    <col min="49" max="49" width="2.6640625" customWidth="1"/>
    <col min="50" max="50" width="2.33203125" customWidth="1"/>
    <col min="51" max="51" width="3.109375" customWidth="1"/>
    <col min="52" max="52" width="3.5546875" customWidth="1"/>
    <col min="53" max="53" width="7.44140625" style="4" customWidth="1"/>
    <col min="54" max="54" width="4.5546875" style="4" bestFit="1" customWidth="1"/>
    <col min="55" max="55" width="4.33203125" bestFit="1" customWidth="1"/>
    <col min="57" max="58" width="6.44140625" hidden="1" customWidth="1"/>
    <col min="59" max="59" width="3.88671875" hidden="1" customWidth="1"/>
    <col min="60" max="62" width="2.33203125" hidden="1" customWidth="1"/>
    <col min="63" max="63" width="3.5546875" hidden="1" customWidth="1"/>
    <col min="64" max="64" width="6.5546875" style="4" hidden="1" customWidth="1"/>
    <col min="65" max="65" width="4.5546875" style="4" hidden="1" customWidth="1"/>
    <col min="66" max="66" width="4.33203125" hidden="1" customWidth="1"/>
    <col min="67" max="67" width="8.6640625" hidden="1" customWidth="1"/>
    <col min="68" max="68" width="6.5546875" customWidth="1"/>
    <col min="69" max="71" width="5.5546875" hidden="1" customWidth="1"/>
    <col min="72" max="72" width="3.88671875" customWidth="1"/>
    <col min="73" max="75" width="2.33203125" customWidth="1"/>
    <col min="76" max="76" width="3.5546875" customWidth="1"/>
    <col min="77" max="77" width="6.5546875" style="4" customWidth="1"/>
    <col min="78" max="78" width="4.5546875" style="4" customWidth="1"/>
    <col min="79" max="79" width="4.33203125" customWidth="1"/>
    <col min="80" max="80" width="6.6640625" customWidth="1"/>
    <col min="81" max="81" width="6.88671875" hidden="1" customWidth="1"/>
    <col min="82" max="82" width="6.109375" hidden="1" customWidth="1"/>
    <col min="83" max="83" width="4.109375" hidden="1" customWidth="1"/>
    <col min="84" max="85" width="2.88671875" hidden="1" customWidth="1"/>
    <col min="86" max="86" width="2.33203125" hidden="1" customWidth="1"/>
    <col min="87" max="87" width="3.6640625" hidden="1" customWidth="1"/>
    <col min="88" max="88" width="6.6640625" style="4" hidden="1" customWidth="1"/>
    <col min="89" max="89" width="4.33203125" style="4" hidden="1" customWidth="1"/>
    <col min="90" max="90" width="4.5546875" hidden="1" customWidth="1"/>
    <col min="91" max="98" width="6.6640625" hidden="1" customWidth="1"/>
    <col min="99" max="100" width="6.6640625" style="4" hidden="1" customWidth="1"/>
    <col min="101" max="109" width="6.6640625" hidden="1" customWidth="1"/>
    <col min="110" max="111" width="6.6640625" style="4" hidden="1" customWidth="1"/>
    <col min="112" max="120" width="6.6640625" hidden="1" customWidth="1"/>
    <col min="121" max="122" width="6.6640625" style="4" hidden="1" customWidth="1"/>
    <col min="123" max="131" width="6.6640625" hidden="1" customWidth="1"/>
    <col min="132" max="133" width="6.6640625" style="4" hidden="1" customWidth="1"/>
    <col min="134" max="142" width="6.6640625" hidden="1" customWidth="1"/>
    <col min="143" max="144" width="6.6640625" style="4" hidden="1" customWidth="1"/>
    <col min="145" max="153" width="6.6640625" hidden="1" customWidth="1"/>
    <col min="154" max="155" width="6.6640625" style="4" hidden="1" customWidth="1"/>
    <col min="156" max="164" width="6.6640625" hidden="1" customWidth="1"/>
    <col min="165" max="166" width="6.6640625" style="4" hidden="1" customWidth="1"/>
    <col min="167" max="175" width="6.6640625" hidden="1" customWidth="1"/>
    <col min="176" max="177" width="6.6640625" style="4" hidden="1" customWidth="1"/>
    <col min="178" max="186" width="6.6640625" hidden="1" customWidth="1"/>
    <col min="187" max="188" width="6.6640625" style="4" hidden="1" customWidth="1"/>
    <col min="189" max="197" width="6.6640625" hidden="1" customWidth="1"/>
    <col min="198" max="199" width="6.6640625" style="4" hidden="1" customWidth="1"/>
    <col min="200" max="208" width="6.6640625" hidden="1" customWidth="1"/>
    <col min="209" max="210" width="6.6640625" style="4" hidden="1" customWidth="1"/>
    <col min="211" max="219" width="6.6640625" hidden="1" customWidth="1"/>
    <col min="220" max="221" width="6.6640625" style="4" hidden="1" customWidth="1"/>
    <col min="222" max="230" width="6.6640625" hidden="1" customWidth="1"/>
    <col min="231" max="232" width="6.6640625" style="4" hidden="1" customWidth="1"/>
    <col min="233" max="241" width="6.6640625" hidden="1" customWidth="1"/>
    <col min="242" max="243" width="6.6640625" style="4" hidden="1" customWidth="1"/>
    <col min="244" max="245" width="6.6640625" hidden="1" customWidth="1"/>
    <col min="246" max="246" width="6.6640625" customWidth="1"/>
  </cols>
  <sheetData>
    <row r="1" spans="1:246" ht="54" customHeight="1" thickTop="1" x14ac:dyDescent="0.3">
      <c r="A1" s="217" t="s">
        <v>109</v>
      </c>
      <c r="B1" s="218"/>
      <c r="C1" s="218"/>
      <c r="D1" s="218"/>
      <c r="E1" s="218"/>
      <c r="F1" s="218"/>
      <c r="G1" s="19" t="s">
        <v>68</v>
      </c>
      <c r="H1" s="20" t="s">
        <v>69</v>
      </c>
      <c r="I1" s="219" t="s">
        <v>31</v>
      </c>
      <c r="J1" s="220"/>
      <c r="K1" s="221" t="s">
        <v>85</v>
      </c>
      <c r="L1" s="222"/>
      <c r="M1" s="222"/>
      <c r="N1" s="222"/>
      <c r="O1" s="223"/>
      <c r="P1" s="214" t="s">
        <v>111</v>
      </c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1" t="s">
        <v>118</v>
      </c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1" t="s">
        <v>120</v>
      </c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1" t="s">
        <v>86</v>
      </c>
      <c r="BF1" s="211"/>
      <c r="BG1" s="212"/>
      <c r="BH1" s="212"/>
      <c r="BI1" s="212"/>
      <c r="BJ1" s="212"/>
      <c r="BK1" s="212"/>
      <c r="BL1" s="212"/>
      <c r="BM1" s="212"/>
      <c r="BN1" s="212"/>
      <c r="BO1" s="212"/>
      <c r="BP1" s="214" t="s">
        <v>119</v>
      </c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5" t="s">
        <v>90</v>
      </c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0" t="s">
        <v>2</v>
      </c>
      <c r="CO1" s="210"/>
      <c r="CP1" s="210"/>
      <c r="CQ1" s="210"/>
      <c r="CR1" s="210"/>
      <c r="CS1" s="210"/>
      <c r="CT1" s="210"/>
      <c r="CU1" s="210"/>
      <c r="CV1" s="210"/>
      <c r="CW1" s="210"/>
      <c r="CX1" s="210"/>
      <c r="CY1" s="210" t="s">
        <v>3</v>
      </c>
      <c r="CZ1" s="210"/>
      <c r="DA1" s="210"/>
      <c r="DB1" s="210"/>
      <c r="DC1" s="210"/>
      <c r="DD1" s="210"/>
      <c r="DE1" s="210"/>
      <c r="DF1" s="210"/>
      <c r="DG1" s="210"/>
      <c r="DH1" s="210"/>
      <c r="DI1" s="210"/>
      <c r="DJ1" s="210" t="s">
        <v>4</v>
      </c>
      <c r="DK1" s="210"/>
      <c r="DL1" s="210"/>
      <c r="DM1" s="210"/>
      <c r="DN1" s="210"/>
      <c r="DO1" s="210"/>
      <c r="DP1" s="210"/>
      <c r="DQ1" s="210"/>
      <c r="DR1" s="210"/>
      <c r="DS1" s="210"/>
      <c r="DT1" s="210"/>
      <c r="DU1" s="210" t="s">
        <v>5</v>
      </c>
      <c r="DV1" s="210"/>
      <c r="DW1" s="210"/>
      <c r="DX1" s="210"/>
      <c r="DY1" s="210"/>
      <c r="DZ1" s="210"/>
      <c r="EA1" s="210"/>
      <c r="EB1" s="210"/>
      <c r="EC1" s="210"/>
      <c r="ED1" s="210"/>
      <c r="EE1" s="210"/>
      <c r="EF1" s="210" t="s">
        <v>6</v>
      </c>
      <c r="EG1" s="210"/>
      <c r="EH1" s="210"/>
      <c r="EI1" s="210"/>
      <c r="EJ1" s="210"/>
      <c r="EK1" s="210"/>
      <c r="EL1" s="210"/>
      <c r="EM1" s="210"/>
      <c r="EN1" s="210"/>
      <c r="EO1" s="210"/>
      <c r="EP1" s="210"/>
      <c r="EQ1" s="210" t="s">
        <v>7</v>
      </c>
      <c r="ER1" s="210"/>
      <c r="ES1" s="210"/>
      <c r="ET1" s="210"/>
      <c r="EU1" s="210"/>
      <c r="EV1" s="210"/>
      <c r="EW1" s="210"/>
      <c r="EX1" s="210"/>
      <c r="EY1" s="210"/>
      <c r="EZ1" s="210"/>
      <c r="FA1" s="210"/>
      <c r="FB1" s="210" t="s">
        <v>8</v>
      </c>
      <c r="FC1" s="210"/>
      <c r="FD1" s="210"/>
      <c r="FE1" s="210"/>
      <c r="FF1" s="210"/>
      <c r="FG1" s="210"/>
      <c r="FH1" s="210"/>
      <c r="FI1" s="210"/>
      <c r="FJ1" s="210"/>
      <c r="FK1" s="210"/>
      <c r="FL1" s="210"/>
      <c r="FM1" s="210" t="s">
        <v>9</v>
      </c>
      <c r="FN1" s="210"/>
      <c r="FO1" s="210"/>
      <c r="FP1" s="210"/>
      <c r="FQ1" s="210"/>
      <c r="FR1" s="210"/>
      <c r="FS1" s="210"/>
      <c r="FT1" s="210"/>
      <c r="FU1" s="210"/>
      <c r="FV1" s="210"/>
      <c r="FW1" s="210"/>
      <c r="FX1" s="210" t="s">
        <v>10</v>
      </c>
      <c r="FY1" s="210"/>
      <c r="FZ1" s="210"/>
      <c r="GA1" s="210"/>
      <c r="GB1" s="210"/>
      <c r="GC1" s="210"/>
      <c r="GD1" s="210"/>
      <c r="GE1" s="210"/>
      <c r="GF1" s="210"/>
      <c r="GG1" s="210"/>
      <c r="GH1" s="210"/>
      <c r="GI1" s="210" t="s">
        <v>11</v>
      </c>
      <c r="GJ1" s="210"/>
      <c r="GK1" s="210"/>
      <c r="GL1" s="210"/>
      <c r="GM1" s="210"/>
      <c r="GN1" s="210"/>
      <c r="GO1" s="210"/>
      <c r="GP1" s="210"/>
      <c r="GQ1" s="210"/>
      <c r="GR1" s="210"/>
      <c r="GS1" s="210"/>
      <c r="GT1" s="210" t="s">
        <v>12</v>
      </c>
      <c r="GU1" s="210"/>
      <c r="GV1" s="210"/>
      <c r="GW1" s="210"/>
      <c r="GX1" s="210"/>
      <c r="GY1" s="210"/>
      <c r="GZ1" s="210"/>
      <c r="HA1" s="210"/>
      <c r="HB1" s="210"/>
      <c r="HC1" s="210"/>
      <c r="HD1" s="210"/>
      <c r="HE1" s="210" t="s">
        <v>13</v>
      </c>
      <c r="HF1" s="210"/>
      <c r="HG1" s="210"/>
      <c r="HH1" s="210"/>
      <c r="HI1" s="210"/>
      <c r="HJ1" s="210"/>
      <c r="HK1" s="210"/>
      <c r="HL1" s="210"/>
      <c r="HM1" s="210"/>
      <c r="HN1" s="210"/>
      <c r="HO1" s="210"/>
      <c r="HP1" s="210" t="s">
        <v>14</v>
      </c>
      <c r="HQ1" s="210"/>
      <c r="HR1" s="210"/>
      <c r="HS1" s="210"/>
      <c r="HT1" s="210"/>
      <c r="HU1" s="210"/>
      <c r="HV1" s="210"/>
      <c r="HW1" s="210"/>
      <c r="HX1" s="210"/>
      <c r="HY1" s="210"/>
      <c r="HZ1" s="210"/>
      <c r="IA1" s="210" t="s">
        <v>15</v>
      </c>
      <c r="IB1" s="210"/>
      <c r="IC1" s="210"/>
      <c r="ID1" s="210"/>
      <c r="IE1" s="210"/>
      <c r="IF1" s="210"/>
      <c r="IG1" s="210"/>
      <c r="IH1" s="210"/>
      <c r="II1" s="210"/>
      <c r="IJ1" s="210"/>
      <c r="IK1" s="213"/>
      <c r="IL1" s="45"/>
    </row>
    <row r="2" spans="1:246" ht="59.25" customHeight="1" thickBot="1" x14ac:dyDescent="0.3">
      <c r="A2" s="56" t="s">
        <v>84</v>
      </c>
      <c r="B2" s="57" t="s">
        <v>83</v>
      </c>
      <c r="C2" s="57" t="s">
        <v>88</v>
      </c>
      <c r="D2" s="71" t="s">
        <v>89</v>
      </c>
      <c r="E2" s="57" t="s">
        <v>1</v>
      </c>
      <c r="F2" s="58" t="s">
        <v>0</v>
      </c>
      <c r="G2" s="59" t="s">
        <v>55</v>
      </c>
      <c r="H2" s="60" t="s">
        <v>55</v>
      </c>
      <c r="I2" s="61" t="s">
        <v>66</v>
      </c>
      <c r="J2" s="62" t="s">
        <v>67</v>
      </c>
      <c r="K2" s="56" t="s">
        <v>52</v>
      </c>
      <c r="L2" s="57"/>
      <c r="M2" s="57" t="s">
        <v>50</v>
      </c>
      <c r="N2" s="57" t="s">
        <v>51</v>
      </c>
      <c r="O2" s="58" t="s">
        <v>49</v>
      </c>
      <c r="P2" s="56" t="s">
        <v>33</v>
      </c>
      <c r="Q2" s="57" t="s">
        <v>34</v>
      </c>
      <c r="R2" s="57" t="s">
        <v>35</v>
      </c>
      <c r="S2" s="57" t="s">
        <v>36</v>
      </c>
      <c r="T2" s="57" t="s">
        <v>37</v>
      </c>
      <c r="U2" s="57" t="s">
        <v>38</v>
      </c>
      <c r="V2" s="57" t="s">
        <v>39</v>
      </c>
      <c r="W2" s="57" t="s">
        <v>32</v>
      </c>
      <c r="X2" s="57" t="s">
        <v>40</v>
      </c>
      <c r="Y2" s="57" t="s">
        <v>41</v>
      </c>
      <c r="Z2" s="57" t="s">
        <v>91</v>
      </c>
      <c r="AA2" s="63" t="s">
        <v>43</v>
      </c>
      <c r="AB2" s="57" t="s">
        <v>44</v>
      </c>
      <c r="AC2" s="57" t="s">
        <v>48</v>
      </c>
      <c r="AD2" s="57" t="s">
        <v>45</v>
      </c>
      <c r="AE2" s="58" t="s">
        <v>46</v>
      </c>
      <c r="AF2" s="57" t="s">
        <v>33</v>
      </c>
      <c r="AG2" s="57" t="s">
        <v>34</v>
      </c>
      <c r="AH2" s="57" t="s">
        <v>35</v>
      </c>
      <c r="AI2" s="57" t="s">
        <v>36</v>
      </c>
      <c r="AJ2" s="57" t="s">
        <v>32</v>
      </c>
      <c r="AK2" s="57" t="s">
        <v>40</v>
      </c>
      <c r="AL2" s="57" t="s">
        <v>41</v>
      </c>
      <c r="AM2" s="57" t="s">
        <v>91</v>
      </c>
      <c r="AN2" s="63" t="s">
        <v>43</v>
      </c>
      <c r="AO2" s="57" t="s">
        <v>44</v>
      </c>
      <c r="AP2" s="57" t="s">
        <v>48</v>
      </c>
      <c r="AQ2" s="57" t="s">
        <v>45</v>
      </c>
      <c r="AR2" s="58" t="s">
        <v>46</v>
      </c>
      <c r="AS2" s="57" t="s">
        <v>33</v>
      </c>
      <c r="AT2" s="57" t="s">
        <v>34</v>
      </c>
      <c r="AU2" s="57" t="s">
        <v>35</v>
      </c>
      <c r="AV2" s="57" t="s">
        <v>32</v>
      </c>
      <c r="AW2" s="57" t="s">
        <v>40</v>
      </c>
      <c r="AX2" s="57" t="s">
        <v>41</v>
      </c>
      <c r="AY2" s="57" t="s">
        <v>91</v>
      </c>
      <c r="AZ2" s="63" t="s">
        <v>43</v>
      </c>
      <c r="BA2" s="57" t="s">
        <v>44</v>
      </c>
      <c r="BB2" s="57" t="s">
        <v>48</v>
      </c>
      <c r="BC2" s="57" t="s">
        <v>45</v>
      </c>
      <c r="BD2" s="58" t="s">
        <v>46</v>
      </c>
      <c r="BE2" s="51" t="s">
        <v>86</v>
      </c>
      <c r="BF2" s="51" t="s">
        <v>34</v>
      </c>
      <c r="BG2" s="51" t="s">
        <v>32</v>
      </c>
      <c r="BH2" s="51" t="s">
        <v>40</v>
      </c>
      <c r="BI2" s="51" t="s">
        <v>41</v>
      </c>
      <c r="BJ2" s="51" t="s">
        <v>42</v>
      </c>
      <c r="BK2" s="53" t="s">
        <v>43</v>
      </c>
      <c r="BL2" s="57" t="s">
        <v>44</v>
      </c>
      <c r="BM2" s="57" t="s">
        <v>48</v>
      </c>
      <c r="BN2" s="57" t="s">
        <v>45</v>
      </c>
      <c r="BO2" s="58" t="s">
        <v>46</v>
      </c>
      <c r="BP2" s="56" t="s">
        <v>87</v>
      </c>
      <c r="BQ2" s="57" t="s">
        <v>34</v>
      </c>
      <c r="BR2" s="57" t="s">
        <v>35</v>
      </c>
      <c r="BS2" s="57" t="s">
        <v>36</v>
      </c>
      <c r="BT2" s="57" t="s">
        <v>32</v>
      </c>
      <c r="BU2" s="57" t="s">
        <v>40</v>
      </c>
      <c r="BV2" s="57" t="s">
        <v>41</v>
      </c>
      <c r="BW2" s="57" t="s">
        <v>91</v>
      </c>
      <c r="BX2" s="63" t="s">
        <v>43</v>
      </c>
      <c r="BY2" s="57" t="s">
        <v>44</v>
      </c>
      <c r="BZ2" s="57" t="s">
        <v>48</v>
      </c>
      <c r="CA2" s="57" t="s">
        <v>45</v>
      </c>
      <c r="CB2" s="58" t="s">
        <v>46</v>
      </c>
      <c r="CC2" s="78" t="s">
        <v>33</v>
      </c>
      <c r="CD2" s="75" t="s">
        <v>34</v>
      </c>
      <c r="CE2" s="75" t="s">
        <v>32</v>
      </c>
      <c r="CF2" s="75" t="s">
        <v>40</v>
      </c>
      <c r="CG2" s="75" t="s">
        <v>41</v>
      </c>
      <c r="CH2" s="75" t="s">
        <v>42</v>
      </c>
      <c r="CI2" s="79" t="s">
        <v>43</v>
      </c>
      <c r="CJ2" s="80" t="s">
        <v>44</v>
      </c>
      <c r="CK2" s="75" t="s">
        <v>48</v>
      </c>
      <c r="CL2" s="75" t="s">
        <v>45</v>
      </c>
      <c r="CM2" s="76" t="s">
        <v>46</v>
      </c>
      <c r="CN2" s="67" t="s">
        <v>33</v>
      </c>
      <c r="CO2" s="64" t="s">
        <v>34</v>
      </c>
      <c r="CP2" s="64" t="s">
        <v>32</v>
      </c>
      <c r="CQ2" s="64" t="s">
        <v>40</v>
      </c>
      <c r="CR2" s="64" t="s">
        <v>41</v>
      </c>
      <c r="CS2" s="64" t="s">
        <v>42</v>
      </c>
      <c r="CT2" s="64" t="s">
        <v>43</v>
      </c>
      <c r="CU2" s="65" t="s">
        <v>44</v>
      </c>
      <c r="CV2" s="64" t="s">
        <v>48</v>
      </c>
      <c r="CW2" s="64" t="s">
        <v>45</v>
      </c>
      <c r="CX2" s="66" t="s">
        <v>46</v>
      </c>
      <c r="CY2" s="67" t="s">
        <v>33</v>
      </c>
      <c r="CZ2" s="64" t="s">
        <v>34</v>
      </c>
      <c r="DA2" s="64" t="s">
        <v>32</v>
      </c>
      <c r="DB2" s="64" t="s">
        <v>40</v>
      </c>
      <c r="DC2" s="64" t="s">
        <v>41</v>
      </c>
      <c r="DD2" s="64" t="s">
        <v>42</v>
      </c>
      <c r="DE2" s="64" t="s">
        <v>43</v>
      </c>
      <c r="DF2" s="65" t="s">
        <v>44</v>
      </c>
      <c r="DG2" s="64" t="s">
        <v>48</v>
      </c>
      <c r="DH2" s="64" t="s">
        <v>45</v>
      </c>
      <c r="DI2" s="66" t="s">
        <v>46</v>
      </c>
      <c r="DJ2" s="67" t="s">
        <v>33</v>
      </c>
      <c r="DK2" s="64" t="s">
        <v>34</v>
      </c>
      <c r="DL2" s="64" t="s">
        <v>32</v>
      </c>
      <c r="DM2" s="64" t="s">
        <v>40</v>
      </c>
      <c r="DN2" s="64" t="s">
        <v>41</v>
      </c>
      <c r="DO2" s="64" t="s">
        <v>42</v>
      </c>
      <c r="DP2" s="64" t="s">
        <v>43</v>
      </c>
      <c r="DQ2" s="65" t="s">
        <v>44</v>
      </c>
      <c r="DR2" s="64" t="s">
        <v>48</v>
      </c>
      <c r="DS2" s="64" t="s">
        <v>45</v>
      </c>
      <c r="DT2" s="66" t="s">
        <v>46</v>
      </c>
      <c r="DU2" s="67" t="s">
        <v>33</v>
      </c>
      <c r="DV2" s="64" t="s">
        <v>34</v>
      </c>
      <c r="DW2" s="64" t="s">
        <v>32</v>
      </c>
      <c r="DX2" s="64" t="s">
        <v>40</v>
      </c>
      <c r="DY2" s="64" t="s">
        <v>41</v>
      </c>
      <c r="DZ2" s="64" t="s">
        <v>42</v>
      </c>
      <c r="EA2" s="64" t="s">
        <v>43</v>
      </c>
      <c r="EB2" s="65" t="s">
        <v>44</v>
      </c>
      <c r="EC2" s="64" t="s">
        <v>48</v>
      </c>
      <c r="ED2" s="64" t="s">
        <v>45</v>
      </c>
      <c r="EE2" s="66" t="s">
        <v>46</v>
      </c>
      <c r="EF2" s="67" t="s">
        <v>33</v>
      </c>
      <c r="EG2" s="64" t="s">
        <v>34</v>
      </c>
      <c r="EH2" s="64" t="s">
        <v>32</v>
      </c>
      <c r="EI2" s="64" t="s">
        <v>40</v>
      </c>
      <c r="EJ2" s="64" t="s">
        <v>41</v>
      </c>
      <c r="EK2" s="64" t="s">
        <v>42</v>
      </c>
      <c r="EL2" s="64" t="s">
        <v>43</v>
      </c>
      <c r="EM2" s="65" t="s">
        <v>44</v>
      </c>
      <c r="EN2" s="64" t="s">
        <v>48</v>
      </c>
      <c r="EO2" s="64" t="s">
        <v>45</v>
      </c>
      <c r="EP2" s="66" t="s">
        <v>46</v>
      </c>
      <c r="EQ2" s="67" t="s">
        <v>33</v>
      </c>
      <c r="ER2" s="64" t="s">
        <v>34</v>
      </c>
      <c r="ES2" s="64" t="s">
        <v>32</v>
      </c>
      <c r="ET2" s="64" t="s">
        <v>40</v>
      </c>
      <c r="EU2" s="64" t="s">
        <v>41</v>
      </c>
      <c r="EV2" s="64" t="s">
        <v>42</v>
      </c>
      <c r="EW2" s="64" t="s">
        <v>43</v>
      </c>
      <c r="EX2" s="65" t="s">
        <v>44</v>
      </c>
      <c r="EY2" s="64" t="s">
        <v>48</v>
      </c>
      <c r="EZ2" s="64" t="s">
        <v>45</v>
      </c>
      <c r="FA2" s="66" t="s">
        <v>46</v>
      </c>
      <c r="FB2" s="67" t="s">
        <v>33</v>
      </c>
      <c r="FC2" s="64" t="s">
        <v>34</v>
      </c>
      <c r="FD2" s="64" t="s">
        <v>32</v>
      </c>
      <c r="FE2" s="64" t="s">
        <v>40</v>
      </c>
      <c r="FF2" s="64" t="s">
        <v>41</v>
      </c>
      <c r="FG2" s="64" t="s">
        <v>42</v>
      </c>
      <c r="FH2" s="64" t="s">
        <v>43</v>
      </c>
      <c r="FI2" s="65" t="s">
        <v>44</v>
      </c>
      <c r="FJ2" s="64" t="s">
        <v>48</v>
      </c>
      <c r="FK2" s="64" t="s">
        <v>45</v>
      </c>
      <c r="FL2" s="66" t="s">
        <v>46</v>
      </c>
      <c r="FM2" s="67" t="s">
        <v>33</v>
      </c>
      <c r="FN2" s="64" t="s">
        <v>34</v>
      </c>
      <c r="FO2" s="64" t="s">
        <v>32</v>
      </c>
      <c r="FP2" s="64" t="s">
        <v>40</v>
      </c>
      <c r="FQ2" s="64" t="s">
        <v>41</v>
      </c>
      <c r="FR2" s="64" t="s">
        <v>42</v>
      </c>
      <c r="FS2" s="64" t="s">
        <v>43</v>
      </c>
      <c r="FT2" s="65" t="s">
        <v>44</v>
      </c>
      <c r="FU2" s="64" t="s">
        <v>48</v>
      </c>
      <c r="FV2" s="64" t="s">
        <v>45</v>
      </c>
      <c r="FW2" s="66" t="s">
        <v>46</v>
      </c>
      <c r="FX2" s="67" t="s">
        <v>33</v>
      </c>
      <c r="FY2" s="64" t="s">
        <v>34</v>
      </c>
      <c r="FZ2" s="64" t="s">
        <v>32</v>
      </c>
      <c r="GA2" s="64" t="s">
        <v>40</v>
      </c>
      <c r="GB2" s="64" t="s">
        <v>41</v>
      </c>
      <c r="GC2" s="64" t="s">
        <v>42</v>
      </c>
      <c r="GD2" s="64" t="s">
        <v>43</v>
      </c>
      <c r="GE2" s="65" t="s">
        <v>44</v>
      </c>
      <c r="GF2" s="64" t="s">
        <v>48</v>
      </c>
      <c r="GG2" s="64" t="s">
        <v>45</v>
      </c>
      <c r="GH2" s="66" t="s">
        <v>46</v>
      </c>
      <c r="GI2" s="67" t="s">
        <v>33</v>
      </c>
      <c r="GJ2" s="64" t="s">
        <v>34</v>
      </c>
      <c r="GK2" s="64" t="s">
        <v>32</v>
      </c>
      <c r="GL2" s="64" t="s">
        <v>40</v>
      </c>
      <c r="GM2" s="64" t="s">
        <v>41</v>
      </c>
      <c r="GN2" s="64" t="s">
        <v>42</v>
      </c>
      <c r="GO2" s="64" t="s">
        <v>43</v>
      </c>
      <c r="GP2" s="65" t="s">
        <v>44</v>
      </c>
      <c r="GQ2" s="64" t="s">
        <v>48</v>
      </c>
      <c r="GR2" s="64" t="s">
        <v>45</v>
      </c>
      <c r="GS2" s="66" t="s">
        <v>46</v>
      </c>
      <c r="GT2" s="67" t="s">
        <v>33</v>
      </c>
      <c r="GU2" s="64" t="s">
        <v>34</v>
      </c>
      <c r="GV2" s="64" t="s">
        <v>32</v>
      </c>
      <c r="GW2" s="64" t="s">
        <v>40</v>
      </c>
      <c r="GX2" s="64" t="s">
        <v>41</v>
      </c>
      <c r="GY2" s="64" t="s">
        <v>42</v>
      </c>
      <c r="GZ2" s="64" t="s">
        <v>43</v>
      </c>
      <c r="HA2" s="65" t="s">
        <v>44</v>
      </c>
      <c r="HB2" s="64" t="s">
        <v>48</v>
      </c>
      <c r="HC2" s="64" t="s">
        <v>45</v>
      </c>
      <c r="HD2" s="66" t="s">
        <v>46</v>
      </c>
      <c r="HE2" s="67" t="s">
        <v>33</v>
      </c>
      <c r="HF2" s="64" t="s">
        <v>34</v>
      </c>
      <c r="HG2" s="64" t="s">
        <v>32</v>
      </c>
      <c r="HH2" s="64" t="s">
        <v>40</v>
      </c>
      <c r="HI2" s="64" t="s">
        <v>41</v>
      </c>
      <c r="HJ2" s="64" t="s">
        <v>42</v>
      </c>
      <c r="HK2" s="64" t="s">
        <v>43</v>
      </c>
      <c r="HL2" s="65" t="s">
        <v>44</v>
      </c>
      <c r="HM2" s="64" t="s">
        <v>48</v>
      </c>
      <c r="HN2" s="64" t="s">
        <v>45</v>
      </c>
      <c r="HO2" s="66" t="s">
        <v>46</v>
      </c>
      <c r="HP2" s="67" t="s">
        <v>33</v>
      </c>
      <c r="HQ2" s="64" t="s">
        <v>34</v>
      </c>
      <c r="HR2" s="64" t="s">
        <v>32</v>
      </c>
      <c r="HS2" s="64" t="s">
        <v>40</v>
      </c>
      <c r="HT2" s="64" t="s">
        <v>41</v>
      </c>
      <c r="HU2" s="64" t="s">
        <v>42</v>
      </c>
      <c r="HV2" s="64" t="s">
        <v>43</v>
      </c>
      <c r="HW2" s="65" t="s">
        <v>44</v>
      </c>
      <c r="HX2" s="64" t="s">
        <v>48</v>
      </c>
      <c r="HY2" s="64" t="s">
        <v>45</v>
      </c>
      <c r="HZ2" s="66" t="s">
        <v>46</v>
      </c>
      <c r="IA2" s="67" t="s">
        <v>33</v>
      </c>
      <c r="IB2" s="64" t="s">
        <v>34</v>
      </c>
      <c r="IC2" s="64" t="s">
        <v>32</v>
      </c>
      <c r="ID2" s="64" t="s">
        <v>40</v>
      </c>
      <c r="IE2" s="64" t="s">
        <v>41</v>
      </c>
      <c r="IF2" s="64" t="s">
        <v>42</v>
      </c>
      <c r="IG2" s="64" t="s">
        <v>43</v>
      </c>
      <c r="IH2" s="65" t="s">
        <v>44</v>
      </c>
      <c r="II2" s="64" t="s">
        <v>48</v>
      </c>
      <c r="IJ2" s="64" t="s">
        <v>45</v>
      </c>
      <c r="IK2" s="64" t="s">
        <v>46</v>
      </c>
      <c r="IL2" s="45"/>
    </row>
    <row r="3" spans="1:246" x14ac:dyDescent="0.25">
      <c r="A3" s="33">
        <v>1</v>
      </c>
      <c r="B3" s="72" t="s">
        <v>105</v>
      </c>
      <c r="C3" s="25"/>
      <c r="D3" s="26"/>
      <c r="E3" s="26" t="s">
        <v>110</v>
      </c>
      <c r="F3" s="74" t="s">
        <v>23</v>
      </c>
      <c r="G3" s="24" t="str">
        <f>IF(AND(OR($G$2="Y",$H$2="Y"),I3&lt;5,J3&lt;5),IF(AND(I3=#REF!,J3=#REF!),#REF!+1,1),"")</f>
        <v/>
      </c>
      <c r="H3" s="21" t="e">
        <f>IF(AND($H$2="Y",J3&gt;0,OR(AND(G3=1,#REF!=10),AND(G3=2,#REF!=20),AND(G3=3,#REF!=30),AND(G3=4,#REF!=40),AND(G3=5,#REF!=50),AND(G3=6,#REF!=60),AND(G3=7,#REF!=70),AND(G3=8,#REF!=80),AND(G3=9,#REF!=90),AND(G3=10,#REF!=100))),VLOOKUP(J3-1,SortLookup!$A$13:$B$16,2,FALSE),"")</f>
        <v>#REF!</v>
      </c>
      <c r="I3" s="34" t="str">
        <f>IF(ISNA(VLOOKUP(E3,SortLookup!$A$1:$B$5,2,FALSE))," ",VLOOKUP(E3,SortLookup!$A$1:$B$5,2,FALSE))</f>
        <v xml:space="preserve"> </v>
      </c>
      <c r="J3" s="22">
        <f>IF(ISNA(VLOOKUP(F3,SortLookup!$A$7:$B$11,2,FALSE))," ",VLOOKUP(F3,SortLookup!$A$7:$B$11,2,FALSE))</f>
        <v>3</v>
      </c>
      <c r="K3" s="68">
        <f>L3+M3+N3</f>
        <v>259.79000000000002</v>
      </c>
      <c r="L3" s="69">
        <f>AB3+AO3+BA3+BL3+BY3+CJ3+CU3+DF3+DQ3+EB3+EM3+EX3+FI3+FT3+GE3+GP3+HA3+HL3+HW3+IH3</f>
        <v>227.79</v>
      </c>
      <c r="M3" s="40">
        <f>AD3+AQ3+BC3+BN3+CA3+CL3+CW3+DH3+DS3+ED3+EO3+EZ3+FK3+FV3+GG3+GR3+HC3+HN3+HY3+IJ3</f>
        <v>8</v>
      </c>
      <c r="N3" s="41">
        <f>O3/2</f>
        <v>24</v>
      </c>
      <c r="O3" s="70">
        <f>W3+AJ3+AV3+BG3+BT3+CE3+CP3+DA3+DL3+DW3+EH3+ES3+FD3+FO3+FZ3+GK3+GV3+HG3+HR3+IC3</f>
        <v>48</v>
      </c>
      <c r="P3" s="32">
        <v>32.299999999999997</v>
      </c>
      <c r="Q3" s="29"/>
      <c r="R3" s="29"/>
      <c r="S3" s="29"/>
      <c r="T3" s="29"/>
      <c r="U3" s="29"/>
      <c r="V3" s="29"/>
      <c r="W3" s="30">
        <v>22</v>
      </c>
      <c r="X3" s="30">
        <v>0</v>
      </c>
      <c r="Y3" s="30">
        <v>0</v>
      </c>
      <c r="Z3" s="30">
        <v>0</v>
      </c>
      <c r="AA3" s="31">
        <v>0</v>
      </c>
      <c r="AB3" s="28">
        <f>P3+Q3+R3+S3+T3+U3+V3</f>
        <v>32.299999999999997</v>
      </c>
      <c r="AC3" s="27">
        <f>W3/2</f>
        <v>11</v>
      </c>
      <c r="AD3" s="23">
        <f>(X3*3)+(Y3*5)+(Z3*5)+(AA3*20)</f>
        <v>0</v>
      </c>
      <c r="AE3" s="55">
        <f>AB3+AC3+AD3</f>
        <v>43.3</v>
      </c>
      <c r="AF3" s="32">
        <v>31.08</v>
      </c>
      <c r="AG3" s="29"/>
      <c r="AH3" s="29"/>
      <c r="AI3" s="29"/>
      <c r="AJ3" s="30">
        <v>5</v>
      </c>
      <c r="AK3" s="30">
        <v>0</v>
      </c>
      <c r="AL3" s="30">
        <v>0</v>
      </c>
      <c r="AM3" s="30">
        <v>0</v>
      </c>
      <c r="AN3" s="31">
        <v>0</v>
      </c>
      <c r="AO3" s="28">
        <f>AF3+AG3+AH3+AI3</f>
        <v>31.08</v>
      </c>
      <c r="AP3" s="27">
        <f>AJ3/2</f>
        <v>2.5</v>
      </c>
      <c r="AQ3" s="23">
        <f>(AK3*3)+(AL3*5)+(AM3*5)+(AN3*20)</f>
        <v>0</v>
      </c>
      <c r="AR3" s="55">
        <f>AO3+AP3+AQ3</f>
        <v>33.58</v>
      </c>
      <c r="AS3" s="32">
        <v>93.83</v>
      </c>
      <c r="AT3" s="29"/>
      <c r="AU3" s="29"/>
      <c r="AV3" s="30">
        <v>15</v>
      </c>
      <c r="AW3" s="30">
        <v>1</v>
      </c>
      <c r="AX3" s="30">
        <v>0</v>
      </c>
      <c r="AY3" s="30">
        <v>0</v>
      </c>
      <c r="AZ3" s="31">
        <v>0</v>
      </c>
      <c r="BA3" s="28">
        <f>AS3+AT3+AU3</f>
        <v>93.83</v>
      </c>
      <c r="BB3" s="27">
        <f>AV3/2</f>
        <v>7.5</v>
      </c>
      <c r="BC3" s="23">
        <f>(AW3*3)+(AX3*5)+(AY3*5)+(AZ3*20)</f>
        <v>3</v>
      </c>
      <c r="BD3" s="55">
        <f>BA3+BB3+BC3</f>
        <v>104.33</v>
      </c>
      <c r="BE3" s="28"/>
      <c r="BF3" s="52"/>
      <c r="BG3" s="30"/>
      <c r="BH3" s="30"/>
      <c r="BI3" s="30"/>
      <c r="BJ3" s="30"/>
      <c r="BK3" s="31"/>
      <c r="BL3" s="48">
        <f>BE3+BF3</f>
        <v>0</v>
      </c>
      <c r="BM3" s="41">
        <f>BG3/2</f>
        <v>0</v>
      </c>
      <c r="BN3" s="40">
        <f>(BH3*3)+(BI3*5)+(BJ3*5)+(BK3*20)</f>
        <v>0</v>
      </c>
      <c r="BO3" s="39">
        <f>BL3+BM3+BN3</f>
        <v>0</v>
      </c>
      <c r="BP3" s="32">
        <v>70.58</v>
      </c>
      <c r="BQ3" s="29"/>
      <c r="BR3" s="29"/>
      <c r="BS3" s="29"/>
      <c r="BT3" s="30">
        <v>6</v>
      </c>
      <c r="BU3" s="30">
        <v>0</v>
      </c>
      <c r="BV3" s="30">
        <v>1</v>
      </c>
      <c r="BW3" s="30">
        <v>0</v>
      </c>
      <c r="BX3" s="31">
        <v>0</v>
      </c>
      <c r="BY3" s="28">
        <f>BP3+BQ3+BR3+BS3</f>
        <v>70.58</v>
      </c>
      <c r="BZ3" s="27">
        <f>BT3/2</f>
        <v>3</v>
      </c>
      <c r="CA3" s="148">
        <f>(BU3*3)+(BV3*5)+(BW3*5)+(BX3*20)</f>
        <v>5</v>
      </c>
      <c r="CB3" s="145">
        <f>BY3+BZ3+CA3</f>
        <v>78.58</v>
      </c>
      <c r="CC3" s="112"/>
      <c r="CD3" s="52"/>
      <c r="CE3" s="52"/>
      <c r="CF3" s="52"/>
      <c r="CG3" s="52"/>
      <c r="CH3" s="52"/>
      <c r="CI3" s="113"/>
      <c r="CJ3" s="112"/>
      <c r="CK3" s="52"/>
      <c r="CL3" s="52"/>
      <c r="CM3" s="52"/>
      <c r="CX3" s="4"/>
      <c r="CY3" s="4"/>
      <c r="DI3" s="4"/>
      <c r="DJ3" s="4"/>
      <c r="DT3" s="4"/>
      <c r="DU3" s="4"/>
      <c r="EE3" s="4"/>
      <c r="EF3" s="4"/>
      <c r="EP3" s="4"/>
      <c r="EQ3" s="4"/>
      <c r="FA3" s="4"/>
      <c r="FB3" s="4"/>
      <c r="FL3" s="4"/>
      <c r="FM3" s="4"/>
      <c r="FW3" s="4"/>
      <c r="FX3" s="4"/>
      <c r="GH3" s="4"/>
      <c r="GI3" s="4"/>
      <c r="GS3" s="4"/>
      <c r="GT3" s="4"/>
      <c r="HD3" s="4"/>
      <c r="HE3" s="4"/>
      <c r="HO3" s="4"/>
      <c r="HP3" s="4"/>
      <c r="HZ3" s="4"/>
      <c r="IA3" s="4"/>
      <c r="IL3" s="45"/>
    </row>
    <row r="4" spans="1:246" ht="3" customHeight="1" x14ac:dyDescent="0.25">
      <c r="A4" s="157"/>
      <c r="B4" s="158"/>
      <c r="C4" s="158"/>
      <c r="D4" s="159"/>
      <c r="E4" s="159"/>
      <c r="F4" s="160"/>
      <c r="G4" s="161"/>
      <c r="H4" s="162"/>
      <c r="I4" s="162"/>
      <c r="J4" s="163"/>
      <c r="K4" s="164"/>
      <c r="L4" s="165"/>
      <c r="M4" s="166"/>
      <c r="N4" s="167"/>
      <c r="O4" s="168"/>
      <c r="P4" s="169"/>
      <c r="Q4" s="170"/>
      <c r="R4" s="170"/>
      <c r="S4" s="170"/>
      <c r="T4" s="170"/>
      <c r="U4" s="170"/>
      <c r="V4" s="170"/>
      <c r="W4" s="171"/>
      <c r="X4" s="171"/>
      <c r="Y4" s="171"/>
      <c r="Z4" s="171"/>
      <c r="AA4" s="172"/>
      <c r="AB4" s="173"/>
      <c r="AC4" s="174"/>
      <c r="AD4" s="175"/>
      <c r="AE4" s="176"/>
      <c r="AF4" s="169"/>
      <c r="AG4" s="170"/>
      <c r="AH4" s="170"/>
      <c r="AI4" s="170"/>
      <c r="AJ4" s="171"/>
      <c r="AK4" s="171"/>
      <c r="AL4" s="171"/>
      <c r="AM4" s="171"/>
      <c r="AN4" s="172"/>
      <c r="AO4" s="173"/>
      <c r="AP4" s="174"/>
      <c r="AQ4" s="175"/>
      <c r="AR4" s="176"/>
      <c r="AS4" s="169"/>
      <c r="AT4" s="170"/>
      <c r="AU4" s="170"/>
      <c r="AV4" s="171"/>
      <c r="AW4" s="171"/>
      <c r="AX4" s="171"/>
      <c r="AY4" s="171"/>
      <c r="AZ4" s="172"/>
      <c r="BA4" s="173"/>
      <c r="BB4" s="174"/>
      <c r="BC4" s="175"/>
      <c r="BD4" s="176"/>
      <c r="BE4" s="173"/>
      <c r="BF4" s="177"/>
      <c r="BG4" s="171"/>
      <c r="BH4" s="171"/>
      <c r="BI4" s="171"/>
      <c r="BJ4" s="171"/>
      <c r="BK4" s="172"/>
      <c r="BL4" s="178"/>
      <c r="BM4" s="167"/>
      <c r="BN4" s="166"/>
      <c r="BO4" s="179"/>
      <c r="BP4" s="169"/>
      <c r="BQ4" s="170"/>
      <c r="BR4" s="170"/>
      <c r="BS4" s="170"/>
      <c r="BT4" s="171"/>
      <c r="BU4" s="171"/>
      <c r="BV4" s="171"/>
      <c r="BW4" s="171"/>
      <c r="BX4" s="172"/>
      <c r="BY4" s="173"/>
      <c r="BZ4" s="174"/>
      <c r="CA4" s="166"/>
      <c r="CB4" s="180"/>
      <c r="CC4" s="112"/>
      <c r="CD4" s="52"/>
      <c r="CE4" s="52"/>
      <c r="CF4" s="52"/>
      <c r="CG4" s="52"/>
      <c r="CH4" s="52"/>
      <c r="CI4" s="113"/>
      <c r="CJ4" s="112"/>
      <c r="CK4" s="52"/>
      <c r="CL4" s="52"/>
      <c r="CM4" s="52"/>
      <c r="CX4" s="4"/>
      <c r="CY4" s="4"/>
      <c r="DI4" s="4"/>
      <c r="DJ4" s="4"/>
      <c r="DT4" s="4"/>
      <c r="DU4" s="4"/>
      <c r="EE4" s="4"/>
      <c r="EF4" s="4"/>
      <c r="EP4" s="4"/>
      <c r="EQ4" s="4"/>
      <c r="FA4" s="4"/>
      <c r="FB4" s="4"/>
      <c r="FL4" s="4"/>
      <c r="FM4" s="4"/>
      <c r="FW4" s="4"/>
      <c r="FX4" s="4"/>
      <c r="GH4" s="4"/>
      <c r="GI4" s="4"/>
      <c r="GS4" s="4"/>
      <c r="GT4" s="4"/>
      <c r="HD4" s="4"/>
      <c r="HE4" s="4"/>
      <c r="HO4" s="4"/>
      <c r="HP4" s="4"/>
      <c r="HZ4" s="4"/>
      <c r="IA4" s="4"/>
      <c r="IL4" s="45"/>
    </row>
    <row r="5" spans="1:246" x14ac:dyDescent="0.25">
      <c r="A5" s="33">
        <v>1</v>
      </c>
      <c r="B5" s="72" t="s">
        <v>131</v>
      </c>
      <c r="C5" s="25"/>
      <c r="D5" s="73"/>
      <c r="E5" s="73" t="s">
        <v>130</v>
      </c>
      <c r="F5" s="74" t="s">
        <v>97</v>
      </c>
      <c r="G5" s="24" t="str">
        <f>IF(AND(OR($G$2="Y",$H$2="Y"),I5&lt;5,J5&lt;5),IF(AND(I5=#REF!,J5=#REF!),#REF!+1,1),"")</f>
        <v/>
      </c>
      <c r="H5" s="21" t="e">
        <f>IF(AND($H$2="Y",J5&gt;0,OR(AND(G5=1,#REF!=10),AND(G5=2,#REF!=20),AND(G5=3,#REF!=30),AND(G5=4,#REF!=40),AND(G5=5,#REF!=50),AND(G5=6,#REF!=60),AND(G5=7,#REF!=70),AND(G5=8,#REF!=80),AND(G5=9,#REF!=90),AND(G5=10,#REF!=100))),VLOOKUP(J5-1,SortLookup!$A$13:$B$16,2,FALSE),"")</f>
        <v>#REF!</v>
      </c>
      <c r="I5" s="34" t="str">
        <f>IF(ISNA(VLOOKUP(E5,SortLookup!$A$1:$B$5,2,FALSE))," ",VLOOKUP(E5,SortLookup!$A$1:$B$5,2,FALSE))</f>
        <v xml:space="preserve"> </v>
      </c>
      <c r="J5" s="22" t="str">
        <f>IF(ISNA(VLOOKUP(F5,SortLookup!$A$7:$B$11,2,FALSE))," ",VLOOKUP(F5,SortLookup!$A$7:$B$11,2,FALSE))</f>
        <v xml:space="preserve"> </v>
      </c>
      <c r="K5" s="68">
        <f>L5+M5+N5</f>
        <v>165.09</v>
      </c>
      <c r="L5" s="69">
        <f>AB5+AO5+BA5+BL5+BY5+CJ5+CU5+DF5+DQ5+EB5+EM5+EX5+FI5+FT5+GE5+GP5+HA5+HL5+HW5+IH5</f>
        <v>93.09</v>
      </c>
      <c r="M5" s="40">
        <f>AD5+AQ5+BC5+BN5+CA5+CL5+CW5+DH5+DS5+ED5+EO5+EZ5+FK5+FV5+GG5+GR5+HC5+HN5+HY5+IJ5</f>
        <v>45</v>
      </c>
      <c r="N5" s="41">
        <f>O5/2</f>
        <v>27</v>
      </c>
      <c r="O5" s="70">
        <f>W5+AJ5+AV5+BG5+BT5+CE5+CP5+DA5+DL5+DW5+EH5+ES5+FD5+FO5+FZ5+GK5+GV5+HG5+HR5+IC5</f>
        <v>54</v>
      </c>
      <c r="P5" s="32">
        <v>19.57</v>
      </c>
      <c r="Q5" s="29"/>
      <c r="R5" s="29"/>
      <c r="S5" s="29"/>
      <c r="T5" s="29"/>
      <c r="U5" s="29"/>
      <c r="V5" s="29"/>
      <c r="W5" s="30">
        <v>20</v>
      </c>
      <c r="X5" s="30">
        <v>0</v>
      </c>
      <c r="Y5" s="30">
        <v>0</v>
      </c>
      <c r="Z5" s="30">
        <v>0</v>
      </c>
      <c r="AA5" s="31">
        <v>0</v>
      </c>
      <c r="AB5" s="28">
        <f>P5+Q5+R5+S5+T5+U5+V5</f>
        <v>19.57</v>
      </c>
      <c r="AC5" s="27">
        <f>W5/2</f>
        <v>10</v>
      </c>
      <c r="AD5" s="23">
        <f>(X5*3)+(Y5*5)+(Z5*5)+(AA5*20)</f>
        <v>0</v>
      </c>
      <c r="AE5" s="55">
        <f>AB5+AC5+AD5</f>
        <v>29.57</v>
      </c>
      <c r="AF5" s="32">
        <v>12.72</v>
      </c>
      <c r="AG5" s="29"/>
      <c r="AH5" s="29"/>
      <c r="AI5" s="29"/>
      <c r="AJ5" s="30">
        <v>1</v>
      </c>
      <c r="AK5" s="30">
        <v>0</v>
      </c>
      <c r="AL5" s="30">
        <v>0</v>
      </c>
      <c r="AM5" s="30">
        <v>0</v>
      </c>
      <c r="AN5" s="31">
        <v>0</v>
      </c>
      <c r="AO5" s="28">
        <f>AF5+AG5+AH5+AI5</f>
        <v>12.72</v>
      </c>
      <c r="AP5" s="27">
        <f>AJ5/2</f>
        <v>0.5</v>
      </c>
      <c r="AQ5" s="23">
        <f>(AK5*3)+(AL5*5)+(AM5*5)+(AN5*20)</f>
        <v>0</v>
      </c>
      <c r="AR5" s="55">
        <f>AO5+AP5+AQ5</f>
        <v>13.22</v>
      </c>
      <c r="AS5" s="32">
        <v>31.22</v>
      </c>
      <c r="AT5" s="29"/>
      <c r="AU5" s="29"/>
      <c r="AV5" s="30">
        <v>33</v>
      </c>
      <c r="AW5" s="30">
        <v>0</v>
      </c>
      <c r="AX5" s="30">
        <v>1</v>
      </c>
      <c r="AY5" s="30">
        <v>8</v>
      </c>
      <c r="AZ5" s="31">
        <v>0</v>
      </c>
      <c r="BA5" s="28">
        <f>AS5+AT5+AU5</f>
        <v>31.22</v>
      </c>
      <c r="BB5" s="27">
        <f>AV5/2</f>
        <v>16.5</v>
      </c>
      <c r="BC5" s="23">
        <f>(AW5*3)+(AX5*5)+(AY5*5)+(AZ5*20)</f>
        <v>45</v>
      </c>
      <c r="BD5" s="55">
        <f>BA5+BB5+BC5</f>
        <v>92.72</v>
      </c>
      <c r="BE5" s="28"/>
      <c r="BF5" s="52"/>
      <c r="BG5" s="30"/>
      <c r="BH5" s="30"/>
      <c r="BI5" s="30"/>
      <c r="BJ5" s="30"/>
      <c r="BK5" s="31"/>
      <c r="BL5" s="48">
        <f>BE5+BF5</f>
        <v>0</v>
      </c>
      <c r="BM5" s="41">
        <f>BG5/2</f>
        <v>0</v>
      </c>
      <c r="BN5" s="40">
        <f>(BH5*3)+(BI5*5)+(BJ5*5)+(BK5*20)</f>
        <v>0</v>
      </c>
      <c r="BO5" s="39">
        <f>BL5+BM5+BN5</f>
        <v>0</v>
      </c>
      <c r="BP5" s="32">
        <v>29.58</v>
      </c>
      <c r="BQ5" s="29"/>
      <c r="BR5" s="29"/>
      <c r="BS5" s="29"/>
      <c r="BT5" s="30">
        <v>0</v>
      </c>
      <c r="BU5" s="30">
        <v>0</v>
      </c>
      <c r="BV5" s="30">
        <v>0</v>
      </c>
      <c r="BW5" s="30">
        <v>0</v>
      </c>
      <c r="BX5" s="31">
        <v>0</v>
      </c>
      <c r="BY5" s="28">
        <f>BP5+BQ5+BR5+BS5</f>
        <v>29.58</v>
      </c>
      <c r="BZ5" s="27">
        <f>BT5/2</f>
        <v>0</v>
      </c>
      <c r="CA5" s="23">
        <f>(BU5*3)+(BV5*5)+(BW5*5)+(BX5*20)</f>
        <v>0</v>
      </c>
      <c r="CB5" s="145">
        <f>BY5+BZ5+CA5</f>
        <v>29.58</v>
      </c>
      <c r="CC5" s="112"/>
      <c r="CD5" s="52"/>
      <c r="CE5" s="52"/>
      <c r="CF5" s="52"/>
      <c r="CG5" s="52"/>
      <c r="CH5" s="52"/>
      <c r="CI5" s="113"/>
      <c r="CJ5" s="112"/>
      <c r="CK5" s="52"/>
      <c r="CL5" s="52"/>
      <c r="CM5" s="52"/>
      <c r="IL5" s="45"/>
    </row>
    <row r="6" spans="1:246" ht="3" customHeight="1" x14ac:dyDescent="0.25">
      <c r="A6" s="182"/>
      <c r="B6" s="183"/>
      <c r="C6" s="184"/>
      <c r="D6" s="185"/>
      <c r="E6" s="185"/>
      <c r="F6" s="186"/>
      <c r="G6" s="187"/>
      <c r="H6" s="188"/>
      <c r="I6" s="189"/>
      <c r="J6" s="190"/>
      <c r="K6" s="191"/>
      <c r="L6" s="192"/>
      <c r="M6" s="193"/>
      <c r="N6" s="194"/>
      <c r="O6" s="195"/>
      <c r="P6" s="196"/>
      <c r="Q6" s="197"/>
      <c r="R6" s="197"/>
      <c r="S6" s="197"/>
      <c r="T6" s="197"/>
      <c r="U6" s="197"/>
      <c r="V6" s="197"/>
      <c r="W6" s="198"/>
      <c r="X6" s="198"/>
      <c r="Y6" s="198"/>
      <c r="Z6" s="198"/>
      <c r="AA6" s="199"/>
      <c r="AB6" s="200"/>
      <c r="AC6" s="201"/>
      <c r="AD6" s="202"/>
      <c r="AE6" s="203"/>
      <c r="AF6" s="196"/>
      <c r="AG6" s="197"/>
      <c r="AH6" s="197"/>
      <c r="AI6" s="197"/>
      <c r="AJ6" s="198"/>
      <c r="AK6" s="198"/>
      <c r="AL6" s="198"/>
      <c r="AM6" s="198"/>
      <c r="AN6" s="199"/>
      <c r="AO6" s="200"/>
      <c r="AP6" s="201"/>
      <c r="AQ6" s="202"/>
      <c r="AR6" s="203"/>
      <c r="AS6" s="196"/>
      <c r="AT6" s="197"/>
      <c r="AU6" s="197"/>
      <c r="AV6" s="198"/>
      <c r="AW6" s="198"/>
      <c r="AX6" s="198"/>
      <c r="AY6" s="198"/>
      <c r="AZ6" s="199"/>
      <c r="BA6" s="200"/>
      <c r="BB6" s="201"/>
      <c r="BC6" s="202"/>
      <c r="BD6" s="203"/>
      <c r="BE6" s="200"/>
      <c r="BF6" s="204"/>
      <c r="BG6" s="198"/>
      <c r="BH6" s="198"/>
      <c r="BI6" s="198"/>
      <c r="BJ6" s="198"/>
      <c r="BK6" s="199"/>
      <c r="BL6" s="205"/>
      <c r="BM6" s="194"/>
      <c r="BN6" s="193"/>
      <c r="BO6" s="206"/>
      <c r="BP6" s="196"/>
      <c r="BQ6" s="197"/>
      <c r="BR6" s="197"/>
      <c r="BS6" s="197"/>
      <c r="BT6" s="198"/>
      <c r="BU6" s="198"/>
      <c r="BV6" s="198"/>
      <c r="BW6" s="198"/>
      <c r="BX6" s="199"/>
      <c r="BY6" s="200"/>
      <c r="BZ6" s="201"/>
      <c r="CA6" s="202"/>
      <c r="CB6" s="207"/>
      <c r="CC6" s="112"/>
      <c r="CD6" s="52"/>
      <c r="CE6" s="52"/>
      <c r="CF6" s="52"/>
      <c r="CG6" s="52"/>
      <c r="CH6" s="52"/>
      <c r="CI6" s="113"/>
      <c r="CJ6" s="112"/>
      <c r="CK6" s="52"/>
      <c r="CL6" s="52"/>
      <c r="CM6" s="52"/>
      <c r="IL6" s="45"/>
    </row>
    <row r="7" spans="1:246" x14ac:dyDescent="0.25">
      <c r="A7" s="33">
        <v>1</v>
      </c>
      <c r="B7" s="72" t="s">
        <v>132</v>
      </c>
      <c r="C7" s="25"/>
      <c r="D7" s="73"/>
      <c r="E7" s="73" t="s">
        <v>101</v>
      </c>
      <c r="F7" s="74" t="s">
        <v>22</v>
      </c>
      <c r="G7" s="24" t="str">
        <f>IF(AND(OR($G$2="Y",$H$2="Y"),I7&lt;5,J7&lt;5),IF(AND(I7=#REF!,J7=#REF!),#REF!+1,1),"")</f>
        <v/>
      </c>
      <c r="H7" s="21" t="e">
        <f>IF(AND($H$2="Y",J7&gt;0,OR(AND(G7=1,#REF!=10),AND(G7=2,#REF!=20),AND(G7=3,#REF!=30),AND(G7=4,#REF!=40),AND(G7=5,#REF!=50),AND(G7=6,#REF!=60),AND(G7=7,#REF!=70),AND(G7=8,#REF!=80),AND(G7=9,#REF!=90),AND(G7=10,#REF!=100))),VLOOKUP(J7-1,SortLookup!$A$13:$B$16,2,FALSE),"")</f>
        <v>#REF!</v>
      </c>
      <c r="I7" s="34" t="str">
        <f>IF(ISNA(VLOOKUP(E7,SortLookup!$A$1:$B$5,2,FALSE))," ",VLOOKUP(E7,SortLookup!$A$1:$B$5,2,FALSE))</f>
        <v xml:space="preserve"> </v>
      </c>
      <c r="J7" s="22">
        <f>IF(ISNA(VLOOKUP(F7,SortLookup!$A$7:$B$11,2,FALSE))," ",VLOOKUP(F7,SortLookup!$A$7:$B$11,2,FALSE))</f>
        <v>2</v>
      </c>
      <c r="K7" s="68">
        <f>L7+M7+N7</f>
        <v>86.35</v>
      </c>
      <c r="L7" s="69">
        <f>AB7+AO7+BA7+BL7+BY7+CJ7+CU7+DF7+DQ7+EB7+EM7+EX7+FI7+FT7+GE7+GP7+HA7+HL7+HW7+IH7</f>
        <v>82.35</v>
      </c>
      <c r="M7" s="40">
        <f>AD7+AQ7+BC7+BN7+CA7+CL7+CW7+DH7+DS7+ED7+EO7+EZ7+FK7+FV7+GG7+GR7+HC7+HN7+HY7+IJ7</f>
        <v>0</v>
      </c>
      <c r="N7" s="41">
        <f>O7/2</f>
        <v>4</v>
      </c>
      <c r="O7" s="70">
        <f>W7+AJ7+AV7+BG7+BT7+CE7+CP7+DA7+DL7+DW7+EH7+ES7+FD7+FO7+FZ7+GK7+GV7+HG7+HR7+IC7</f>
        <v>8</v>
      </c>
      <c r="P7" s="84">
        <v>25.81</v>
      </c>
      <c r="Q7" s="29"/>
      <c r="R7" s="29"/>
      <c r="S7" s="29"/>
      <c r="T7" s="29"/>
      <c r="U7" s="29"/>
      <c r="V7" s="29"/>
      <c r="W7" s="30">
        <v>3</v>
      </c>
      <c r="X7" s="30">
        <v>0</v>
      </c>
      <c r="Y7" s="30">
        <v>0</v>
      </c>
      <c r="Z7" s="30">
        <v>0</v>
      </c>
      <c r="AA7" s="31">
        <v>0</v>
      </c>
      <c r="AB7" s="28">
        <f>P7+Q7+R7+S7+T7+U7+V7</f>
        <v>25.81</v>
      </c>
      <c r="AC7" s="27">
        <f>W7/2</f>
        <v>1.5</v>
      </c>
      <c r="AD7" s="23">
        <f>(X7*3)+(Y7*5)+(Z7*5)+(AA7*20)</f>
        <v>0</v>
      </c>
      <c r="AE7" s="55">
        <f>AB7+AC7+AD7</f>
        <v>27.31</v>
      </c>
      <c r="AF7" s="32">
        <v>11.79</v>
      </c>
      <c r="AG7" s="29"/>
      <c r="AH7" s="29"/>
      <c r="AI7" s="29"/>
      <c r="AJ7" s="30">
        <v>0</v>
      </c>
      <c r="AK7" s="30">
        <v>0</v>
      </c>
      <c r="AL7" s="30">
        <v>0</v>
      </c>
      <c r="AM7" s="30">
        <v>0</v>
      </c>
      <c r="AN7" s="31">
        <v>0</v>
      </c>
      <c r="AO7" s="28">
        <f>AF7+AG7+AH7+AI7</f>
        <v>11.79</v>
      </c>
      <c r="AP7" s="27">
        <f>AJ7/2</f>
        <v>0</v>
      </c>
      <c r="AQ7" s="23">
        <f>(AK7*3)+(AL7*5)+(AM7*5)+(AN7*20)</f>
        <v>0</v>
      </c>
      <c r="AR7" s="55">
        <f>AO7+AP7+AQ7</f>
        <v>11.79</v>
      </c>
      <c r="AS7" s="32">
        <v>23.14</v>
      </c>
      <c r="AT7" s="29"/>
      <c r="AU7" s="29"/>
      <c r="AV7" s="30">
        <v>0</v>
      </c>
      <c r="AW7" s="30">
        <v>0</v>
      </c>
      <c r="AX7" s="30">
        <v>0</v>
      </c>
      <c r="AY7" s="30">
        <v>0</v>
      </c>
      <c r="AZ7" s="31">
        <v>0</v>
      </c>
      <c r="BA7" s="28">
        <f>AS7+AT7+AU7</f>
        <v>23.14</v>
      </c>
      <c r="BB7" s="27">
        <f>AV7/2</f>
        <v>0</v>
      </c>
      <c r="BC7" s="23">
        <f>(AW7*3)+(AX7*5)+(AY7*5)+(AZ7*20)</f>
        <v>0</v>
      </c>
      <c r="BD7" s="55">
        <f>BA7+BB7+BC7</f>
        <v>23.14</v>
      </c>
      <c r="BE7" s="28"/>
      <c r="BF7" s="52"/>
      <c r="BG7" s="30"/>
      <c r="BH7" s="30"/>
      <c r="BI7" s="30"/>
      <c r="BJ7" s="30"/>
      <c r="BK7" s="31"/>
      <c r="BL7" s="48">
        <f>BE7+BF7</f>
        <v>0</v>
      </c>
      <c r="BM7" s="41">
        <f>BG7/2</f>
        <v>0</v>
      </c>
      <c r="BN7" s="40">
        <f>(BH7*3)+(BI7*5)+(BJ7*5)+(BK7*20)</f>
        <v>0</v>
      </c>
      <c r="BO7" s="39">
        <f>BL7+BM7+BN7</f>
        <v>0</v>
      </c>
      <c r="BP7" s="32">
        <v>21.61</v>
      </c>
      <c r="BQ7" s="29"/>
      <c r="BR7" s="29"/>
      <c r="BS7" s="29"/>
      <c r="BT7" s="30">
        <v>5</v>
      </c>
      <c r="BU7" s="30">
        <v>0</v>
      </c>
      <c r="BV7" s="30">
        <v>0</v>
      </c>
      <c r="BW7" s="30">
        <v>0</v>
      </c>
      <c r="BX7" s="31">
        <v>0</v>
      </c>
      <c r="BY7" s="28">
        <f>BP7+BQ7+BR7+BS7</f>
        <v>21.61</v>
      </c>
      <c r="BZ7" s="27">
        <f>BT7/2</f>
        <v>2.5</v>
      </c>
      <c r="CA7" s="23">
        <f>(BU7*3)+(BV7*5)+(BW7*5)+(BX7*20)</f>
        <v>0</v>
      </c>
      <c r="CB7" s="145">
        <f>BY7+BZ7+CA7</f>
        <v>24.11</v>
      </c>
      <c r="CC7" s="32"/>
      <c r="CD7" s="29"/>
      <c r="CE7" s="30"/>
      <c r="CF7" s="30"/>
      <c r="CG7" s="30"/>
      <c r="CH7" s="30"/>
      <c r="CI7" s="31"/>
      <c r="CJ7" s="28">
        <f>CC7+CD7</f>
        <v>0</v>
      </c>
      <c r="CK7" s="27">
        <f>CE7/2</f>
        <v>0</v>
      </c>
      <c r="CL7" s="23">
        <f>(CF7*3)+(CG7*5)+(CH7*5)+(CI7*20)</f>
        <v>0</v>
      </c>
      <c r="CM7" s="77">
        <f>CJ7+CK7+CL7</f>
        <v>0</v>
      </c>
      <c r="CN7" s="1"/>
      <c r="CO7" s="1"/>
      <c r="CP7" s="2"/>
      <c r="CQ7" s="2"/>
      <c r="CR7" s="2"/>
      <c r="CS7" s="2"/>
      <c r="CT7" s="2"/>
      <c r="CU7" s="114"/>
      <c r="CV7" s="13"/>
      <c r="CW7" s="6"/>
      <c r="CX7" s="44"/>
      <c r="CY7" s="1"/>
      <c r="CZ7" s="1"/>
      <c r="DA7" s="2"/>
      <c r="DB7" s="2"/>
      <c r="DC7" s="2"/>
      <c r="DD7" s="2"/>
      <c r="DE7" s="2"/>
      <c r="DF7" s="114"/>
      <c r="DG7" s="13"/>
      <c r="DH7" s="6"/>
      <c r="DI7" s="44"/>
      <c r="DJ7" s="1"/>
      <c r="DK7" s="1"/>
      <c r="DL7" s="2"/>
      <c r="DM7" s="2"/>
      <c r="DN7" s="2"/>
      <c r="DO7" s="2"/>
      <c r="DP7" s="2"/>
      <c r="DQ7" s="114"/>
      <c r="DR7" s="13"/>
      <c r="DS7" s="6"/>
      <c r="DT7" s="44"/>
      <c r="DU7" s="1"/>
      <c r="DV7" s="1"/>
      <c r="DW7" s="2"/>
      <c r="DX7" s="2"/>
      <c r="DY7" s="2"/>
      <c r="DZ7" s="2"/>
      <c r="EA7" s="2"/>
      <c r="EB7" s="114"/>
      <c r="EC7" s="13"/>
      <c r="ED7" s="6"/>
      <c r="EE7" s="44"/>
      <c r="EF7" s="1"/>
      <c r="EG7" s="1"/>
      <c r="EH7" s="2"/>
      <c r="EI7" s="2"/>
      <c r="EJ7" s="2"/>
      <c r="EK7" s="2"/>
      <c r="EL7" s="2"/>
      <c r="EM7" s="114"/>
      <c r="EN7" s="13"/>
      <c r="EO7" s="6"/>
      <c r="EP7" s="44"/>
      <c r="EQ7" s="1"/>
      <c r="ER7" s="1"/>
      <c r="ES7" s="2"/>
      <c r="ET7" s="2"/>
      <c r="EU7" s="2"/>
      <c r="EV7" s="2"/>
      <c r="EW7" s="2"/>
      <c r="EX7" s="114"/>
      <c r="EY7" s="13"/>
      <c r="EZ7" s="6"/>
      <c r="FA7" s="44"/>
      <c r="FB7" s="1"/>
      <c r="FC7" s="1"/>
      <c r="FD7" s="2"/>
      <c r="FE7" s="2"/>
      <c r="FF7" s="2"/>
      <c r="FG7" s="2"/>
      <c r="FH7" s="2"/>
      <c r="FI7" s="114"/>
      <c r="FJ7" s="13"/>
      <c r="FK7" s="6"/>
      <c r="FL7" s="44"/>
      <c r="FM7" s="1"/>
      <c r="FN7" s="1"/>
      <c r="FO7" s="2"/>
      <c r="FP7" s="2"/>
      <c r="FQ7" s="2"/>
      <c r="FR7" s="2"/>
      <c r="FS7" s="2"/>
      <c r="FT7" s="114"/>
      <c r="FU7" s="13"/>
      <c r="FV7" s="6"/>
      <c r="FW7" s="44"/>
      <c r="FX7" s="1"/>
      <c r="FY7" s="1"/>
      <c r="FZ7" s="2"/>
      <c r="GA7" s="2"/>
      <c r="GB7" s="2"/>
      <c r="GC7" s="2"/>
      <c r="GD7" s="2"/>
      <c r="GE7" s="114"/>
      <c r="GF7" s="13"/>
      <c r="GG7" s="6"/>
      <c r="GH7" s="44"/>
      <c r="GI7" s="1"/>
      <c r="GJ7" s="1"/>
      <c r="GK7" s="2"/>
      <c r="GL7" s="2"/>
      <c r="GM7" s="2"/>
      <c r="GN7" s="2"/>
      <c r="GO7" s="2"/>
      <c r="GP7" s="114"/>
      <c r="GQ7" s="13"/>
      <c r="GR7" s="6"/>
      <c r="GS7" s="44"/>
      <c r="GT7" s="1"/>
      <c r="GU7" s="1"/>
      <c r="GV7" s="2"/>
      <c r="GW7" s="2"/>
      <c r="GX7" s="2"/>
      <c r="GY7" s="2"/>
      <c r="GZ7" s="2"/>
      <c r="HA7" s="114"/>
      <c r="HB7" s="13"/>
      <c r="HC7" s="6"/>
      <c r="HD7" s="44"/>
      <c r="HE7" s="1"/>
      <c r="HF7" s="1"/>
      <c r="HG7" s="2"/>
      <c r="HH7" s="2"/>
      <c r="HI7" s="2"/>
      <c r="HJ7" s="2"/>
      <c r="HK7" s="2"/>
      <c r="HL7" s="114"/>
      <c r="HM7" s="13"/>
      <c r="HN7" s="6"/>
      <c r="HO7" s="44"/>
      <c r="HP7" s="1"/>
      <c r="HQ7" s="1"/>
      <c r="HR7" s="2"/>
      <c r="HS7" s="2"/>
      <c r="HT7" s="2"/>
      <c r="HU7" s="2"/>
      <c r="HV7" s="2"/>
      <c r="HW7" s="114"/>
      <c r="HX7" s="13"/>
      <c r="HY7" s="6"/>
      <c r="HZ7" s="44"/>
      <c r="IA7" s="1"/>
      <c r="IB7" s="1"/>
      <c r="IC7" s="2"/>
      <c r="ID7" s="2"/>
      <c r="IE7" s="2"/>
      <c r="IF7" s="2"/>
      <c r="IG7" s="2"/>
      <c r="IH7" s="114"/>
      <c r="II7" s="13"/>
      <c r="IJ7" s="6"/>
      <c r="IK7" s="44"/>
      <c r="IL7" s="45"/>
    </row>
    <row r="8" spans="1:246" x14ac:dyDescent="0.25">
      <c r="A8" s="33">
        <v>2</v>
      </c>
      <c r="B8" s="72" t="s">
        <v>107</v>
      </c>
      <c r="C8" s="25"/>
      <c r="D8" s="73"/>
      <c r="E8" s="26" t="s">
        <v>101</v>
      </c>
      <c r="F8" s="54" t="s">
        <v>22</v>
      </c>
      <c r="G8" s="24" t="str">
        <f>IF(AND(OR($G$2="Y",$H$2="Y"),I8&lt;5,J8&lt;5),IF(AND(I8=I12,J8=J12),G12+1,1),"")</f>
        <v/>
      </c>
      <c r="H8" s="21" t="e">
        <f>IF(AND($H$2="Y",J8&gt;0,OR(AND(G8=1,#REF!=10),AND(G8=2,#REF!=20),AND(G8=3,#REF!=30),AND(G8=4,#REF!=40),AND(G8=5,#REF!=50),AND(G8=6,#REF!=60),AND(G8=7,#REF!=70),AND(G8=8,#REF!=80),AND(G8=9,#REF!=90),AND(G8=10,#REF!=100))),VLOOKUP(J8-1,SortLookup!$A$13:$B$16,2,FALSE),"")</f>
        <v>#REF!</v>
      </c>
      <c r="I8" s="34" t="str">
        <f>IF(ISNA(VLOOKUP(E8,SortLookup!$A$1:$B$5,2,FALSE))," ",VLOOKUP(E8,SortLookup!$A$1:$B$5,2,FALSE))</f>
        <v xml:space="preserve"> </v>
      </c>
      <c r="J8" s="22">
        <f>IF(ISNA(VLOOKUP(F8,SortLookup!$A$7:$B$11,2,FALSE))," ",VLOOKUP(F8,SortLookup!$A$7:$B$11,2,FALSE))</f>
        <v>2</v>
      </c>
      <c r="K8" s="68">
        <f>L8+M8+N8</f>
        <v>107.65</v>
      </c>
      <c r="L8" s="69">
        <f>AB8+AO8+BA8+BL8+BY8+CJ8+CU8+DF8+DQ8+EB8+EM8+EX8+FI8+FT8+GE8+GP8+HA8+HL8+HW8+IH8</f>
        <v>85.65</v>
      </c>
      <c r="M8" s="40">
        <f>AD8+AQ8+BC8+BN8+CA8+CL8+CW8+DH8+DS8+ED8+EO8+EZ8+FK8+FV8+GG8+GR8+HC8+HN8+HY8+IJ8</f>
        <v>3</v>
      </c>
      <c r="N8" s="41">
        <f>O8/2</f>
        <v>19</v>
      </c>
      <c r="O8" s="70">
        <f>W8+AJ8+AV8+BG8+BT8+CE8+CP8+DA8+DL8+DW8+EH8+ES8+FD8+FO8+FZ8+GK8+GV8+HG8+HR8+IC8</f>
        <v>38</v>
      </c>
      <c r="P8" s="32">
        <v>20.45</v>
      </c>
      <c r="Q8" s="29"/>
      <c r="R8" s="29"/>
      <c r="S8" s="29"/>
      <c r="T8" s="29"/>
      <c r="U8" s="29"/>
      <c r="V8" s="29"/>
      <c r="W8" s="30">
        <v>16</v>
      </c>
      <c r="X8" s="30">
        <v>0</v>
      </c>
      <c r="Y8" s="30">
        <v>0</v>
      </c>
      <c r="Z8" s="30">
        <v>0</v>
      </c>
      <c r="AA8" s="31">
        <v>0</v>
      </c>
      <c r="AB8" s="28">
        <f>P8+Q8+R8+S8+T8+U8+V8</f>
        <v>20.45</v>
      </c>
      <c r="AC8" s="27">
        <f>W8/2</f>
        <v>8</v>
      </c>
      <c r="AD8" s="23">
        <f>(X8*3)+(Y8*5)+(Z8*5)+(AA8*20)</f>
        <v>0</v>
      </c>
      <c r="AE8" s="55">
        <f>AB8+AC8+AD8</f>
        <v>28.45</v>
      </c>
      <c r="AF8" s="32">
        <v>11.22</v>
      </c>
      <c r="AG8" s="29"/>
      <c r="AH8" s="29"/>
      <c r="AI8" s="29"/>
      <c r="AJ8" s="30">
        <v>0</v>
      </c>
      <c r="AK8" s="30">
        <v>1</v>
      </c>
      <c r="AL8" s="30">
        <v>0</v>
      </c>
      <c r="AM8" s="30">
        <v>0</v>
      </c>
      <c r="AN8" s="31">
        <v>0</v>
      </c>
      <c r="AO8" s="28">
        <f>AF8+AG8+AH8+AI8</f>
        <v>11.22</v>
      </c>
      <c r="AP8" s="27">
        <f>AJ8/2</f>
        <v>0</v>
      </c>
      <c r="AQ8" s="23">
        <f>(AK8*3)+(AL8*5)+(AM8*5)+(AN8*20)</f>
        <v>3</v>
      </c>
      <c r="AR8" s="55">
        <f>AO8+AP8+AQ8</f>
        <v>14.22</v>
      </c>
      <c r="AS8" s="32">
        <v>29.18</v>
      </c>
      <c r="AT8" s="29"/>
      <c r="AU8" s="29"/>
      <c r="AV8" s="30">
        <v>20</v>
      </c>
      <c r="AW8" s="30">
        <v>0</v>
      </c>
      <c r="AX8" s="30">
        <v>0</v>
      </c>
      <c r="AY8" s="30">
        <v>0</v>
      </c>
      <c r="AZ8" s="31">
        <v>0</v>
      </c>
      <c r="BA8" s="28">
        <f>AS8+AT8+AU8</f>
        <v>29.18</v>
      </c>
      <c r="BB8" s="27">
        <f>AV8/2</f>
        <v>10</v>
      </c>
      <c r="BC8" s="23">
        <f>(AW8*3)+(AX8*5)+(AY8*5)+(AZ8*20)</f>
        <v>0</v>
      </c>
      <c r="BD8" s="55">
        <f>BA8+BB8+BC8</f>
        <v>39.18</v>
      </c>
      <c r="BE8" s="28"/>
      <c r="BF8" s="52"/>
      <c r="BG8" s="30"/>
      <c r="BH8" s="30"/>
      <c r="BI8" s="30"/>
      <c r="BJ8" s="30"/>
      <c r="BK8" s="31"/>
      <c r="BL8" s="48">
        <f>BE8+BF8</f>
        <v>0</v>
      </c>
      <c r="BM8" s="41">
        <f>BG8/2</f>
        <v>0</v>
      </c>
      <c r="BN8" s="40">
        <f>(BH8*3)+(BI8*5)+(BJ8*5)+(BK8*20)</f>
        <v>0</v>
      </c>
      <c r="BO8" s="39">
        <f>BL8+BM8+BN8</f>
        <v>0</v>
      </c>
      <c r="BP8" s="32">
        <v>24.8</v>
      </c>
      <c r="BQ8" s="29"/>
      <c r="BR8" s="29"/>
      <c r="BS8" s="29"/>
      <c r="BT8" s="30">
        <v>2</v>
      </c>
      <c r="BU8" s="30">
        <v>0</v>
      </c>
      <c r="BV8" s="30">
        <v>0</v>
      </c>
      <c r="BW8" s="30">
        <v>0</v>
      </c>
      <c r="BX8" s="31">
        <v>0</v>
      </c>
      <c r="BY8" s="28">
        <f>BP8+BQ8+BR8+BS8</f>
        <v>24.8</v>
      </c>
      <c r="BZ8" s="27">
        <f>BT8/2</f>
        <v>1</v>
      </c>
      <c r="CA8" s="23">
        <f>(BU8*3)+(BV8*5)+(BW8*5)+(BX8*20)</f>
        <v>0</v>
      </c>
      <c r="CB8" s="145">
        <f>BY8+BZ8+CA8</f>
        <v>25.8</v>
      </c>
      <c r="CC8" s="112"/>
      <c r="CD8" s="52"/>
      <c r="CE8" s="52"/>
      <c r="CF8" s="52"/>
      <c r="CG8" s="52"/>
      <c r="CH8" s="52"/>
      <c r="CI8" s="113"/>
      <c r="CJ8" s="112"/>
      <c r="CK8" s="52"/>
      <c r="CL8" s="52"/>
      <c r="CM8" s="52"/>
      <c r="IL8" s="45"/>
    </row>
    <row r="9" spans="1:246" ht="3" customHeight="1" x14ac:dyDescent="0.25">
      <c r="A9" s="182"/>
      <c r="B9" s="183"/>
      <c r="C9" s="184"/>
      <c r="D9" s="185"/>
      <c r="E9" s="208"/>
      <c r="F9" s="209"/>
      <c r="G9" s="187"/>
      <c r="H9" s="188"/>
      <c r="I9" s="189"/>
      <c r="J9" s="190"/>
      <c r="K9" s="191"/>
      <c r="L9" s="192"/>
      <c r="M9" s="193"/>
      <c r="N9" s="194"/>
      <c r="O9" s="195"/>
      <c r="P9" s="196"/>
      <c r="Q9" s="197"/>
      <c r="R9" s="197"/>
      <c r="S9" s="197"/>
      <c r="T9" s="197"/>
      <c r="U9" s="197"/>
      <c r="V9" s="197"/>
      <c r="W9" s="198"/>
      <c r="X9" s="198"/>
      <c r="Y9" s="198"/>
      <c r="Z9" s="198"/>
      <c r="AA9" s="199"/>
      <c r="AB9" s="200"/>
      <c r="AC9" s="201"/>
      <c r="AD9" s="202"/>
      <c r="AE9" s="203"/>
      <c r="AF9" s="196"/>
      <c r="AG9" s="197"/>
      <c r="AH9" s="197"/>
      <c r="AI9" s="197"/>
      <c r="AJ9" s="198"/>
      <c r="AK9" s="198"/>
      <c r="AL9" s="198"/>
      <c r="AM9" s="198"/>
      <c r="AN9" s="199"/>
      <c r="AO9" s="200"/>
      <c r="AP9" s="201"/>
      <c r="AQ9" s="202"/>
      <c r="AR9" s="203"/>
      <c r="AS9" s="196"/>
      <c r="AT9" s="197"/>
      <c r="AU9" s="197"/>
      <c r="AV9" s="198"/>
      <c r="AW9" s="198"/>
      <c r="AX9" s="198"/>
      <c r="AY9" s="198"/>
      <c r="AZ9" s="199"/>
      <c r="BA9" s="200"/>
      <c r="BB9" s="201"/>
      <c r="BC9" s="202"/>
      <c r="BD9" s="203"/>
      <c r="BE9" s="200"/>
      <c r="BF9" s="204"/>
      <c r="BG9" s="198"/>
      <c r="BH9" s="198"/>
      <c r="BI9" s="198"/>
      <c r="BJ9" s="198"/>
      <c r="BK9" s="199"/>
      <c r="BL9" s="205"/>
      <c r="BM9" s="194"/>
      <c r="BN9" s="193"/>
      <c r="BO9" s="206"/>
      <c r="BP9" s="196"/>
      <c r="BQ9" s="197"/>
      <c r="BR9" s="197"/>
      <c r="BS9" s="197"/>
      <c r="BT9" s="198"/>
      <c r="BU9" s="198"/>
      <c r="BV9" s="198"/>
      <c r="BW9" s="198"/>
      <c r="BX9" s="199"/>
      <c r="BY9" s="200"/>
      <c r="BZ9" s="201"/>
      <c r="CA9" s="202"/>
      <c r="CB9" s="207"/>
      <c r="CC9" s="112"/>
      <c r="CD9" s="52"/>
      <c r="CE9" s="52"/>
      <c r="CF9" s="52"/>
      <c r="CG9" s="52"/>
      <c r="CH9" s="52"/>
      <c r="CI9" s="113"/>
      <c r="CJ9" s="112"/>
      <c r="CK9" s="52"/>
      <c r="CL9" s="52"/>
      <c r="CM9" s="52"/>
      <c r="IL9" s="45"/>
    </row>
    <row r="10" spans="1:246" x14ac:dyDescent="0.25">
      <c r="A10" s="33">
        <v>1</v>
      </c>
      <c r="B10" s="72" t="s">
        <v>103</v>
      </c>
      <c r="C10" s="25"/>
      <c r="D10" s="73"/>
      <c r="E10" s="26" t="s">
        <v>18</v>
      </c>
      <c r="F10" s="74" t="s">
        <v>22</v>
      </c>
      <c r="G10" s="24" t="str">
        <f>IF(AND(OR($G$2="Y",$H$2="Y"),I10&lt;5,J10&lt;5),IF(AND(I10=#REF!,J10=#REF!),#REF!+1,1),"")</f>
        <v/>
      </c>
      <c r="H10" s="21" t="e">
        <f>IF(AND($H$2="Y",J10&gt;0,OR(AND(G10=1,#REF!=10),AND(G10=2,#REF!=20),AND(G10=3,#REF!=30),AND(G10=4,#REF!=40),AND(G10=5,#REF!=50),AND(G10=6,#REF!=60),AND(G10=7,#REF!=70),AND(G10=8,#REF!=80),AND(G10=9,#REF!=90),AND(G10=10,#REF!=100))),VLOOKUP(J10-1,SortLookup!$A$13:$B$16,2,FALSE),"")</f>
        <v>#REF!</v>
      </c>
      <c r="I10" s="34">
        <f>IF(ISNA(VLOOKUP(E10,SortLookup!$A$1:$B$5,2,FALSE))," ",VLOOKUP(E10,SortLookup!$A$1:$B$5,2,FALSE))</f>
        <v>2</v>
      </c>
      <c r="J10" s="22">
        <f>IF(ISNA(VLOOKUP(F10,SortLookup!$A$7:$B$11,2,FALSE))," ",VLOOKUP(F10,SortLookup!$A$7:$B$11,2,FALSE))</f>
        <v>2</v>
      </c>
      <c r="K10" s="68">
        <f>L10+M10+N10</f>
        <v>103.82</v>
      </c>
      <c r="L10" s="69">
        <f>AB10+AO10+BA10+BL10+BY10+CJ10+CU10+DF10+DQ10+EB10+EM10+EX10+FI10+FT10+GE10+GP10+HA10+HL10+HW10+IH10</f>
        <v>91.32</v>
      </c>
      <c r="M10" s="40">
        <f>AD10+AQ10+BC10+BN10+CA10+CL10+CW10+DH10+DS10+ED10+EO10+EZ10+FK10+FV10+GG10+GR10+HC10+HN10+HY10+IJ10</f>
        <v>0</v>
      </c>
      <c r="N10" s="41">
        <f>O10/2</f>
        <v>12.5</v>
      </c>
      <c r="O10" s="70">
        <f>W10+AJ10+AV10+BG10+BT10+CE10+CP10+DA10+DL10+DW10+EH10+ES10+FD10+FO10+FZ10+GK10+GV10+HG10+HR10+IC10</f>
        <v>25</v>
      </c>
      <c r="P10" s="32">
        <v>17.04</v>
      </c>
      <c r="Q10" s="29"/>
      <c r="R10" s="29"/>
      <c r="S10" s="29"/>
      <c r="T10" s="29"/>
      <c r="U10" s="29"/>
      <c r="V10" s="29"/>
      <c r="W10" s="30">
        <v>14</v>
      </c>
      <c r="X10" s="30">
        <v>0</v>
      </c>
      <c r="Y10" s="30">
        <v>0</v>
      </c>
      <c r="Z10" s="30">
        <v>0</v>
      </c>
      <c r="AA10" s="31">
        <v>0</v>
      </c>
      <c r="AB10" s="28">
        <f>P10+Q10+R10+S10+T10+U10+V10</f>
        <v>17.04</v>
      </c>
      <c r="AC10" s="27">
        <f>W10/2</f>
        <v>7</v>
      </c>
      <c r="AD10" s="23">
        <f>(X10*3)+(Y10*5)+(Z10*5)+(AA10*20)</f>
        <v>0</v>
      </c>
      <c r="AE10" s="55">
        <f>AB10+AC10+AD10</f>
        <v>24.04</v>
      </c>
      <c r="AF10" s="32">
        <v>10.63</v>
      </c>
      <c r="AG10" s="29"/>
      <c r="AH10" s="29"/>
      <c r="AI10" s="29"/>
      <c r="AJ10" s="30">
        <v>0</v>
      </c>
      <c r="AK10" s="30">
        <v>0</v>
      </c>
      <c r="AL10" s="30">
        <v>0</v>
      </c>
      <c r="AM10" s="30">
        <v>0</v>
      </c>
      <c r="AN10" s="31">
        <v>0</v>
      </c>
      <c r="AO10" s="28">
        <f>AF10+AG10+AH10+AI10</f>
        <v>10.63</v>
      </c>
      <c r="AP10" s="27">
        <f>AJ10/2</f>
        <v>0</v>
      </c>
      <c r="AQ10" s="23">
        <f>(AK10*3)+(AL10*5)+(AM10*5)+(AN10*20)</f>
        <v>0</v>
      </c>
      <c r="AR10" s="55">
        <f>AO10+AP10+AQ10</f>
        <v>10.63</v>
      </c>
      <c r="AS10" s="32">
        <v>34.33</v>
      </c>
      <c r="AT10" s="29"/>
      <c r="AU10" s="29"/>
      <c r="AV10" s="30">
        <v>10</v>
      </c>
      <c r="AW10" s="30">
        <v>0</v>
      </c>
      <c r="AX10" s="30">
        <v>0</v>
      </c>
      <c r="AY10" s="30">
        <v>0</v>
      </c>
      <c r="AZ10" s="31">
        <v>0</v>
      </c>
      <c r="BA10" s="28">
        <f>AS10+AT10+AU10</f>
        <v>34.33</v>
      </c>
      <c r="BB10" s="27">
        <f>AV10/2</f>
        <v>5</v>
      </c>
      <c r="BC10" s="23">
        <f>(AW10*3)+(AX10*5)+(AY10*5)+(AZ10*20)</f>
        <v>0</v>
      </c>
      <c r="BD10" s="55">
        <f>BA10+BB10+BC10</f>
        <v>39.33</v>
      </c>
      <c r="BE10" s="28"/>
      <c r="BF10" s="52"/>
      <c r="BG10" s="30"/>
      <c r="BH10" s="30"/>
      <c r="BI10" s="30"/>
      <c r="BJ10" s="30"/>
      <c r="BK10" s="31"/>
      <c r="BL10" s="48">
        <f>BE10+BF10</f>
        <v>0</v>
      </c>
      <c r="BM10" s="41">
        <f>BG10/2</f>
        <v>0</v>
      </c>
      <c r="BN10" s="40">
        <f>(BH10*3)+(BI10*5)+(BJ10*5)+(BK10*20)</f>
        <v>0</v>
      </c>
      <c r="BO10" s="39">
        <f>BL10+BM10+BN10</f>
        <v>0</v>
      </c>
      <c r="BP10" s="32">
        <v>29.32</v>
      </c>
      <c r="BQ10" s="29"/>
      <c r="BR10" s="29"/>
      <c r="BS10" s="29"/>
      <c r="BT10" s="30">
        <v>1</v>
      </c>
      <c r="BU10" s="30">
        <v>0</v>
      </c>
      <c r="BV10" s="30">
        <v>0</v>
      </c>
      <c r="BW10" s="30">
        <v>0</v>
      </c>
      <c r="BX10" s="31">
        <v>0</v>
      </c>
      <c r="BY10" s="28">
        <f>BP10+BQ10+BR10+BS10</f>
        <v>29.32</v>
      </c>
      <c r="BZ10" s="27">
        <f>BT10/2</f>
        <v>0.5</v>
      </c>
      <c r="CA10" s="23">
        <f>(BU10*3)+(BV10*5)+(BW10*5)+(BX10*20)</f>
        <v>0</v>
      </c>
      <c r="CB10" s="145">
        <f>BY10+BZ10+CA10</f>
        <v>29.82</v>
      </c>
      <c r="CC10" s="32"/>
      <c r="CD10" s="29"/>
      <c r="CE10" s="30"/>
      <c r="CF10" s="30"/>
      <c r="CG10" s="30"/>
      <c r="CH10" s="30"/>
      <c r="CI10" s="31"/>
      <c r="CJ10" s="28">
        <f>CC10+CD10</f>
        <v>0</v>
      </c>
      <c r="CK10" s="27">
        <f>CE10/2</f>
        <v>0</v>
      </c>
      <c r="CL10" s="23">
        <f>(CF10*3)+(CG10*5)+(CH10*5)+(CI10*20)</f>
        <v>0</v>
      </c>
      <c r="CM10" s="77">
        <f>CJ10+CK10+CL10</f>
        <v>0</v>
      </c>
      <c r="IL10" s="45"/>
    </row>
    <row r="11" spans="1:246" x14ac:dyDescent="0.25">
      <c r="A11" s="33">
        <v>2</v>
      </c>
      <c r="B11" s="72" t="s">
        <v>104</v>
      </c>
      <c r="C11" s="25"/>
      <c r="D11" s="73" t="s">
        <v>96</v>
      </c>
      <c r="E11" s="73" t="s">
        <v>18</v>
      </c>
      <c r="F11" s="74" t="s">
        <v>23</v>
      </c>
      <c r="G11" s="24" t="str">
        <f>IF(AND(OR($G$2="Y",$H$2="Y"),I11&lt;5,J11&lt;5),IF(AND(I11=#REF!,J11=#REF!),#REF!+1,1),"")</f>
        <v/>
      </c>
      <c r="H11" s="21" t="e">
        <f>IF(AND($H$2="Y",J11&gt;0,OR(AND(G11=1,#REF!=10),AND(G11=2,#REF!=20),AND(G11=3,#REF!=30),AND(G11=4,#REF!=40),AND(G11=5,#REF!=50),AND(G11=6,#REF!=60),AND(G11=7,#REF!=70),AND(G11=8,#REF!=80),AND(G11=9,#REF!=90),AND(G11=10,#REF!=100))),VLOOKUP(J11-1,SortLookup!$A$13:$B$16,2,FALSE),"")</f>
        <v>#REF!</v>
      </c>
      <c r="I11" s="34">
        <f>IF(ISNA(VLOOKUP(E11,SortLookup!$A$1:$B$5,2,FALSE))," ",VLOOKUP(E11,SortLookup!$A$1:$B$5,2,FALSE))</f>
        <v>2</v>
      </c>
      <c r="J11" s="22">
        <f>IF(ISNA(VLOOKUP(F11,SortLookup!$A$7:$B$11,2,FALSE))," ",VLOOKUP(F11,SortLookup!$A$7:$B$11,2,FALSE))</f>
        <v>3</v>
      </c>
      <c r="K11" s="68">
        <f>L11+M11+N11</f>
        <v>106.11</v>
      </c>
      <c r="L11" s="69">
        <f>AB11+AO11+BA11+BL11+BY11+CJ11+CU11+DF11+DQ11+EB11+EM11+EX11+FI11+FT11+GE11+GP11+HA11+HL11+HW11+IH11</f>
        <v>86.61</v>
      </c>
      <c r="M11" s="40">
        <f>AD11+AQ11+BC11+BN11+CA11+CL11+CW11+DH11+DS11+ED11+EO11+EZ11+FK11+FV11+GG11+GR11+HC11+HN11+HY11+IJ11</f>
        <v>5</v>
      </c>
      <c r="N11" s="41">
        <f>O11/2</f>
        <v>14.5</v>
      </c>
      <c r="O11" s="70">
        <f>W11+AJ11+AV11+BG11+BT11+CE11+CP11+DA11+DL11+DW11+EH11+ES11+FD11+FO11+FZ11+GK11+GV11+HG11+HR11+IC11</f>
        <v>29</v>
      </c>
      <c r="P11" s="32">
        <v>17.579999999999998</v>
      </c>
      <c r="Q11" s="29"/>
      <c r="R11" s="29"/>
      <c r="S11" s="29"/>
      <c r="T11" s="29"/>
      <c r="U11" s="29"/>
      <c r="V11" s="29"/>
      <c r="W11" s="30">
        <v>9</v>
      </c>
      <c r="X11" s="30">
        <v>0</v>
      </c>
      <c r="Y11" s="30">
        <v>0</v>
      </c>
      <c r="Z11" s="30">
        <v>0</v>
      </c>
      <c r="AA11" s="31">
        <v>0</v>
      </c>
      <c r="AB11" s="28">
        <f>P11+Q11+R11+S11+T11+U11+V11</f>
        <v>17.579999999999998</v>
      </c>
      <c r="AC11" s="27">
        <f>W11/2</f>
        <v>4.5</v>
      </c>
      <c r="AD11" s="23">
        <f>(X11*3)+(Y11*5)+(Z11*5)+(AA11*20)</f>
        <v>0</v>
      </c>
      <c r="AE11" s="55">
        <f>AB11+AC11+AD11</f>
        <v>22.08</v>
      </c>
      <c r="AF11" s="32">
        <v>13.56</v>
      </c>
      <c r="AG11" s="29"/>
      <c r="AH11" s="29"/>
      <c r="AI11" s="29"/>
      <c r="AJ11" s="30">
        <v>0</v>
      </c>
      <c r="AK11" s="30">
        <v>0</v>
      </c>
      <c r="AL11" s="30">
        <v>0</v>
      </c>
      <c r="AM11" s="30">
        <v>1</v>
      </c>
      <c r="AN11" s="31">
        <v>0</v>
      </c>
      <c r="AO11" s="28">
        <f>AF11+AG11+AH11+AI11</f>
        <v>13.56</v>
      </c>
      <c r="AP11" s="27">
        <f>AJ11/2</f>
        <v>0</v>
      </c>
      <c r="AQ11" s="23">
        <f>(AK11*3)+(AL11*5)+(AM11*5)+(AN11*20)</f>
        <v>5</v>
      </c>
      <c r="AR11" s="55">
        <f>AO11+AP11+AQ11</f>
        <v>18.559999999999999</v>
      </c>
      <c r="AS11" s="32">
        <v>31.12</v>
      </c>
      <c r="AT11" s="29"/>
      <c r="AU11" s="29"/>
      <c r="AV11" s="30">
        <v>15</v>
      </c>
      <c r="AW11" s="30">
        <v>0</v>
      </c>
      <c r="AX11" s="30">
        <v>0</v>
      </c>
      <c r="AY11" s="30">
        <v>0</v>
      </c>
      <c r="AZ11" s="31">
        <v>0</v>
      </c>
      <c r="BA11" s="28">
        <f>AS11+AT11+AU11</f>
        <v>31.12</v>
      </c>
      <c r="BB11" s="27">
        <f>AV11/2</f>
        <v>7.5</v>
      </c>
      <c r="BC11" s="23">
        <f>(AW11*3)+(AX11*5)+(AY11*5)+(AZ11*20)</f>
        <v>0</v>
      </c>
      <c r="BD11" s="55">
        <f>BA11+BB11+BC11</f>
        <v>38.619999999999997</v>
      </c>
      <c r="BE11" s="28"/>
      <c r="BF11" s="52"/>
      <c r="BG11" s="30"/>
      <c r="BH11" s="30"/>
      <c r="BI11" s="30"/>
      <c r="BJ11" s="30"/>
      <c r="BK11" s="31"/>
      <c r="BL11" s="48">
        <f>BE11+BF11</f>
        <v>0</v>
      </c>
      <c r="BM11" s="41">
        <f>BG11/2</f>
        <v>0</v>
      </c>
      <c r="BN11" s="40">
        <f>(BH11*3)+(BI11*5)+(BJ11*5)+(BK11*20)</f>
        <v>0</v>
      </c>
      <c r="BO11" s="39">
        <f>BL11+BM11+BN11</f>
        <v>0</v>
      </c>
      <c r="BP11" s="32">
        <v>24.35</v>
      </c>
      <c r="BQ11" s="29"/>
      <c r="BR11" s="29"/>
      <c r="BS11" s="29"/>
      <c r="BT11" s="30">
        <v>5</v>
      </c>
      <c r="BU11" s="30">
        <v>0</v>
      </c>
      <c r="BV11" s="30">
        <v>0</v>
      </c>
      <c r="BW11" s="30">
        <v>0</v>
      </c>
      <c r="BX11" s="31">
        <v>0</v>
      </c>
      <c r="BY11" s="28">
        <f>BP11+BQ11+BR11+BS11</f>
        <v>24.35</v>
      </c>
      <c r="BZ11" s="27">
        <f>BT11/2</f>
        <v>2.5</v>
      </c>
      <c r="CA11" s="23">
        <f>(BU11*3)+(BV11*5)+(BW11*5)+(BX11*20)</f>
        <v>0</v>
      </c>
      <c r="CB11" s="145">
        <f>BY11+BZ11+CA11</f>
        <v>26.85</v>
      </c>
      <c r="CC11" s="112"/>
      <c r="CD11" s="52"/>
      <c r="CE11" s="52"/>
      <c r="CF11" s="52"/>
      <c r="CG11" s="52"/>
      <c r="CH11" s="52"/>
      <c r="CI11" s="113"/>
      <c r="CJ11" s="112"/>
      <c r="CK11" s="52"/>
      <c r="CL11" s="52"/>
      <c r="CM11" s="52"/>
      <c r="IL11" s="45"/>
    </row>
    <row r="12" spans="1:246" x14ac:dyDescent="0.25">
      <c r="A12" s="33">
        <v>3</v>
      </c>
      <c r="B12" s="72" t="s">
        <v>108</v>
      </c>
      <c r="C12" s="25"/>
      <c r="D12" s="73" t="s">
        <v>102</v>
      </c>
      <c r="E12" s="26" t="s">
        <v>18</v>
      </c>
      <c r="F12" s="54" t="s">
        <v>23</v>
      </c>
      <c r="G12" s="24" t="str">
        <f>IF(AND(OR($G$2="Y",$H$2="Y"),I12&lt;5,J12&lt;5),IF(AND(I12=#REF!,J12=#REF!),#REF!+1,1),"")</f>
        <v/>
      </c>
      <c r="H12" s="21" t="e">
        <f>IF(AND($H$2="Y",J12&gt;0,OR(AND(G12=1,#REF!=10),AND(G12=2,#REF!=20),AND(G12=3,#REF!=30),AND(G12=4,#REF!=40),AND(G12=5,#REF!=50),AND(G12=6,#REF!=60),AND(G12=7,G17=70),AND(G12=8,#REF!=80),AND(G12=9,#REF!=90),AND(G12=10,#REF!=100))),VLOOKUP(J12-1,SortLookup!$A$13:$B$16,2,FALSE),"")</f>
        <v>#REF!</v>
      </c>
      <c r="I12" s="34">
        <f>IF(ISNA(VLOOKUP(E12,SortLookup!$A$1:$B$5,2,FALSE))," ",VLOOKUP(E12,SortLookup!$A$1:$B$5,2,FALSE))</f>
        <v>2</v>
      </c>
      <c r="J12" s="22">
        <f>IF(ISNA(VLOOKUP(F12,SortLookup!$A$7:$B$11,2,FALSE))," ",VLOOKUP(F12,SortLookup!$A$7:$B$11,2,FALSE))</f>
        <v>3</v>
      </c>
      <c r="K12" s="68">
        <f>L12+M12+N12</f>
        <v>167.2</v>
      </c>
      <c r="L12" s="69">
        <f>AB12+AO12+BA12+BL12+BY12+CJ12+CU12+DF12+DQ12+EB12+EM12+EX12+FI12+FT12+GE12+GP12+HA12+HL12+HW12+IH12</f>
        <v>139.19999999999999</v>
      </c>
      <c r="M12" s="40">
        <f>AD12+AQ12+BC12+BN12+CA12+CL12+CW12+DH12+DS12+ED12+EO12+EZ12+FK12+FV12+GG12+GR12+HC12+HN12+HY12+IJ12</f>
        <v>10</v>
      </c>
      <c r="N12" s="41">
        <f>O12/2</f>
        <v>18</v>
      </c>
      <c r="O12" s="70">
        <f>W12+AJ12+AV12+BG12+BT12+CE12+CP12+DA12+DL12+DW12+EH12+ES12+FD12+FO12+FZ12+GK12+GV12+HG12+HR12+IC12</f>
        <v>36</v>
      </c>
      <c r="P12" s="32">
        <v>32.01</v>
      </c>
      <c r="Q12" s="29"/>
      <c r="R12" s="29"/>
      <c r="S12" s="29"/>
      <c r="T12" s="29"/>
      <c r="U12" s="29"/>
      <c r="V12" s="29"/>
      <c r="W12" s="30">
        <v>13</v>
      </c>
      <c r="X12" s="30">
        <v>0</v>
      </c>
      <c r="Y12" s="30">
        <v>0</v>
      </c>
      <c r="Z12" s="30">
        <v>0</v>
      </c>
      <c r="AA12" s="31">
        <v>0</v>
      </c>
      <c r="AB12" s="28">
        <f>P12+Q12+R12+S12+T12+U12+V12</f>
        <v>32.01</v>
      </c>
      <c r="AC12" s="27">
        <f>W12/2</f>
        <v>6.5</v>
      </c>
      <c r="AD12" s="23">
        <f>(X12*3)+(Y12*5)+(Z12*5)+(AA12*20)</f>
        <v>0</v>
      </c>
      <c r="AE12" s="55">
        <f>AB12+AC12+AD12</f>
        <v>38.51</v>
      </c>
      <c r="AF12" s="32">
        <v>25.88</v>
      </c>
      <c r="AG12" s="29"/>
      <c r="AH12" s="29"/>
      <c r="AI12" s="29"/>
      <c r="AJ12" s="30">
        <v>0</v>
      </c>
      <c r="AK12" s="30">
        <v>0</v>
      </c>
      <c r="AL12" s="30">
        <v>0</v>
      </c>
      <c r="AM12" s="30">
        <v>0</v>
      </c>
      <c r="AN12" s="31">
        <v>0</v>
      </c>
      <c r="AO12" s="28">
        <f>AF12+AG12+AH12+AI12</f>
        <v>25.88</v>
      </c>
      <c r="AP12" s="27">
        <f>AJ12/2</f>
        <v>0</v>
      </c>
      <c r="AQ12" s="23">
        <f>(AK12*3)+(AL12*5)+(AM12*5)+(AN12*20)</f>
        <v>0</v>
      </c>
      <c r="AR12" s="55">
        <f>AO12+AP12+AQ12</f>
        <v>25.88</v>
      </c>
      <c r="AS12" s="32">
        <v>35.56</v>
      </c>
      <c r="AT12" s="29"/>
      <c r="AU12" s="29"/>
      <c r="AV12" s="30">
        <v>18</v>
      </c>
      <c r="AW12" s="30">
        <v>0</v>
      </c>
      <c r="AX12" s="30">
        <v>2</v>
      </c>
      <c r="AY12" s="30">
        <v>0</v>
      </c>
      <c r="AZ12" s="31">
        <v>0</v>
      </c>
      <c r="BA12" s="28">
        <f>AS12+AT12+AU12</f>
        <v>35.56</v>
      </c>
      <c r="BB12" s="27">
        <f>AV12/2</f>
        <v>9</v>
      </c>
      <c r="BC12" s="23">
        <f>(AW12*3)+(AX12*5)+(AY12*5)+(AZ12*20)</f>
        <v>10</v>
      </c>
      <c r="BD12" s="55">
        <f>BA12+BB12+BC12</f>
        <v>54.56</v>
      </c>
      <c r="BE12" s="28"/>
      <c r="BF12" s="52"/>
      <c r="BG12" s="30"/>
      <c r="BH12" s="30"/>
      <c r="BI12" s="30"/>
      <c r="BJ12" s="30"/>
      <c r="BK12" s="31"/>
      <c r="BL12" s="48">
        <f>BE12+BF12</f>
        <v>0</v>
      </c>
      <c r="BM12" s="41">
        <f>BG12/2</f>
        <v>0</v>
      </c>
      <c r="BN12" s="40">
        <f>(BH12*3)+(BI12*5)+(BJ12*5)+(BK12*20)</f>
        <v>0</v>
      </c>
      <c r="BO12" s="39">
        <f>BL12+BM12+BN12</f>
        <v>0</v>
      </c>
      <c r="BP12" s="32">
        <v>45.75</v>
      </c>
      <c r="BQ12" s="29"/>
      <c r="BR12" s="29"/>
      <c r="BS12" s="29"/>
      <c r="BT12" s="30">
        <v>5</v>
      </c>
      <c r="BU12" s="30">
        <v>0</v>
      </c>
      <c r="BV12" s="30">
        <v>0</v>
      </c>
      <c r="BW12" s="30">
        <v>0</v>
      </c>
      <c r="BX12" s="31">
        <v>0</v>
      </c>
      <c r="BY12" s="28">
        <f>BP12+BQ12+BR12+BS12</f>
        <v>45.75</v>
      </c>
      <c r="BZ12" s="27">
        <f>BT12/2</f>
        <v>2.5</v>
      </c>
      <c r="CA12" s="23">
        <f>(BU12*3)+(BV12*5)+(BW12*5)+(BX12*20)</f>
        <v>0</v>
      </c>
      <c r="CB12" s="145">
        <f>BY12+BZ12+CA12</f>
        <v>48.25</v>
      </c>
      <c r="CC12" s="32"/>
      <c r="CD12" s="29"/>
      <c r="CE12" s="30"/>
      <c r="CF12" s="30"/>
      <c r="CG12" s="30"/>
      <c r="CH12" s="30"/>
      <c r="CI12" s="31"/>
      <c r="CJ12" s="28">
        <f>CC12+CD12</f>
        <v>0</v>
      </c>
      <c r="CK12" s="27">
        <f>CE12/2</f>
        <v>0</v>
      </c>
      <c r="CL12" s="23">
        <f>(CF12*3)+(CG12*5)+(CH12*5)+(CI12*20)</f>
        <v>0</v>
      </c>
      <c r="CM12" s="77">
        <f>CJ12+CK12+CL12</f>
        <v>0</v>
      </c>
      <c r="CX12" s="4"/>
      <c r="CY12" s="4"/>
      <c r="DI12" s="4"/>
      <c r="DJ12" s="4"/>
      <c r="DT12" s="4"/>
      <c r="DU12" s="4"/>
      <c r="EE12" s="4"/>
      <c r="EF12" s="4"/>
      <c r="EP12" s="4"/>
      <c r="EQ12" s="4"/>
      <c r="FA12" s="4"/>
      <c r="FB12" s="4"/>
      <c r="FL12" s="4"/>
      <c r="FM12" s="4"/>
      <c r="FW12" s="4"/>
      <c r="FX12" s="4"/>
      <c r="GH12" s="4"/>
      <c r="GI12" s="4"/>
      <c r="GS12" s="4"/>
      <c r="GT12" s="4"/>
      <c r="HD12" s="4"/>
      <c r="HE12" s="4"/>
      <c r="HO12" s="4"/>
      <c r="HP12" s="4"/>
      <c r="HZ12" s="4"/>
      <c r="IA12" s="4"/>
      <c r="IL12" s="45"/>
    </row>
    <row r="13" spans="1:246" ht="3" customHeight="1" x14ac:dyDescent="0.25">
      <c r="A13" s="182"/>
      <c r="B13" s="183"/>
      <c r="C13" s="184"/>
      <c r="D13" s="185"/>
      <c r="E13" s="208"/>
      <c r="F13" s="209"/>
      <c r="G13" s="187"/>
      <c r="H13" s="188"/>
      <c r="I13" s="189"/>
      <c r="J13" s="190"/>
      <c r="K13" s="191"/>
      <c r="L13" s="192"/>
      <c r="M13" s="193"/>
      <c r="N13" s="194"/>
      <c r="O13" s="195"/>
      <c r="P13" s="196"/>
      <c r="Q13" s="197"/>
      <c r="R13" s="197"/>
      <c r="S13" s="197"/>
      <c r="T13" s="197"/>
      <c r="U13" s="197"/>
      <c r="V13" s="197"/>
      <c r="W13" s="198"/>
      <c r="X13" s="198"/>
      <c r="Y13" s="198"/>
      <c r="Z13" s="198"/>
      <c r="AA13" s="199"/>
      <c r="AB13" s="200"/>
      <c r="AC13" s="201"/>
      <c r="AD13" s="202"/>
      <c r="AE13" s="203"/>
      <c r="AF13" s="196"/>
      <c r="AG13" s="197"/>
      <c r="AH13" s="197"/>
      <c r="AI13" s="197"/>
      <c r="AJ13" s="198"/>
      <c r="AK13" s="198"/>
      <c r="AL13" s="198"/>
      <c r="AM13" s="198"/>
      <c r="AN13" s="199"/>
      <c r="AO13" s="200"/>
      <c r="AP13" s="201"/>
      <c r="AQ13" s="202"/>
      <c r="AR13" s="203"/>
      <c r="AS13" s="196"/>
      <c r="AT13" s="197"/>
      <c r="AU13" s="197"/>
      <c r="AV13" s="198"/>
      <c r="AW13" s="198"/>
      <c r="AX13" s="198"/>
      <c r="AY13" s="198"/>
      <c r="AZ13" s="199"/>
      <c r="BA13" s="200"/>
      <c r="BB13" s="201"/>
      <c r="BC13" s="202"/>
      <c r="BD13" s="203"/>
      <c r="BE13" s="200"/>
      <c r="BF13" s="204"/>
      <c r="BG13" s="198"/>
      <c r="BH13" s="198"/>
      <c r="BI13" s="198"/>
      <c r="BJ13" s="198"/>
      <c r="BK13" s="199"/>
      <c r="BL13" s="205"/>
      <c r="BM13" s="194"/>
      <c r="BN13" s="193"/>
      <c r="BO13" s="206"/>
      <c r="BP13" s="196"/>
      <c r="BQ13" s="197"/>
      <c r="BR13" s="197"/>
      <c r="BS13" s="197"/>
      <c r="BT13" s="198"/>
      <c r="BU13" s="198"/>
      <c r="BV13" s="198"/>
      <c r="BW13" s="198"/>
      <c r="BX13" s="199"/>
      <c r="BY13" s="200"/>
      <c r="BZ13" s="201"/>
      <c r="CA13" s="202"/>
      <c r="CB13" s="207"/>
      <c r="CC13" s="32"/>
      <c r="CD13" s="29"/>
      <c r="CE13" s="30"/>
      <c r="CF13" s="30"/>
      <c r="CG13" s="30"/>
      <c r="CH13" s="30"/>
      <c r="CI13" s="31"/>
      <c r="CJ13" s="28"/>
      <c r="CK13" s="27"/>
      <c r="CL13" s="23"/>
      <c r="CM13" s="77"/>
      <c r="CX13" s="4"/>
      <c r="CY13" s="4"/>
      <c r="DI13" s="4"/>
      <c r="DJ13" s="4"/>
      <c r="DT13" s="4"/>
      <c r="DU13" s="4"/>
      <c r="EE13" s="4"/>
      <c r="EF13" s="4"/>
      <c r="EP13" s="4"/>
      <c r="EQ13" s="4"/>
      <c r="FA13" s="4"/>
      <c r="FB13" s="4"/>
      <c r="FL13" s="4"/>
      <c r="FM13" s="4"/>
      <c r="FW13" s="4"/>
      <c r="FX13" s="4"/>
      <c r="GH13" s="4"/>
      <c r="GI13" s="4"/>
      <c r="GS13" s="4"/>
      <c r="GT13" s="4"/>
      <c r="HD13" s="4"/>
      <c r="HE13" s="4"/>
      <c r="HO13" s="4"/>
      <c r="HP13" s="4"/>
      <c r="HZ13" s="4"/>
      <c r="IA13" s="4"/>
      <c r="IL13" s="45"/>
    </row>
    <row r="14" spans="1:246" x14ac:dyDescent="0.25">
      <c r="A14" s="33">
        <v>1</v>
      </c>
      <c r="B14" s="72" t="s">
        <v>100</v>
      </c>
      <c r="C14" s="25"/>
      <c r="D14" s="26"/>
      <c r="E14" s="26" t="s">
        <v>17</v>
      </c>
      <c r="F14" s="74" t="s">
        <v>23</v>
      </c>
      <c r="G14" s="24" t="str">
        <f>IF(AND(OR($G$2="Y",$H$2="Y"),I14&lt;5,J14&lt;5),IF(AND(I14=#REF!,J14=#REF!),#REF!+1,1),"")</f>
        <v/>
      </c>
      <c r="H14" s="21" t="e">
        <f>IF(AND($H$2="Y",J14&gt;0,OR(AND(G14=1,#REF!=10),AND(G14=2,#REF!=20),AND(G14=3,#REF!=30),AND(G14=4,#REF!=40),AND(G14=5,#REF!=50),AND(G14=6,#REF!=60),AND(G14=7,#REF!=70),AND(G14=8,#REF!=80),AND(G14=9,#REF!=90),AND(G14=10,#REF!=100))),VLOOKUP(J14-1,SortLookup!$A$13:$B$16,2,FALSE),"")</f>
        <v>#REF!</v>
      </c>
      <c r="I14" s="34">
        <f>IF(ISNA(VLOOKUP(E14,SortLookup!$A$1:$B$5,2,FALSE))," ",VLOOKUP(E14,SortLookup!$A$1:$B$5,2,FALSE))</f>
        <v>1</v>
      </c>
      <c r="J14" s="22">
        <f>IF(ISNA(VLOOKUP(F14,SortLookup!$A$7:$B$11,2,FALSE))," ",VLOOKUP(F14,SortLookup!$A$7:$B$11,2,FALSE))</f>
        <v>3</v>
      </c>
      <c r="K14" s="68">
        <f>L14+M14+N14</f>
        <v>148.38999999999999</v>
      </c>
      <c r="L14" s="69">
        <f>AB14+AO14+BA14+BL14+BY14+CJ14+CU14+DF14+DQ14+EB14+EM14+EX14+FI14+FT14+GE14+GP14+HA14+HL14+HW14+IH14</f>
        <v>93.39</v>
      </c>
      <c r="M14" s="40">
        <f>AD14+AQ14+BC14+BN14+CA14+CL14+CW14+DH14+DS14+ED14+EO14+EZ14+FK14+FV14+GG14+GR14+HC14+HN14+HY14+IJ14</f>
        <v>28</v>
      </c>
      <c r="N14" s="41">
        <f>O14/2</f>
        <v>27</v>
      </c>
      <c r="O14" s="70">
        <f>W14+AJ14+AV14+BG14+BT14+CE14+CP14+DA14+DL14+DW14+EH14+ES14+FD14+FO14+FZ14+GK14+GV14+HG14+HR14+IC14</f>
        <v>54</v>
      </c>
      <c r="P14" s="32">
        <v>23.08</v>
      </c>
      <c r="Q14" s="29"/>
      <c r="R14" s="29"/>
      <c r="S14" s="29"/>
      <c r="T14" s="29"/>
      <c r="U14" s="29"/>
      <c r="V14" s="29"/>
      <c r="W14" s="30">
        <v>16</v>
      </c>
      <c r="X14" s="30">
        <v>1</v>
      </c>
      <c r="Y14" s="30">
        <v>0</v>
      </c>
      <c r="Z14" s="30">
        <v>0</v>
      </c>
      <c r="AA14" s="31">
        <v>0</v>
      </c>
      <c r="AB14" s="28">
        <f>P14+Q14+R14+S14+T14+U14+V14</f>
        <v>23.08</v>
      </c>
      <c r="AC14" s="27">
        <f>W14/2</f>
        <v>8</v>
      </c>
      <c r="AD14" s="23">
        <f>(X14*3)+(Y14*5)+(Z14*5)+(AA14*20)</f>
        <v>3</v>
      </c>
      <c r="AE14" s="55">
        <f>AB14+AC14+AD14</f>
        <v>34.08</v>
      </c>
      <c r="AF14" s="32">
        <v>14.82</v>
      </c>
      <c r="AG14" s="29"/>
      <c r="AH14" s="29"/>
      <c r="AI14" s="29"/>
      <c r="AJ14" s="30">
        <v>0</v>
      </c>
      <c r="AK14" s="30">
        <v>0</v>
      </c>
      <c r="AL14" s="30">
        <v>0</v>
      </c>
      <c r="AM14" s="30">
        <v>2</v>
      </c>
      <c r="AN14" s="31">
        <v>0</v>
      </c>
      <c r="AO14" s="28">
        <f>AF14+AG14+AH14+AI14</f>
        <v>14.82</v>
      </c>
      <c r="AP14" s="27">
        <f>AJ14/2</f>
        <v>0</v>
      </c>
      <c r="AQ14" s="23">
        <f>(AK14*3)+(AL14*5)+(AM14*5)+(AN14*20)</f>
        <v>10</v>
      </c>
      <c r="AR14" s="55">
        <f>AO14+AP14+AQ14</f>
        <v>24.82</v>
      </c>
      <c r="AS14" s="32">
        <v>26.44</v>
      </c>
      <c r="AT14" s="29"/>
      <c r="AU14" s="29"/>
      <c r="AV14" s="30">
        <v>33</v>
      </c>
      <c r="AW14" s="30">
        <v>0</v>
      </c>
      <c r="AX14" s="30">
        <v>3</v>
      </c>
      <c r="AY14" s="30">
        <v>0</v>
      </c>
      <c r="AZ14" s="31">
        <v>0</v>
      </c>
      <c r="BA14" s="28">
        <f>AS14+AT14+AU14</f>
        <v>26.44</v>
      </c>
      <c r="BB14" s="27">
        <f>AV14/2</f>
        <v>16.5</v>
      </c>
      <c r="BC14" s="23">
        <f>(AW14*3)+(AX14*5)+(AY14*5)+(AZ14*20)</f>
        <v>15</v>
      </c>
      <c r="BD14" s="55">
        <f>BA14+BB14+BC14</f>
        <v>57.94</v>
      </c>
      <c r="BE14" s="28"/>
      <c r="BF14" s="52"/>
      <c r="BG14" s="30"/>
      <c r="BH14" s="30"/>
      <c r="BI14" s="30"/>
      <c r="BJ14" s="30"/>
      <c r="BK14" s="31"/>
      <c r="BL14" s="48">
        <f>BE14+BF14</f>
        <v>0</v>
      </c>
      <c r="BM14" s="41">
        <f>BG14/2</f>
        <v>0</v>
      </c>
      <c r="BN14" s="40">
        <f>(BH14*3)+(BI14*5)+(BJ14*5)+(BK14*20)</f>
        <v>0</v>
      </c>
      <c r="BO14" s="39">
        <f>BL14+BM14+BN14</f>
        <v>0</v>
      </c>
      <c r="BP14" s="32">
        <v>29.05</v>
      </c>
      <c r="BQ14" s="29"/>
      <c r="BR14" s="29"/>
      <c r="BS14" s="29"/>
      <c r="BT14" s="30">
        <v>5</v>
      </c>
      <c r="BU14" s="30">
        <v>0</v>
      </c>
      <c r="BV14" s="30">
        <v>0</v>
      </c>
      <c r="BW14" s="30">
        <v>0</v>
      </c>
      <c r="BX14" s="31">
        <v>0</v>
      </c>
      <c r="BY14" s="28">
        <f>BP14+BQ14+BR14+BS14</f>
        <v>29.05</v>
      </c>
      <c r="BZ14" s="27">
        <f>BT14/2</f>
        <v>2.5</v>
      </c>
      <c r="CA14" s="23">
        <f>(BU14*3)+(BV14*5)+(BW14*5)+(BX14*20)</f>
        <v>0</v>
      </c>
      <c r="CB14" s="145">
        <f>BY14+BZ14+CA14</f>
        <v>31.55</v>
      </c>
      <c r="CC14" s="32"/>
      <c r="CD14" s="29"/>
      <c r="CE14" s="30"/>
      <c r="CF14" s="30"/>
      <c r="CG14" s="30"/>
      <c r="CH14" s="30"/>
      <c r="CI14" s="31"/>
      <c r="CJ14" s="28">
        <f>CC14+CD14</f>
        <v>0</v>
      </c>
      <c r="CK14" s="27">
        <f>CE14/2</f>
        <v>0</v>
      </c>
      <c r="CL14" s="23">
        <f>(CF14*3)+(CG14*5)+(CH14*5)+(CI14*20)</f>
        <v>0</v>
      </c>
      <c r="CM14" s="77">
        <f>CJ14+CK14+CL14</f>
        <v>0</v>
      </c>
      <c r="CX14" s="4"/>
      <c r="CY14" s="4"/>
      <c r="DI14" s="4"/>
      <c r="DJ14" s="4"/>
      <c r="DT14" s="4"/>
      <c r="DU14" s="4"/>
      <c r="EE14" s="4"/>
      <c r="EF14" s="4"/>
      <c r="EP14" s="4"/>
      <c r="EQ14" s="4"/>
      <c r="FA14" s="4"/>
      <c r="FB14" s="4"/>
      <c r="FL14" s="4"/>
      <c r="FM14" s="4"/>
      <c r="FW14" s="4"/>
      <c r="FX14" s="4"/>
      <c r="GH14" s="4"/>
      <c r="GI14" s="4"/>
      <c r="GS14" s="4"/>
      <c r="GT14" s="4"/>
      <c r="HD14" s="4"/>
      <c r="HE14" s="4"/>
      <c r="HO14" s="4"/>
      <c r="HP14" s="4"/>
      <c r="HZ14" s="4"/>
      <c r="IA14" s="4"/>
      <c r="IL14" s="45"/>
    </row>
    <row r="15" spans="1:246" x14ac:dyDescent="0.25">
      <c r="A15" s="33">
        <v>2</v>
      </c>
      <c r="B15" s="72" t="s">
        <v>112</v>
      </c>
      <c r="C15" s="25"/>
      <c r="D15" s="73"/>
      <c r="E15" s="26" t="s">
        <v>17</v>
      </c>
      <c r="F15" s="74" t="s">
        <v>99</v>
      </c>
      <c r="G15" s="24" t="str">
        <f>IF(AND(OR($G$2="Y",$H$2="Y"),I15&lt;5,J15&lt;5),IF(AND(I15=#REF!,J15=#REF!),#REF!+1,1),"")</f>
        <v/>
      </c>
      <c r="H15" s="21" t="e">
        <f>IF(AND($H$2="Y",J15&gt;0,OR(AND(G15=1,#REF!=10),AND(G15=2,#REF!=20),AND(G15=3,#REF!=30),AND(G15=4,#REF!=40),AND(G15=5,#REF!=50),AND(G15=6,#REF!=60),AND(G15=7,#REF!=70),AND(G15=8,#REF!=80),AND(G15=9,#REF!=90),AND(G15=10,#REF!=100))),VLOOKUP(J15-1,SortLookup!$A$13:$B$16,2,FALSE),"")</f>
        <v>#REF!</v>
      </c>
      <c r="I15" s="34">
        <f>IF(ISNA(VLOOKUP(E15,SortLookup!$A$1:$B$5,2,FALSE))," ",VLOOKUP(E15,SortLookup!$A$1:$B$5,2,FALSE))</f>
        <v>1</v>
      </c>
      <c r="J15" s="22" t="str">
        <f>IF(ISNA(VLOOKUP(F15,SortLookup!$A$7:$B$11,2,FALSE))," ",VLOOKUP(F15,SortLookup!$A$7:$B$11,2,FALSE))</f>
        <v xml:space="preserve"> </v>
      </c>
      <c r="K15" s="68">
        <f>L15+M15+N15</f>
        <v>157.91</v>
      </c>
      <c r="L15" s="69">
        <f>AB15+AO15+BA15+BL15+BY15+CJ15+CU15+DF15+DQ15+EB15+EM15+EX15+FI15+FT15+GE15+GP15+HA15+HL15+HW15+IH15</f>
        <v>118.41</v>
      </c>
      <c r="M15" s="40">
        <f>AD15+AQ15+BC15+BN15+CA15+CL15+CW15+DH15+DS15+ED15+EO15+EZ15+FK15+FV15+GG15+GR15+HC15+HN15+HY15+IJ15</f>
        <v>15</v>
      </c>
      <c r="N15" s="41">
        <f>O15/2</f>
        <v>24.5</v>
      </c>
      <c r="O15" s="70">
        <f>W15+AJ15+AV15+BG15+BT15+CE15+CP15+DA15+DL15+DW15+EH15+ES15+FD15+FO15+FZ15+GK15+GV15+HG15+HR15+IC15</f>
        <v>49</v>
      </c>
      <c r="P15" s="32">
        <v>29.94</v>
      </c>
      <c r="Q15" s="29"/>
      <c r="R15" s="29"/>
      <c r="S15" s="29"/>
      <c r="T15" s="29"/>
      <c r="U15" s="29"/>
      <c r="V15" s="29"/>
      <c r="W15" s="30">
        <v>34</v>
      </c>
      <c r="X15" s="30">
        <v>0</v>
      </c>
      <c r="Y15" s="30">
        <v>0</v>
      </c>
      <c r="Z15" s="30">
        <v>0</v>
      </c>
      <c r="AA15" s="31">
        <v>0</v>
      </c>
      <c r="AB15" s="28">
        <f>P15+Q15+R15+S15+T15+U15+V15</f>
        <v>29.94</v>
      </c>
      <c r="AC15" s="27">
        <f>W15/2</f>
        <v>17</v>
      </c>
      <c r="AD15" s="23">
        <f>(X15*3)+(Y15*5)+(Z15*5)+(AA15*20)</f>
        <v>0</v>
      </c>
      <c r="AE15" s="55">
        <f>AB15+AC15+AD15</f>
        <v>46.94</v>
      </c>
      <c r="AF15" s="32">
        <v>18.5</v>
      </c>
      <c r="AG15" s="29"/>
      <c r="AH15" s="29"/>
      <c r="AI15" s="29"/>
      <c r="AJ15" s="30">
        <v>0</v>
      </c>
      <c r="AK15" s="30">
        <v>0</v>
      </c>
      <c r="AL15" s="30">
        <v>0</v>
      </c>
      <c r="AM15" s="30">
        <v>1</v>
      </c>
      <c r="AN15" s="31">
        <v>0</v>
      </c>
      <c r="AO15" s="28">
        <f>AF15+AG15+AH15+AI15</f>
        <v>18.5</v>
      </c>
      <c r="AP15" s="27">
        <f>AJ15/2</f>
        <v>0</v>
      </c>
      <c r="AQ15" s="23">
        <f>(AK15*3)+(AL15*5)+(AM15*5)+(AN15*20)</f>
        <v>5</v>
      </c>
      <c r="AR15" s="55">
        <f>AO15+AP15+AQ15</f>
        <v>23.5</v>
      </c>
      <c r="AS15" s="32">
        <v>37.92</v>
      </c>
      <c r="AT15" s="29"/>
      <c r="AU15" s="29"/>
      <c r="AV15" s="30">
        <v>2</v>
      </c>
      <c r="AW15" s="30">
        <v>0</v>
      </c>
      <c r="AX15" s="30">
        <v>1</v>
      </c>
      <c r="AY15" s="30">
        <v>1</v>
      </c>
      <c r="AZ15" s="31">
        <v>0</v>
      </c>
      <c r="BA15" s="28">
        <f>AS15+AT15+AU15</f>
        <v>37.92</v>
      </c>
      <c r="BB15" s="27">
        <f>AV15/2</f>
        <v>1</v>
      </c>
      <c r="BC15" s="23">
        <f>(AW15*3)+(AX15*5)+(AY15*5)+(AZ15*20)</f>
        <v>10</v>
      </c>
      <c r="BD15" s="55">
        <f>BA15+BB15+BC15</f>
        <v>48.92</v>
      </c>
      <c r="BE15" s="28"/>
      <c r="BF15" s="52"/>
      <c r="BG15" s="30"/>
      <c r="BH15" s="30"/>
      <c r="BI15" s="30"/>
      <c r="BJ15" s="30"/>
      <c r="BK15" s="31"/>
      <c r="BL15" s="48">
        <f>BE15+BF15</f>
        <v>0</v>
      </c>
      <c r="BM15" s="41">
        <f>BG15/2</f>
        <v>0</v>
      </c>
      <c r="BN15" s="40">
        <f>(BH15*3)+(BI15*5)+(BJ15*5)+(BK15*20)</f>
        <v>0</v>
      </c>
      <c r="BO15" s="39">
        <f>BL15+BM15+BN15</f>
        <v>0</v>
      </c>
      <c r="BP15" s="32">
        <v>32.049999999999997</v>
      </c>
      <c r="BQ15" s="29"/>
      <c r="BR15" s="29"/>
      <c r="BS15" s="29"/>
      <c r="BT15" s="30">
        <v>13</v>
      </c>
      <c r="BU15" s="30">
        <v>0</v>
      </c>
      <c r="BV15" s="30">
        <v>0</v>
      </c>
      <c r="BW15" s="30">
        <v>0</v>
      </c>
      <c r="BX15" s="31">
        <v>0</v>
      </c>
      <c r="BY15" s="28">
        <f>BP15+BQ15+BR15+BS15</f>
        <v>32.049999999999997</v>
      </c>
      <c r="BZ15" s="27">
        <f>BT15/2</f>
        <v>6.5</v>
      </c>
      <c r="CA15" s="23">
        <f>(BU15*3)+(BV15*5)+(BW15*5)+(BX15*20)</f>
        <v>0</v>
      </c>
      <c r="CB15" s="145">
        <f>BY15+BZ15+CA15</f>
        <v>38.549999999999997</v>
      </c>
      <c r="CC15" s="32"/>
      <c r="CD15" s="29"/>
      <c r="CE15" s="30"/>
      <c r="CF15" s="30"/>
      <c r="CG15" s="30"/>
      <c r="CH15" s="30"/>
      <c r="CI15" s="31"/>
      <c r="CJ15" s="28">
        <f>CC15+CD15</f>
        <v>0</v>
      </c>
      <c r="CK15" s="27">
        <f>CE15/2</f>
        <v>0</v>
      </c>
      <c r="CL15" s="23">
        <f>(CF15*3)+(CG15*5)+(CH15*5)+(CI15*20)</f>
        <v>0</v>
      </c>
      <c r="CM15" s="77">
        <f>CJ15+CK15+CL15</f>
        <v>0</v>
      </c>
      <c r="CX15" s="4"/>
      <c r="CY15" s="4"/>
      <c r="DI15" s="4"/>
      <c r="DJ15" s="4"/>
      <c r="DT15" s="4"/>
      <c r="DU15" s="4"/>
      <c r="EE15" s="4"/>
      <c r="EF15" s="4"/>
      <c r="EP15" s="4"/>
      <c r="EQ15" s="4"/>
      <c r="FA15" s="4"/>
      <c r="FB15" s="4"/>
      <c r="FL15" s="4"/>
      <c r="FM15" s="4"/>
      <c r="FW15" s="4"/>
      <c r="FX15" s="4"/>
      <c r="GH15" s="4"/>
      <c r="GI15" s="4"/>
      <c r="GS15" s="4"/>
      <c r="GT15" s="4"/>
      <c r="HD15" s="4"/>
      <c r="HE15" s="4"/>
      <c r="HO15" s="4"/>
      <c r="HP15" s="4"/>
      <c r="HZ15" s="4"/>
      <c r="IA15" s="4"/>
      <c r="IL15" s="45"/>
    </row>
    <row r="16" spans="1:246" ht="3" customHeight="1" x14ac:dyDescent="0.25">
      <c r="A16" s="182"/>
      <c r="B16" s="183"/>
      <c r="C16" s="184"/>
      <c r="D16" s="185"/>
      <c r="E16" s="208"/>
      <c r="F16" s="186"/>
      <c r="G16" s="187"/>
      <c r="H16" s="188"/>
      <c r="I16" s="189"/>
      <c r="J16" s="190"/>
      <c r="K16" s="191"/>
      <c r="L16" s="192"/>
      <c r="M16" s="193"/>
      <c r="N16" s="194"/>
      <c r="O16" s="195"/>
      <c r="P16" s="196"/>
      <c r="Q16" s="197"/>
      <c r="R16" s="197"/>
      <c r="S16" s="197"/>
      <c r="T16" s="197"/>
      <c r="U16" s="197"/>
      <c r="V16" s="197"/>
      <c r="W16" s="198"/>
      <c r="X16" s="198"/>
      <c r="Y16" s="198"/>
      <c r="Z16" s="198"/>
      <c r="AA16" s="199"/>
      <c r="AB16" s="200"/>
      <c r="AC16" s="201"/>
      <c r="AD16" s="202"/>
      <c r="AE16" s="203"/>
      <c r="AF16" s="196"/>
      <c r="AG16" s="197"/>
      <c r="AH16" s="197"/>
      <c r="AI16" s="197"/>
      <c r="AJ16" s="198"/>
      <c r="AK16" s="198"/>
      <c r="AL16" s="198"/>
      <c r="AM16" s="198"/>
      <c r="AN16" s="199"/>
      <c r="AO16" s="200"/>
      <c r="AP16" s="201"/>
      <c r="AQ16" s="202"/>
      <c r="AR16" s="203"/>
      <c r="AS16" s="196"/>
      <c r="AT16" s="197"/>
      <c r="AU16" s="197"/>
      <c r="AV16" s="198"/>
      <c r="AW16" s="198"/>
      <c r="AX16" s="198"/>
      <c r="AY16" s="198"/>
      <c r="AZ16" s="199"/>
      <c r="BA16" s="200"/>
      <c r="BB16" s="201"/>
      <c r="BC16" s="202"/>
      <c r="BD16" s="203"/>
      <c r="BE16" s="200"/>
      <c r="BF16" s="204"/>
      <c r="BG16" s="198"/>
      <c r="BH16" s="198"/>
      <c r="BI16" s="198"/>
      <c r="BJ16" s="198"/>
      <c r="BK16" s="199"/>
      <c r="BL16" s="205"/>
      <c r="BM16" s="194"/>
      <c r="BN16" s="193"/>
      <c r="BO16" s="206"/>
      <c r="BP16" s="196"/>
      <c r="BQ16" s="197"/>
      <c r="BR16" s="197"/>
      <c r="BS16" s="197"/>
      <c r="BT16" s="198"/>
      <c r="BU16" s="198"/>
      <c r="BV16" s="198"/>
      <c r="BW16" s="198"/>
      <c r="BX16" s="199"/>
      <c r="BY16" s="200"/>
      <c r="BZ16" s="201"/>
      <c r="CA16" s="202"/>
      <c r="CB16" s="207"/>
      <c r="CC16" s="32"/>
      <c r="CD16" s="29"/>
      <c r="CE16" s="30"/>
      <c r="CF16" s="30"/>
      <c r="CG16" s="30"/>
      <c r="CH16" s="30"/>
      <c r="CI16" s="31"/>
      <c r="CJ16" s="28"/>
      <c r="CK16" s="27"/>
      <c r="CL16" s="23"/>
      <c r="CM16" s="77"/>
      <c r="CX16" s="4"/>
      <c r="CY16" s="4"/>
      <c r="DI16" s="4"/>
      <c r="DJ16" s="4"/>
      <c r="DT16" s="4"/>
      <c r="DU16" s="4"/>
      <c r="EE16" s="4"/>
      <c r="EF16" s="4"/>
      <c r="EP16" s="4"/>
      <c r="EQ16" s="4"/>
      <c r="FA16" s="4"/>
      <c r="FB16" s="4"/>
      <c r="FL16" s="4"/>
      <c r="FM16" s="4"/>
      <c r="FW16" s="4"/>
      <c r="FX16" s="4"/>
      <c r="GH16" s="4"/>
      <c r="GI16" s="4"/>
      <c r="GS16" s="4"/>
      <c r="GT16" s="4"/>
      <c r="HD16" s="4"/>
      <c r="HE16" s="4"/>
      <c r="HO16" s="4"/>
      <c r="HP16" s="4"/>
      <c r="HZ16" s="4"/>
      <c r="IA16" s="4"/>
      <c r="IL16" s="45"/>
    </row>
    <row r="17" spans="1:246" x14ac:dyDescent="0.25">
      <c r="A17" s="33">
        <v>1</v>
      </c>
      <c r="B17" s="72" t="s">
        <v>127</v>
      </c>
      <c r="C17" s="25"/>
      <c r="D17" s="73"/>
      <c r="E17" s="73" t="s">
        <v>16</v>
      </c>
      <c r="F17" s="74" t="s">
        <v>22</v>
      </c>
      <c r="G17" s="24" t="str">
        <f>IF(AND(OR($G$2="Y",$H$2="Y"),I17&lt;5,J17&lt;5),IF(AND(I17=#REF!,J17=#REF!),#REF!+1,1),"")</f>
        <v/>
      </c>
      <c r="H17" s="21" t="e">
        <f>IF(AND($H$2="Y",J17&gt;0,OR(AND(G17=1,#REF!=10),AND(G17=2,#REF!=20),AND(G17=3,#REF!=30),AND(G17=4,#REF!=40),AND(G17=5,#REF!=50),AND(G17=6,#REF!=60),AND(G17=7,#REF!=70),AND(G17=8,#REF!=80),AND(G17=9,#REF!=90),AND(G17=10,#REF!=100))),VLOOKUP(J17-1,SortLookup!$A$13:$B$16,2,FALSE),"")</f>
        <v>#REF!</v>
      </c>
      <c r="I17" s="34">
        <f>IF(ISNA(VLOOKUP(E17,SortLookup!$A$1:$B$5,2,FALSE))," ",VLOOKUP(E17,SortLookup!$A$1:$B$5,2,FALSE))</f>
        <v>0</v>
      </c>
      <c r="J17" s="22">
        <f>IF(ISNA(VLOOKUP(F17,SortLookup!$A$7:$B$11,2,FALSE))," ",VLOOKUP(F17,SortLookup!$A$7:$B$11,2,FALSE))</f>
        <v>2</v>
      </c>
      <c r="K17" s="68">
        <f t="shared" ref="K17:K30" si="0">L17+M17+N17</f>
        <v>98.1</v>
      </c>
      <c r="L17" s="69">
        <f t="shared" ref="L17:L30" si="1">AB17+AO17+BA17+BL17+BY17+CJ17+CU17+DF17+DQ17+EB17+EM17+EX17+FI17+FT17+GE17+GP17+HA17+HL17+HW17+IH17</f>
        <v>80.099999999999994</v>
      </c>
      <c r="M17" s="40">
        <f t="shared" ref="M17:M30" si="2">AD17+AQ17+BC17+BN17+CA17+CL17+CW17+DH17+DS17+ED17+EO17+EZ17+FK17+FV17+GG17+GR17+HC17+HN17+HY17+IJ17</f>
        <v>5</v>
      </c>
      <c r="N17" s="41">
        <f t="shared" ref="N17:N30" si="3">O17/2</f>
        <v>13</v>
      </c>
      <c r="O17" s="70">
        <f t="shared" ref="O17:O30" si="4">W17+AJ17+AV17+BG17+BT17+CE17+CP17+DA17+DL17+DW17+EH17+ES17+FD17+FO17+FZ17+GK17+GV17+HG17+HR17+IC17</f>
        <v>26</v>
      </c>
      <c r="P17" s="32">
        <v>18.63</v>
      </c>
      <c r="Q17" s="29"/>
      <c r="R17" s="29"/>
      <c r="S17" s="29"/>
      <c r="T17" s="29"/>
      <c r="U17" s="29"/>
      <c r="V17" s="29"/>
      <c r="W17" s="30">
        <v>13</v>
      </c>
      <c r="X17" s="30">
        <v>0</v>
      </c>
      <c r="Y17" s="30">
        <v>0</v>
      </c>
      <c r="Z17" s="30">
        <v>0</v>
      </c>
      <c r="AA17" s="31">
        <v>0</v>
      </c>
      <c r="AB17" s="28">
        <f t="shared" ref="AB17:AB30" si="5">P17+Q17+R17+S17+T17+U17+V17</f>
        <v>18.63</v>
      </c>
      <c r="AC17" s="27">
        <f t="shared" ref="AC17:AC30" si="6">W17/2</f>
        <v>6.5</v>
      </c>
      <c r="AD17" s="23">
        <f t="shared" ref="AD17:AD30" si="7">(X17*3)+(Y17*5)+(Z17*5)+(AA17*20)</f>
        <v>0</v>
      </c>
      <c r="AE17" s="55">
        <f t="shared" ref="AE17:AE30" si="8">AB17+AC17+AD17</f>
        <v>25.13</v>
      </c>
      <c r="AF17" s="32">
        <v>11.4</v>
      </c>
      <c r="AG17" s="29"/>
      <c r="AH17" s="29"/>
      <c r="AI17" s="29"/>
      <c r="AJ17" s="30">
        <v>0</v>
      </c>
      <c r="AK17" s="30">
        <v>0</v>
      </c>
      <c r="AL17" s="30">
        <v>0</v>
      </c>
      <c r="AM17" s="30">
        <v>0</v>
      </c>
      <c r="AN17" s="31">
        <v>0</v>
      </c>
      <c r="AO17" s="28">
        <f t="shared" ref="AO17:AO31" si="9">AF17+AG17+AH17+AI17</f>
        <v>11.4</v>
      </c>
      <c r="AP17" s="27">
        <f t="shared" ref="AP17:AP31" si="10">AJ17/2</f>
        <v>0</v>
      </c>
      <c r="AQ17" s="23">
        <f t="shared" ref="AQ17:AQ31" si="11">(AK17*3)+(AL17*5)+(AM17*5)+(AN17*20)</f>
        <v>0</v>
      </c>
      <c r="AR17" s="55">
        <f t="shared" ref="AR17:AR31" si="12">AO17+AP17+AQ17</f>
        <v>11.4</v>
      </c>
      <c r="AS17" s="32">
        <v>24.42</v>
      </c>
      <c r="AT17" s="29"/>
      <c r="AU17" s="29"/>
      <c r="AV17" s="30">
        <v>12</v>
      </c>
      <c r="AW17" s="30">
        <v>0</v>
      </c>
      <c r="AX17" s="30">
        <v>1</v>
      </c>
      <c r="AY17" s="30">
        <v>0</v>
      </c>
      <c r="AZ17" s="31">
        <v>0</v>
      </c>
      <c r="BA17" s="28">
        <f t="shared" ref="BA17:BA32" si="13">AS17+AT17+AU17</f>
        <v>24.42</v>
      </c>
      <c r="BB17" s="27">
        <f t="shared" ref="BB17:BB32" si="14">AV17/2</f>
        <v>6</v>
      </c>
      <c r="BC17" s="23">
        <f t="shared" ref="BC17:BC32" si="15">(AW17*3)+(AX17*5)+(AY17*5)+(AZ17*20)</f>
        <v>5</v>
      </c>
      <c r="BD17" s="55">
        <f t="shared" ref="BD17:BD32" si="16">BA17+BB17+BC17</f>
        <v>35.42</v>
      </c>
      <c r="BE17" s="28"/>
      <c r="BF17" s="52"/>
      <c r="BG17" s="30"/>
      <c r="BH17" s="30"/>
      <c r="BI17" s="30"/>
      <c r="BJ17" s="30"/>
      <c r="BK17" s="31"/>
      <c r="BL17" s="48">
        <f t="shared" ref="BL17:BL32" si="17">BE17+BF17</f>
        <v>0</v>
      </c>
      <c r="BM17" s="41">
        <f t="shared" ref="BM17:BM32" si="18">BG17/2</f>
        <v>0</v>
      </c>
      <c r="BN17" s="40">
        <f t="shared" ref="BN17:BN32" si="19">(BH17*3)+(BI17*5)+(BJ17*5)+(BK17*20)</f>
        <v>0</v>
      </c>
      <c r="BO17" s="39">
        <f t="shared" ref="BO17:BO32" si="20">BL17+BM17+BN17</f>
        <v>0</v>
      </c>
      <c r="BP17" s="32">
        <v>25.65</v>
      </c>
      <c r="BQ17" s="29"/>
      <c r="BR17" s="29"/>
      <c r="BS17" s="29"/>
      <c r="BT17" s="30">
        <v>1</v>
      </c>
      <c r="BU17" s="30">
        <v>0</v>
      </c>
      <c r="BV17" s="30">
        <v>0</v>
      </c>
      <c r="BW17" s="30">
        <v>0</v>
      </c>
      <c r="BX17" s="31">
        <v>0</v>
      </c>
      <c r="BY17" s="28">
        <f t="shared" ref="BY17:BY32" si="21">BP17+BQ17+BR17+BS17</f>
        <v>25.65</v>
      </c>
      <c r="BZ17" s="27">
        <f t="shared" ref="BZ17:BZ32" si="22">BT17/2</f>
        <v>0.5</v>
      </c>
      <c r="CA17" s="23">
        <f t="shared" ref="CA17:CA32" si="23">(BU17*3)+(BV17*5)+(BW17*5)+(BX17*20)</f>
        <v>0</v>
      </c>
      <c r="CB17" s="145">
        <f t="shared" ref="CB17:CB32" si="24">BY17+BZ17+CA17</f>
        <v>26.15</v>
      </c>
      <c r="CC17" s="112"/>
      <c r="CD17" s="52"/>
      <c r="CE17" s="52"/>
      <c r="CF17" s="52"/>
      <c r="CG17" s="52"/>
      <c r="CH17" s="52"/>
      <c r="CI17" s="113"/>
      <c r="CJ17" s="112"/>
      <c r="CK17" s="52"/>
      <c r="CL17" s="52"/>
      <c r="CM17" s="52"/>
      <c r="IL17" s="45"/>
    </row>
    <row r="18" spans="1:246" x14ac:dyDescent="0.25">
      <c r="A18" s="33">
        <v>2</v>
      </c>
      <c r="B18" s="72" t="s">
        <v>123</v>
      </c>
      <c r="C18" s="25"/>
      <c r="D18" s="26"/>
      <c r="E18" s="73" t="s">
        <v>16</v>
      </c>
      <c r="F18" s="74" t="s">
        <v>22</v>
      </c>
      <c r="G18" s="24" t="str">
        <f>IF(AND(OR($G$2="Y",$H$2="Y"),I18&lt;5,J18&lt;5),IF(AND(I18=#REF!,J18=#REF!),#REF!+1,1),"")</f>
        <v/>
      </c>
      <c r="H18" s="21" t="e">
        <f>IF(AND($H$2="Y",J18&gt;0,OR(AND(G18=1,#REF!=10),AND(G18=2,#REF!=20),AND(G18=3,#REF!=30),AND(G18=4,#REF!=40),AND(G18=5,#REF!=50),AND(G18=6,#REF!=60),AND(G18=7,#REF!=70),AND(G18=8,#REF!=80),AND(G18=9,#REF!=90),AND(G18=10,#REF!=100))),VLOOKUP(J18-1,SortLookup!$A$13:$B$16,2,FALSE),"")</f>
        <v>#REF!</v>
      </c>
      <c r="I18" s="34">
        <f>IF(ISNA(VLOOKUP(E18,SortLookup!$A$1:$B$5,2,FALSE))," ",VLOOKUP(E18,SortLookup!$A$1:$B$5,2,FALSE))</f>
        <v>0</v>
      </c>
      <c r="J18" s="22">
        <f>IF(ISNA(VLOOKUP(F18,SortLookup!$A$7:$B$11,2,FALSE))," ",VLOOKUP(F18,SortLookup!$A$7:$B$11,2,FALSE))</f>
        <v>2</v>
      </c>
      <c r="K18" s="68">
        <f t="shared" si="0"/>
        <v>99.29</v>
      </c>
      <c r="L18" s="69">
        <f t="shared" si="1"/>
        <v>73.290000000000006</v>
      </c>
      <c r="M18" s="40">
        <f t="shared" si="2"/>
        <v>10</v>
      </c>
      <c r="N18" s="41">
        <f t="shared" si="3"/>
        <v>16</v>
      </c>
      <c r="O18" s="70">
        <f t="shared" si="4"/>
        <v>32</v>
      </c>
      <c r="P18" s="32">
        <v>15.53</v>
      </c>
      <c r="Q18" s="29"/>
      <c r="R18" s="29"/>
      <c r="S18" s="29"/>
      <c r="T18" s="29"/>
      <c r="U18" s="29"/>
      <c r="V18" s="29"/>
      <c r="W18" s="30">
        <v>14</v>
      </c>
      <c r="X18" s="30">
        <v>0</v>
      </c>
      <c r="Y18" s="30">
        <v>0</v>
      </c>
      <c r="Z18" s="30">
        <v>0</v>
      </c>
      <c r="AA18" s="31">
        <v>0</v>
      </c>
      <c r="AB18" s="28">
        <f t="shared" si="5"/>
        <v>15.53</v>
      </c>
      <c r="AC18" s="27">
        <f t="shared" si="6"/>
        <v>7</v>
      </c>
      <c r="AD18" s="23">
        <f t="shared" si="7"/>
        <v>0</v>
      </c>
      <c r="AE18" s="55">
        <f t="shared" si="8"/>
        <v>22.53</v>
      </c>
      <c r="AF18" s="32">
        <v>16.89</v>
      </c>
      <c r="AG18" s="29"/>
      <c r="AH18" s="29"/>
      <c r="AI18" s="29"/>
      <c r="AJ18" s="30">
        <v>0</v>
      </c>
      <c r="AK18" s="30">
        <v>0</v>
      </c>
      <c r="AL18" s="30">
        <v>0</v>
      </c>
      <c r="AM18" s="30">
        <v>2</v>
      </c>
      <c r="AN18" s="31">
        <v>0</v>
      </c>
      <c r="AO18" s="28">
        <f t="shared" si="9"/>
        <v>16.89</v>
      </c>
      <c r="AP18" s="27">
        <f t="shared" si="10"/>
        <v>0</v>
      </c>
      <c r="AQ18" s="23">
        <f t="shared" si="11"/>
        <v>10</v>
      </c>
      <c r="AR18" s="55">
        <f t="shared" si="12"/>
        <v>26.89</v>
      </c>
      <c r="AS18" s="32">
        <v>22.9</v>
      </c>
      <c r="AT18" s="29"/>
      <c r="AU18" s="29"/>
      <c r="AV18" s="30">
        <v>18</v>
      </c>
      <c r="AW18" s="30">
        <v>0</v>
      </c>
      <c r="AX18" s="30">
        <v>0</v>
      </c>
      <c r="AY18" s="30">
        <v>0</v>
      </c>
      <c r="AZ18" s="31">
        <v>0</v>
      </c>
      <c r="BA18" s="28">
        <f t="shared" si="13"/>
        <v>22.9</v>
      </c>
      <c r="BB18" s="27">
        <f t="shared" si="14"/>
        <v>9</v>
      </c>
      <c r="BC18" s="23">
        <f t="shared" si="15"/>
        <v>0</v>
      </c>
      <c r="BD18" s="55">
        <f t="shared" si="16"/>
        <v>31.9</v>
      </c>
      <c r="BE18" s="28"/>
      <c r="BF18" s="52"/>
      <c r="BG18" s="30"/>
      <c r="BH18" s="30"/>
      <c r="BI18" s="30"/>
      <c r="BJ18" s="30"/>
      <c r="BK18" s="31"/>
      <c r="BL18" s="48">
        <f t="shared" si="17"/>
        <v>0</v>
      </c>
      <c r="BM18" s="41">
        <f t="shared" si="18"/>
        <v>0</v>
      </c>
      <c r="BN18" s="40">
        <f t="shared" si="19"/>
        <v>0</v>
      </c>
      <c r="BO18" s="39">
        <f t="shared" si="20"/>
        <v>0</v>
      </c>
      <c r="BP18" s="32">
        <v>17.97</v>
      </c>
      <c r="BQ18" s="29"/>
      <c r="BR18" s="29"/>
      <c r="BS18" s="29"/>
      <c r="BT18" s="30">
        <v>0</v>
      </c>
      <c r="BU18" s="30">
        <v>0</v>
      </c>
      <c r="BV18" s="30">
        <v>0</v>
      </c>
      <c r="BW18" s="30">
        <v>0</v>
      </c>
      <c r="BX18" s="31">
        <v>0</v>
      </c>
      <c r="BY18" s="28">
        <f t="shared" si="21"/>
        <v>17.97</v>
      </c>
      <c r="BZ18" s="27">
        <f t="shared" si="22"/>
        <v>0</v>
      </c>
      <c r="CA18" s="23">
        <f t="shared" si="23"/>
        <v>0</v>
      </c>
      <c r="CB18" s="145">
        <f t="shared" si="24"/>
        <v>17.97</v>
      </c>
      <c r="CC18" s="32"/>
      <c r="CD18" s="29"/>
      <c r="CE18" s="30"/>
      <c r="CF18" s="30"/>
      <c r="CG18" s="30"/>
      <c r="CH18" s="30"/>
      <c r="CI18" s="31"/>
      <c r="CJ18" s="28">
        <f>CC18+CD18</f>
        <v>0</v>
      </c>
      <c r="CK18" s="27">
        <f>CE18/2</f>
        <v>0</v>
      </c>
      <c r="CL18" s="23">
        <f>(CF18*3)+(CG18*5)+(CH18*5)+(CI18*20)</f>
        <v>0</v>
      </c>
      <c r="CM18" s="77">
        <f>CJ18+CK18+CL18</f>
        <v>0</v>
      </c>
      <c r="CX18" s="4"/>
      <c r="CY18" s="4"/>
      <c r="DI18" s="4"/>
      <c r="DJ18" s="4"/>
      <c r="DT18" s="4"/>
      <c r="DU18" s="4"/>
      <c r="EE18" s="4"/>
      <c r="EF18" s="4"/>
      <c r="EP18" s="4"/>
      <c r="EQ18" s="4"/>
      <c r="FA18" s="4"/>
      <c r="FB18" s="4"/>
      <c r="FL18" s="4"/>
      <c r="FM18" s="4"/>
      <c r="FW18" s="4"/>
      <c r="FX18" s="4"/>
      <c r="GH18" s="4"/>
      <c r="GI18" s="4"/>
      <c r="GS18" s="4"/>
      <c r="GT18" s="4"/>
      <c r="HD18" s="4"/>
      <c r="HE18" s="4"/>
      <c r="HO18" s="4"/>
      <c r="HP18" s="4"/>
      <c r="HZ18" s="4"/>
      <c r="IA18" s="4"/>
      <c r="IL18" s="45"/>
    </row>
    <row r="19" spans="1:246" x14ac:dyDescent="0.25">
      <c r="A19" s="33">
        <v>3</v>
      </c>
      <c r="B19" s="72" t="s">
        <v>129</v>
      </c>
      <c r="C19" s="25"/>
      <c r="D19" s="73"/>
      <c r="E19" s="73" t="s">
        <v>16</v>
      </c>
      <c r="F19" s="74" t="s">
        <v>97</v>
      </c>
      <c r="G19" s="24" t="str">
        <f>IF(AND(OR($G$2="Y",$H$2="Y"),I19&lt;5,J19&lt;5),IF(AND(I19=#REF!,J19=#REF!),#REF!+1,1),"")</f>
        <v/>
      </c>
      <c r="H19" s="21" t="e">
        <f>IF(AND($H$2="Y",J19&gt;0,OR(AND(G19=1,#REF!=10),AND(G19=2,#REF!=20),AND(G19=3,#REF!=30),AND(G19=4,#REF!=40),AND(G19=5,#REF!=50),AND(G19=6,#REF!=60),AND(G19=7,#REF!=70),AND(G19=8,#REF!=80),AND(G19=9,#REF!=90),AND(G19=10,#REF!=100))),VLOOKUP(J19-1,SortLookup!$A$13:$B$16,2,FALSE),"")</f>
        <v>#REF!</v>
      </c>
      <c r="I19" s="34">
        <f>IF(ISNA(VLOOKUP(E19,SortLookup!$A$1:$B$5,2,FALSE))," ",VLOOKUP(E19,SortLookup!$A$1:$B$5,2,FALSE))</f>
        <v>0</v>
      </c>
      <c r="J19" s="22" t="str">
        <f>IF(ISNA(VLOOKUP(F19,SortLookup!$A$7:$B$11,2,FALSE))," ",VLOOKUP(F19,SortLookup!$A$7:$B$11,2,FALSE))</f>
        <v xml:space="preserve"> </v>
      </c>
      <c r="K19" s="68">
        <f t="shared" si="0"/>
        <v>101.07</v>
      </c>
      <c r="L19" s="69">
        <f t="shared" si="1"/>
        <v>67.569999999999993</v>
      </c>
      <c r="M19" s="40">
        <f t="shared" si="2"/>
        <v>18</v>
      </c>
      <c r="N19" s="41">
        <f t="shared" si="3"/>
        <v>15.5</v>
      </c>
      <c r="O19" s="70">
        <f t="shared" si="4"/>
        <v>31</v>
      </c>
      <c r="P19" s="32">
        <v>15.6</v>
      </c>
      <c r="Q19" s="29"/>
      <c r="R19" s="29"/>
      <c r="S19" s="29"/>
      <c r="T19" s="29"/>
      <c r="U19" s="29"/>
      <c r="V19" s="29"/>
      <c r="W19" s="30">
        <v>12</v>
      </c>
      <c r="X19" s="30">
        <v>0</v>
      </c>
      <c r="Y19" s="30">
        <v>0</v>
      </c>
      <c r="Z19" s="30">
        <v>0</v>
      </c>
      <c r="AA19" s="31">
        <v>0</v>
      </c>
      <c r="AB19" s="28">
        <f t="shared" si="5"/>
        <v>15.6</v>
      </c>
      <c r="AC19" s="27">
        <f t="shared" si="6"/>
        <v>6</v>
      </c>
      <c r="AD19" s="23">
        <f t="shared" si="7"/>
        <v>0</v>
      </c>
      <c r="AE19" s="55">
        <f t="shared" si="8"/>
        <v>21.6</v>
      </c>
      <c r="AF19" s="32">
        <v>13.99</v>
      </c>
      <c r="AG19" s="29"/>
      <c r="AH19" s="29"/>
      <c r="AI19" s="29"/>
      <c r="AJ19" s="30">
        <v>0</v>
      </c>
      <c r="AK19" s="30">
        <v>0</v>
      </c>
      <c r="AL19" s="30">
        <v>0</v>
      </c>
      <c r="AM19" s="30">
        <v>0</v>
      </c>
      <c r="AN19" s="31">
        <v>0</v>
      </c>
      <c r="AO19" s="28">
        <f t="shared" si="9"/>
        <v>13.99</v>
      </c>
      <c r="AP19" s="27">
        <f t="shared" si="10"/>
        <v>0</v>
      </c>
      <c r="AQ19" s="23">
        <f t="shared" si="11"/>
        <v>0</v>
      </c>
      <c r="AR19" s="55">
        <f t="shared" si="12"/>
        <v>13.99</v>
      </c>
      <c r="AS19" s="32">
        <v>18.559999999999999</v>
      </c>
      <c r="AT19" s="29"/>
      <c r="AU19" s="29"/>
      <c r="AV19" s="30">
        <v>18</v>
      </c>
      <c r="AW19" s="30">
        <v>1</v>
      </c>
      <c r="AX19" s="30">
        <v>2</v>
      </c>
      <c r="AY19" s="30">
        <v>1</v>
      </c>
      <c r="AZ19" s="31">
        <v>0</v>
      </c>
      <c r="BA19" s="28">
        <f t="shared" si="13"/>
        <v>18.559999999999999</v>
      </c>
      <c r="BB19" s="27">
        <f t="shared" si="14"/>
        <v>9</v>
      </c>
      <c r="BC19" s="23">
        <f t="shared" si="15"/>
        <v>18</v>
      </c>
      <c r="BD19" s="55">
        <f t="shared" si="16"/>
        <v>45.56</v>
      </c>
      <c r="BE19" s="28"/>
      <c r="BF19" s="52"/>
      <c r="BG19" s="30"/>
      <c r="BH19" s="30"/>
      <c r="BI19" s="30"/>
      <c r="BJ19" s="30"/>
      <c r="BK19" s="31"/>
      <c r="BL19" s="48">
        <f t="shared" si="17"/>
        <v>0</v>
      </c>
      <c r="BM19" s="41">
        <f t="shared" si="18"/>
        <v>0</v>
      </c>
      <c r="BN19" s="40">
        <f t="shared" si="19"/>
        <v>0</v>
      </c>
      <c r="BO19" s="39">
        <f t="shared" si="20"/>
        <v>0</v>
      </c>
      <c r="BP19" s="32">
        <v>19.420000000000002</v>
      </c>
      <c r="BQ19" s="29"/>
      <c r="BR19" s="29"/>
      <c r="BS19" s="29"/>
      <c r="BT19" s="30">
        <v>1</v>
      </c>
      <c r="BU19" s="30">
        <v>0</v>
      </c>
      <c r="BV19" s="30">
        <v>0</v>
      </c>
      <c r="BW19" s="30">
        <v>0</v>
      </c>
      <c r="BX19" s="31">
        <v>0</v>
      </c>
      <c r="BY19" s="28">
        <f t="shared" si="21"/>
        <v>19.420000000000002</v>
      </c>
      <c r="BZ19" s="27">
        <f t="shared" si="22"/>
        <v>0.5</v>
      </c>
      <c r="CA19" s="23">
        <f t="shared" si="23"/>
        <v>0</v>
      </c>
      <c r="CB19" s="145">
        <f t="shared" si="24"/>
        <v>19.920000000000002</v>
      </c>
      <c r="CC19" s="112"/>
      <c r="CD19" s="52"/>
      <c r="CE19" s="52"/>
      <c r="CF19" s="52"/>
      <c r="CG19" s="52"/>
      <c r="CH19" s="52"/>
      <c r="CI19" s="113"/>
      <c r="CJ19" s="112"/>
      <c r="CK19" s="52"/>
      <c r="CL19" s="52"/>
      <c r="CM19" s="52"/>
      <c r="IL19" s="45"/>
    </row>
    <row r="20" spans="1:246" x14ac:dyDescent="0.25">
      <c r="A20" s="33">
        <v>4</v>
      </c>
      <c r="B20" s="72" t="s">
        <v>122</v>
      </c>
      <c r="C20" s="25"/>
      <c r="D20" s="26"/>
      <c r="E20" s="26" t="s">
        <v>16</v>
      </c>
      <c r="F20" s="54" t="s">
        <v>99</v>
      </c>
      <c r="G20" s="24" t="str">
        <f>IF(AND(OR($G$2="Y",$H$2="Y"),I20&lt;5,J20&lt;5),IF(AND(I20=#REF!,J20=#REF!),#REF!+1,1),"")</f>
        <v/>
      </c>
      <c r="H20" s="21" t="e">
        <f>IF(AND($H$2="Y",J20&gt;0,OR(AND(G20=1,#REF!=10),AND(G20=2,#REF!=20),AND(G20=3,#REF!=30),AND(G20=4,#REF!=40),AND(G20=5,#REF!=50),AND(G20=6,#REF!=60),AND(G20=7,#REF!=70),AND(G20=8,#REF!=80),AND(G20=9,#REF!=90),AND(G20=10,#REF!=100))),VLOOKUP(J20-1,SortLookup!$A$13:$B$16,2,FALSE),"")</f>
        <v>#REF!</v>
      </c>
      <c r="I20" s="34">
        <f>IF(ISNA(VLOOKUP(E20,SortLookup!$A$1:$B$5,2,FALSE))," ",VLOOKUP(E20,SortLookup!$A$1:$B$5,2,FALSE))</f>
        <v>0</v>
      </c>
      <c r="J20" s="22" t="str">
        <f>IF(ISNA(VLOOKUP(F20,SortLookup!$A$7:$B$11,2,FALSE))," ",VLOOKUP(F20,SortLookup!$A$7:$B$11,2,FALSE))</f>
        <v xml:space="preserve"> </v>
      </c>
      <c r="K20" s="68">
        <f t="shared" si="0"/>
        <v>106.64</v>
      </c>
      <c r="L20" s="69">
        <f t="shared" si="1"/>
        <v>73.64</v>
      </c>
      <c r="M20" s="40">
        <f t="shared" si="2"/>
        <v>13</v>
      </c>
      <c r="N20" s="41">
        <f t="shared" si="3"/>
        <v>20</v>
      </c>
      <c r="O20" s="70">
        <f t="shared" si="4"/>
        <v>40</v>
      </c>
      <c r="P20" s="32">
        <v>26.68</v>
      </c>
      <c r="Q20" s="29"/>
      <c r="R20" s="29"/>
      <c r="S20" s="29"/>
      <c r="T20" s="29"/>
      <c r="U20" s="29"/>
      <c r="V20" s="29"/>
      <c r="W20" s="30">
        <v>6</v>
      </c>
      <c r="X20" s="30">
        <v>0</v>
      </c>
      <c r="Y20" s="30">
        <v>0</v>
      </c>
      <c r="Z20" s="30">
        <v>0</v>
      </c>
      <c r="AA20" s="31">
        <v>0</v>
      </c>
      <c r="AB20" s="28">
        <f t="shared" si="5"/>
        <v>26.68</v>
      </c>
      <c r="AC20" s="27">
        <f t="shared" si="6"/>
        <v>3</v>
      </c>
      <c r="AD20" s="23">
        <f t="shared" si="7"/>
        <v>0</v>
      </c>
      <c r="AE20" s="55">
        <f t="shared" si="8"/>
        <v>29.68</v>
      </c>
      <c r="AF20" s="32">
        <v>13.88</v>
      </c>
      <c r="AG20" s="29"/>
      <c r="AH20" s="29"/>
      <c r="AI20" s="29"/>
      <c r="AJ20" s="30">
        <v>1</v>
      </c>
      <c r="AK20" s="30">
        <v>1</v>
      </c>
      <c r="AL20" s="30">
        <v>0</v>
      </c>
      <c r="AM20" s="30">
        <v>0</v>
      </c>
      <c r="AN20" s="31">
        <v>0</v>
      </c>
      <c r="AO20" s="28">
        <f t="shared" si="9"/>
        <v>13.88</v>
      </c>
      <c r="AP20" s="27">
        <f t="shared" si="10"/>
        <v>0.5</v>
      </c>
      <c r="AQ20" s="23">
        <f t="shared" si="11"/>
        <v>3</v>
      </c>
      <c r="AR20" s="55">
        <f t="shared" si="12"/>
        <v>17.38</v>
      </c>
      <c r="AS20" s="32">
        <v>3.53</v>
      </c>
      <c r="AT20" s="29"/>
      <c r="AU20" s="29"/>
      <c r="AV20" s="30">
        <v>33</v>
      </c>
      <c r="AW20" s="30">
        <v>0</v>
      </c>
      <c r="AX20" s="30">
        <v>2</v>
      </c>
      <c r="AY20" s="30">
        <v>0</v>
      </c>
      <c r="AZ20" s="31">
        <v>0</v>
      </c>
      <c r="BA20" s="28">
        <f t="shared" si="13"/>
        <v>3.53</v>
      </c>
      <c r="BB20" s="27">
        <f t="shared" si="14"/>
        <v>16.5</v>
      </c>
      <c r="BC20" s="23">
        <f t="shared" si="15"/>
        <v>10</v>
      </c>
      <c r="BD20" s="55">
        <f t="shared" si="16"/>
        <v>30.03</v>
      </c>
      <c r="BE20" s="28"/>
      <c r="BF20" s="52"/>
      <c r="BG20" s="30"/>
      <c r="BH20" s="30"/>
      <c r="BI20" s="30"/>
      <c r="BJ20" s="30"/>
      <c r="BK20" s="31"/>
      <c r="BL20" s="48">
        <f t="shared" si="17"/>
        <v>0</v>
      </c>
      <c r="BM20" s="41">
        <f t="shared" si="18"/>
        <v>0</v>
      </c>
      <c r="BN20" s="40">
        <f t="shared" si="19"/>
        <v>0</v>
      </c>
      <c r="BO20" s="39">
        <f t="shared" si="20"/>
        <v>0</v>
      </c>
      <c r="BP20" s="32">
        <v>29.55</v>
      </c>
      <c r="BQ20" s="29"/>
      <c r="BR20" s="29"/>
      <c r="BS20" s="29"/>
      <c r="BT20" s="30">
        <v>0</v>
      </c>
      <c r="BU20" s="30">
        <v>0</v>
      </c>
      <c r="BV20" s="30">
        <v>0</v>
      </c>
      <c r="BW20" s="30">
        <v>0</v>
      </c>
      <c r="BX20" s="31">
        <v>0</v>
      </c>
      <c r="BY20" s="28">
        <f t="shared" si="21"/>
        <v>29.55</v>
      </c>
      <c r="BZ20" s="27">
        <f t="shared" si="22"/>
        <v>0</v>
      </c>
      <c r="CA20" s="23">
        <f t="shared" si="23"/>
        <v>0</v>
      </c>
      <c r="CB20" s="145">
        <f t="shared" si="24"/>
        <v>29.55</v>
      </c>
      <c r="CC20" s="112"/>
      <c r="CD20" s="52"/>
      <c r="CE20" s="52"/>
      <c r="CF20" s="52"/>
      <c r="CG20" s="52"/>
      <c r="CH20" s="52"/>
      <c r="CI20" s="113"/>
      <c r="CJ20" s="112"/>
      <c r="CK20" s="52"/>
      <c r="CL20" s="52"/>
      <c r="CM20" s="52"/>
      <c r="CX20" s="4"/>
      <c r="CY20" s="4"/>
      <c r="DI20" s="4"/>
      <c r="DJ20" s="4"/>
      <c r="DT20" s="4"/>
      <c r="DU20" s="4"/>
      <c r="EE20" s="4"/>
      <c r="EF20" s="4"/>
      <c r="EP20" s="4"/>
      <c r="EQ20" s="4"/>
      <c r="FA20" s="4"/>
      <c r="FB20" s="4"/>
      <c r="FL20" s="4"/>
      <c r="FM20" s="4"/>
      <c r="FW20" s="4"/>
      <c r="FX20" s="4"/>
      <c r="GH20" s="4"/>
      <c r="GI20" s="4"/>
      <c r="GS20" s="4"/>
      <c r="GT20" s="4"/>
      <c r="HD20" s="4"/>
      <c r="HE20" s="4"/>
      <c r="HO20" s="4"/>
      <c r="HP20" s="4"/>
      <c r="HZ20" s="4"/>
      <c r="IA20" s="4"/>
      <c r="IL20" s="45"/>
    </row>
    <row r="21" spans="1:246" x14ac:dyDescent="0.25">
      <c r="A21" s="33">
        <v>5</v>
      </c>
      <c r="B21" s="72" t="s">
        <v>125</v>
      </c>
      <c r="C21" s="25"/>
      <c r="D21" s="73"/>
      <c r="E21" s="73" t="s">
        <v>16</v>
      </c>
      <c r="F21" s="74" t="s">
        <v>23</v>
      </c>
      <c r="G21" s="24" t="str">
        <f>IF(AND(OR($G$2="Y",$H$2="Y"),I21&lt;5,J21&lt;5),IF(AND(I21=#REF!,J21=#REF!),#REF!+1,1),"")</f>
        <v/>
      </c>
      <c r="H21" s="21" t="e">
        <f>IF(AND($H$2="Y",J21&gt;0,OR(AND(G21=1,#REF!=10),AND(G21=2,#REF!=20),AND(G21=3,#REF!=30),AND(G21=4,#REF!=40),AND(G21=5,#REF!=50),AND(G21=6,#REF!=60),AND(G21=7,#REF!=70),AND(G21=8,#REF!=80),AND(G21=9,#REF!=90),AND(G21=10,#REF!=100))),VLOOKUP(J21-1,SortLookup!$A$13:$B$16,2,FALSE),"")</f>
        <v>#REF!</v>
      </c>
      <c r="I21" s="34">
        <f>IF(ISNA(VLOOKUP(E21,SortLookup!$A$1:$B$5,2,FALSE))," ",VLOOKUP(E21,SortLookup!$A$1:$B$5,2,FALSE))</f>
        <v>0</v>
      </c>
      <c r="J21" s="22">
        <f>IF(ISNA(VLOOKUP(F21,SortLookup!$A$7:$B$11,2,FALSE))," ",VLOOKUP(F21,SortLookup!$A$7:$B$11,2,FALSE))</f>
        <v>3</v>
      </c>
      <c r="K21" s="68">
        <f t="shared" si="0"/>
        <v>118.78</v>
      </c>
      <c r="L21" s="69">
        <f t="shared" si="1"/>
        <v>101.78</v>
      </c>
      <c r="M21" s="40">
        <f t="shared" si="2"/>
        <v>16</v>
      </c>
      <c r="N21" s="41">
        <f t="shared" si="3"/>
        <v>1</v>
      </c>
      <c r="O21" s="70">
        <f t="shared" si="4"/>
        <v>2</v>
      </c>
      <c r="P21" s="32">
        <v>22.92</v>
      </c>
      <c r="Q21" s="29"/>
      <c r="R21" s="29"/>
      <c r="S21" s="29"/>
      <c r="T21" s="29"/>
      <c r="U21" s="29"/>
      <c r="V21" s="29"/>
      <c r="W21" s="30">
        <v>1</v>
      </c>
      <c r="X21" s="30">
        <v>1</v>
      </c>
      <c r="Y21" s="30">
        <v>0</v>
      </c>
      <c r="Z21" s="30">
        <v>0</v>
      </c>
      <c r="AA21" s="31">
        <v>0</v>
      </c>
      <c r="AB21" s="28">
        <f t="shared" si="5"/>
        <v>22.92</v>
      </c>
      <c r="AC21" s="27">
        <f t="shared" si="6"/>
        <v>0.5</v>
      </c>
      <c r="AD21" s="23">
        <f t="shared" si="7"/>
        <v>3</v>
      </c>
      <c r="AE21" s="55">
        <f t="shared" si="8"/>
        <v>26.42</v>
      </c>
      <c r="AF21" s="32">
        <v>15.93</v>
      </c>
      <c r="AG21" s="29"/>
      <c r="AH21" s="29"/>
      <c r="AI21" s="29"/>
      <c r="AJ21" s="30">
        <v>0</v>
      </c>
      <c r="AK21" s="30">
        <v>1</v>
      </c>
      <c r="AL21" s="30">
        <v>0</v>
      </c>
      <c r="AM21" s="30">
        <v>0</v>
      </c>
      <c r="AN21" s="31">
        <v>0</v>
      </c>
      <c r="AO21" s="28">
        <f t="shared" si="9"/>
        <v>15.93</v>
      </c>
      <c r="AP21" s="27">
        <f t="shared" si="10"/>
        <v>0</v>
      </c>
      <c r="AQ21" s="23">
        <f t="shared" si="11"/>
        <v>3</v>
      </c>
      <c r="AR21" s="55">
        <f t="shared" si="12"/>
        <v>18.93</v>
      </c>
      <c r="AS21" s="32">
        <v>33.61</v>
      </c>
      <c r="AT21" s="29"/>
      <c r="AU21" s="29"/>
      <c r="AV21" s="30">
        <v>0</v>
      </c>
      <c r="AW21" s="30">
        <v>0</v>
      </c>
      <c r="AX21" s="30">
        <v>0</v>
      </c>
      <c r="AY21" s="30">
        <v>2</v>
      </c>
      <c r="AZ21" s="31">
        <v>0</v>
      </c>
      <c r="BA21" s="28">
        <f t="shared" si="13"/>
        <v>33.61</v>
      </c>
      <c r="BB21" s="27">
        <f t="shared" si="14"/>
        <v>0</v>
      </c>
      <c r="BC21" s="23">
        <f t="shared" si="15"/>
        <v>10</v>
      </c>
      <c r="BD21" s="55">
        <f t="shared" si="16"/>
        <v>43.61</v>
      </c>
      <c r="BE21" s="28"/>
      <c r="BF21" s="52"/>
      <c r="BG21" s="30"/>
      <c r="BH21" s="30"/>
      <c r="BI21" s="30"/>
      <c r="BJ21" s="30"/>
      <c r="BK21" s="31"/>
      <c r="BL21" s="48">
        <f t="shared" si="17"/>
        <v>0</v>
      </c>
      <c r="BM21" s="41">
        <f t="shared" si="18"/>
        <v>0</v>
      </c>
      <c r="BN21" s="40">
        <f t="shared" si="19"/>
        <v>0</v>
      </c>
      <c r="BO21" s="39">
        <f t="shared" si="20"/>
        <v>0</v>
      </c>
      <c r="BP21" s="32">
        <v>29.32</v>
      </c>
      <c r="BQ21" s="29"/>
      <c r="BR21" s="29"/>
      <c r="BS21" s="29"/>
      <c r="BT21" s="30">
        <v>1</v>
      </c>
      <c r="BU21" s="30">
        <v>0</v>
      </c>
      <c r="BV21" s="30">
        <v>0</v>
      </c>
      <c r="BW21" s="30">
        <v>0</v>
      </c>
      <c r="BX21" s="31">
        <v>0</v>
      </c>
      <c r="BY21" s="28">
        <f t="shared" si="21"/>
        <v>29.32</v>
      </c>
      <c r="BZ21" s="27">
        <f t="shared" si="22"/>
        <v>0.5</v>
      </c>
      <c r="CA21" s="23">
        <f t="shared" si="23"/>
        <v>0</v>
      </c>
      <c r="CB21" s="145">
        <f t="shared" si="24"/>
        <v>29.82</v>
      </c>
      <c r="CC21" s="4"/>
      <c r="CD21" s="4"/>
      <c r="CE21" s="4"/>
      <c r="CF21" s="4"/>
      <c r="CG21" s="4"/>
      <c r="CH21" s="4"/>
      <c r="CI21" s="4"/>
      <c r="CL21" s="4"/>
      <c r="CM21" s="4"/>
      <c r="IL21" s="4"/>
    </row>
    <row r="22" spans="1:246" x14ac:dyDescent="0.25">
      <c r="A22" s="33">
        <v>6</v>
      </c>
      <c r="B22" s="25" t="s">
        <v>113</v>
      </c>
      <c r="C22" s="25"/>
      <c r="D22" s="73"/>
      <c r="E22" s="26" t="s">
        <v>16</v>
      </c>
      <c r="F22" s="74" t="s">
        <v>23</v>
      </c>
      <c r="G22" s="24" t="str">
        <f>IF(AND(OR($G$2="Y",$H$2="Y"),I22&lt;5,J22&lt;5),IF(AND(I22=I21,J22=J21),G21+1,1),"")</f>
        <v/>
      </c>
      <c r="H22" s="21" t="e">
        <f>IF(AND($H$2="Y",J22&gt;0,OR(AND(G22=1,#REF!=10),AND(G22=2,#REF!=20),AND(G22=3,#REF!=30),AND(G22=4,#REF!=40),AND(G22=5,#REF!=50),AND(G22=6,#REF!=60),AND(G22=7,#REF!=70),AND(G22=8,#REF!=80),AND(G22=9,#REF!=90),AND(G22=10,#REF!=100))),VLOOKUP(J22-1,SortLookup!$A$13:$B$16,2,FALSE),"")</f>
        <v>#REF!</v>
      </c>
      <c r="I22" s="34">
        <f>IF(ISNA(VLOOKUP(E22,SortLookup!$A$1:$B$5,2,FALSE))," ",VLOOKUP(E22,SortLookup!$A$1:$B$5,2,FALSE))</f>
        <v>0</v>
      </c>
      <c r="J22" s="22">
        <f>IF(ISNA(VLOOKUP(F22,SortLookup!$A$7:$B$11,2,FALSE))," ",VLOOKUP(F22,SortLookup!$A$7:$B$11,2,FALSE))</f>
        <v>3</v>
      </c>
      <c r="K22" s="68">
        <f t="shared" si="0"/>
        <v>129.97</v>
      </c>
      <c r="L22" s="69">
        <f t="shared" si="1"/>
        <v>114.47</v>
      </c>
      <c r="M22" s="40">
        <f t="shared" si="2"/>
        <v>5</v>
      </c>
      <c r="N22" s="41">
        <f t="shared" si="3"/>
        <v>10.5</v>
      </c>
      <c r="O22" s="70">
        <f t="shared" si="4"/>
        <v>21</v>
      </c>
      <c r="P22" s="32">
        <v>25.84</v>
      </c>
      <c r="Q22" s="29"/>
      <c r="R22" s="29"/>
      <c r="S22" s="29"/>
      <c r="T22" s="29"/>
      <c r="U22" s="29"/>
      <c r="V22" s="29"/>
      <c r="W22" s="30">
        <v>11</v>
      </c>
      <c r="X22" s="30">
        <v>0</v>
      </c>
      <c r="Y22" s="30">
        <v>0</v>
      </c>
      <c r="Z22" s="30">
        <v>0</v>
      </c>
      <c r="AA22" s="31">
        <v>0</v>
      </c>
      <c r="AB22" s="28">
        <f t="shared" si="5"/>
        <v>25.84</v>
      </c>
      <c r="AC22" s="27">
        <f t="shared" si="6"/>
        <v>5.5</v>
      </c>
      <c r="AD22" s="23">
        <f t="shared" si="7"/>
        <v>0</v>
      </c>
      <c r="AE22" s="55">
        <f t="shared" si="8"/>
        <v>31.34</v>
      </c>
      <c r="AF22" s="32">
        <v>16.09</v>
      </c>
      <c r="AG22" s="29"/>
      <c r="AH22" s="29"/>
      <c r="AI22" s="29"/>
      <c r="AJ22" s="30">
        <v>0</v>
      </c>
      <c r="AK22" s="30">
        <v>0</v>
      </c>
      <c r="AL22" s="30">
        <v>0</v>
      </c>
      <c r="AM22" s="30">
        <v>0</v>
      </c>
      <c r="AN22" s="31">
        <v>0</v>
      </c>
      <c r="AO22" s="28">
        <f t="shared" si="9"/>
        <v>16.09</v>
      </c>
      <c r="AP22" s="27">
        <f t="shared" si="10"/>
        <v>0</v>
      </c>
      <c r="AQ22" s="23">
        <f t="shared" si="11"/>
        <v>0</v>
      </c>
      <c r="AR22" s="55">
        <f t="shared" si="12"/>
        <v>16.09</v>
      </c>
      <c r="AS22" s="32">
        <v>41.7</v>
      </c>
      <c r="AT22" s="29"/>
      <c r="AU22" s="29"/>
      <c r="AV22" s="30">
        <v>10</v>
      </c>
      <c r="AW22" s="30">
        <v>0</v>
      </c>
      <c r="AX22" s="30">
        <v>0</v>
      </c>
      <c r="AY22" s="30">
        <v>1</v>
      </c>
      <c r="AZ22" s="31">
        <v>0</v>
      </c>
      <c r="BA22" s="28">
        <f t="shared" si="13"/>
        <v>41.7</v>
      </c>
      <c r="BB22" s="27">
        <f t="shared" si="14"/>
        <v>5</v>
      </c>
      <c r="BC22" s="23">
        <f t="shared" si="15"/>
        <v>5</v>
      </c>
      <c r="BD22" s="55">
        <f t="shared" si="16"/>
        <v>51.7</v>
      </c>
      <c r="BE22" s="28"/>
      <c r="BF22" s="52"/>
      <c r="BG22" s="30"/>
      <c r="BH22" s="30"/>
      <c r="BI22" s="30"/>
      <c r="BJ22" s="30"/>
      <c r="BK22" s="31"/>
      <c r="BL22" s="48">
        <f t="shared" si="17"/>
        <v>0</v>
      </c>
      <c r="BM22" s="41">
        <f t="shared" si="18"/>
        <v>0</v>
      </c>
      <c r="BN22" s="40">
        <f t="shared" si="19"/>
        <v>0</v>
      </c>
      <c r="BO22" s="39">
        <f t="shared" si="20"/>
        <v>0</v>
      </c>
      <c r="BP22" s="32">
        <v>30.84</v>
      </c>
      <c r="BQ22" s="29"/>
      <c r="BR22" s="29"/>
      <c r="BS22" s="29"/>
      <c r="BT22" s="30">
        <v>0</v>
      </c>
      <c r="BU22" s="30">
        <v>0</v>
      </c>
      <c r="BV22" s="30">
        <v>0</v>
      </c>
      <c r="BW22" s="30">
        <v>0</v>
      </c>
      <c r="BX22" s="31">
        <v>0</v>
      </c>
      <c r="BY22" s="28">
        <f t="shared" si="21"/>
        <v>30.84</v>
      </c>
      <c r="BZ22" s="27">
        <f t="shared" si="22"/>
        <v>0</v>
      </c>
      <c r="CA22" s="23">
        <f t="shared" si="23"/>
        <v>0</v>
      </c>
      <c r="CB22" s="145">
        <f t="shared" si="24"/>
        <v>30.84</v>
      </c>
      <c r="CC22" s="1"/>
      <c r="CD22" s="1"/>
      <c r="CE22" s="2"/>
      <c r="CF22" s="2"/>
      <c r="CG22" s="2"/>
      <c r="CH22" s="2"/>
      <c r="CI22" s="2"/>
      <c r="CJ22" s="114">
        <f>CC22+CD22</f>
        <v>0</v>
      </c>
      <c r="CK22" s="13">
        <f>CE22/2</f>
        <v>0</v>
      </c>
      <c r="CL22" s="6">
        <f>(CF22*3)+(CG22*5)+(CH22*5)+(CI22*20)</f>
        <v>0</v>
      </c>
      <c r="CM22" s="44">
        <f>CJ22+CK22+CL22</f>
        <v>0</v>
      </c>
      <c r="CX22" s="4"/>
      <c r="CY22" s="4"/>
      <c r="DI22" s="4"/>
      <c r="DJ22" s="4"/>
      <c r="DT22" s="4"/>
      <c r="DU22" s="4"/>
      <c r="EE22" s="4"/>
      <c r="EF22" s="4"/>
      <c r="EP22" s="4"/>
      <c r="EQ22" s="4"/>
      <c r="FA22" s="4"/>
      <c r="FB22" s="4"/>
      <c r="FL22" s="4"/>
      <c r="FM22" s="4"/>
      <c r="FW22" s="4"/>
      <c r="FX22" s="4"/>
      <c r="GH22" s="4"/>
      <c r="GI22" s="4"/>
      <c r="GS22" s="4"/>
      <c r="GT22" s="4"/>
      <c r="HD22" s="4"/>
      <c r="HE22" s="4"/>
      <c r="HO22" s="4"/>
      <c r="HP22" s="4"/>
      <c r="HZ22" s="4"/>
      <c r="IA22" s="4"/>
      <c r="IL22" s="4"/>
    </row>
    <row r="23" spans="1:246" x14ac:dyDescent="0.25">
      <c r="A23" s="33">
        <v>7</v>
      </c>
      <c r="B23" s="72" t="s">
        <v>124</v>
      </c>
      <c r="C23" s="25"/>
      <c r="D23" s="26" t="s">
        <v>98</v>
      </c>
      <c r="E23" s="26" t="s">
        <v>16</v>
      </c>
      <c r="F23" s="74" t="s">
        <v>97</v>
      </c>
      <c r="G23" s="24" t="str">
        <f>IF(AND(OR($G$2="Y",$H$2="Y"),I23&lt;5,J23&lt;5),IF(AND(I23=#REF!,J23=#REF!),#REF!+1,1),"")</f>
        <v/>
      </c>
      <c r="H23" s="21" t="e">
        <f>IF(AND($H$2="Y",J23&gt;0,OR(AND(G23=1,#REF!=10),AND(G23=2,#REF!=20),AND(G23=3,#REF!=30),AND(G23=4,#REF!=40),AND(G23=5,#REF!=50),AND(G23=6,#REF!=60),AND(G23=7,#REF!=70),AND(G23=8,#REF!=80),AND(G23=9,#REF!=90),AND(G23=10,#REF!=100))),VLOOKUP(J23-1,SortLookup!$A$13:$B$16,2,FALSE),"")</f>
        <v>#REF!</v>
      </c>
      <c r="I23" s="34">
        <f>IF(ISNA(VLOOKUP(E23,SortLookup!$A$1:$B$5,2,FALSE))," ",VLOOKUP(E23,SortLookup!$A$1:$B$5,2,FALSE))</f>
        <v>0</v>
      </c>
      <c r="J23" s="22" t="str">
        <f>IF(ISNA(VLOOKUP(F23,SortLookup!$A$7:$B$11,2,FALSE))," ",VLOOKUP(F23,SortLookup!$A$7:$B$11,2,FALSE))</f>
        <v xml:space="preserve"> </v>
      </c>
      <c r="K23" s="68">
        <f t="shared" si="0"/>
        <v>129.99</v>
      </c>
      <c r="L23" s="69">
        <f t="shared" si="1"/>
        <v>86.99</v>
      </c>
      <c r="M23" s="40">
        <f t="shared" si="2"/>
        <v>24</v>
      </c>
      <c r="N23" s="41">
        <f t="shared" si="3"/>
        <v>19</v>
      </c>
      <c r="O23" s="70">
        <f t="shared" si="4"/>
        <v>38</v>
      </c>
      <c r="P23" s="32">
        <v>15.18</v>
      </c>
      <c r="Q23" s="29"/>
      <c r="R23" s="29"/>
      <c r="S23" s="29"/>
      <c r="T23" s="29"/>
      <c r="U23" s="29"/>
      <c r="V23" s="29"/>
      <c r="W23" s="30">
        <v>20</v>
      </c>
      <c r="X23" s="30">
        <v>1</v>
      </c>
      <c r="Y23" s="30">
        <v>0</v>
      </c>
      <c r="Z23" s="30">
        <v>0</v>
      </c>
      <c r="AA23" s="31">
        <v>0</v>
      </c>
      <c r="AB23" s="28">
        <f t="shared" si="5"/>
        <v>15.18</v>
      </c>
      <c r="AC23" s="27">
        <f t="shared" si="6"/>
        <v>10</v>
      </c>
      <c r="AD23" s="23">
        <f t="shared" si="7"/>
        <v>3</v>
      </c>
      <c r="AE23" s="55">
        <f t="shared" si="8"/>
        <v>28.18</v>
      </c>
      <c r="AF23" s="32">
        <v>14.06</v>
      </c>
      <c r="AG23" s="29"/>
      <c r="AH23" s="29"/>
      <c r="AI23" s="29"/>
      <c r="AJ23" s="30">
        <v>0</v>
      </c>
      <c r="AK23" s="30">
        <v>1</v>
      </c>
      <c r="AL23" s="30">
        <v>0</v>
      </c>
      <c r="AM23" s="30">
        <v>0</v>
      </c>
      <c r="AN23" s="31">
        <v>0</v>
      </c>
      <c r="AO23" s="28">
        <f t="shared" si="9"/>
        <v>14.06</v>
      </c>
      <c r="AP23" s="27">
        <f t="shared" si="10"/>
        <v>0</v>
      </c>
      <c r="AQ23" s="23">
        <f t="shared" si="11"/>
        <v>3</v>
      </c>
      <c r="AR23" s="55">
        <f t="shared" si="12"/>
        <v>17.059999999999999</v>
      </c>
      <c r="AS23" s="32">
        <v>34.229999999999997</v>
      </c>
      <c r="AT23" s="29"/>
      <c r="AU23" s="29"/>
      <c r="AV23" s="30">
        <v>6</v>
      </c>
      <c r="AW23" s="30">
        <v>0</v>
      </c>
      <c r="AX23" s="30">
        <v>0</v>
      </c>
      <c r="AY23" s="30">
        <v>2</v>
      </c>
      <c r="AZ23" s="31">
        <v>0</v>
      </c>
      <c r="BA23" s="28">
        <f t="shared" si="13"/>
        <v>34.229999999999997</v>
      </c>
      <c r="BB23" s="27">
        <f t="shared" si="14"/>
        <v>3</v>
      </c>
      <c r="BC23" s="23">
        <f t="shared" si="15"/>
        <v>10</v>
      </c>
      <c r="BD23" s="55">
        <f t="shared" si="16"/>
        <v>47.23</v>
      </c>
      <c r="BE23" s="28"/>
      <c r="BF23" s="52"/>
      <c r="BG23" s="30"/>
      <c r="BH23" s="30"/>
      <c r="BI23" s="30"/>
      <c r="BJ23" s="30"/>
      <c r="BK23" s="31"/>
      <c r="BL23" s="48">
        <f t="shared" si="17"/>
        <v>0</v>
      </c>
      <c r="BM23" s="41">
        <f t="shared" si="18"/>
        <v>0</v>
      </c>
      <c r="BN23" s="40">
        <f t="shared" si="19"/>
        <v>0</v>
      </c>
      <c r="BO23" s="39">
        <f t="shared" si="20"/>
        <v>0</v>
      </c>
      <c r="BP23" s="32">
        <v>23.52</v>
      </c>
      <c r="BQ23" s="29"/>
      <c r="BR23" s="29"/>
      <c r="BS23" s="29"/>
      <c r="BT23" s="30">
        <v>12</v>
      </c>
      <c r="BU23" s="30">
        <v>1</v>
      </c>
      <c r="BV23" s="30">
        <v>1</v>
      </c>
      <c r="BW23" s="30">
        <v>0</v>
      </c>
      <c r="BX23" s="31">
        <v>0</v>
      </c>
      <c r="BY23" s="28">
        <f t="shared" si="21"/>
        <v>23.52</v>
      </c>
      <c r="BZ23" s="27">
        <f t="shared" si="22"/>
        <v>6</v>
      </c>
      <c r="CA23" s="23">
        <f t="shared" si="23"/>
        <v>8</v>
      </c>
      <c r="CB23" s="145">
        <f t="shared" si="24"/>
        <v>37.520000000000003</v>
      </c>
      <c r="CC23" s="4"/>
      <c r="CD23" s="4"/>
      <c r="CE23" s="4"/>
      <c r="CF23" s="4"/>
      <c r="CG23" s="4"/>
      <c r="CH23" s="4"/>
      <c r="CI23" s="4"/>
      <c r="CL23" s="4"/>
      <c r="CM23" s="4"/>
      <c r="IL23" s="4"/>
    </row>
    <row r="24" spans="1:246" x14ac:dyDescent="0.25">
      <c r="A24" s="33">
        <v>8</v>
      </c>
      <c r="B24" s="72" t="s">
        <v>126</v>
      </c>
      <c r="C24" s="25"/>
      <c r="D24" s="73"/>
      <c r="E24" s="26" t="s">
        <v>16</v>
      </c>
      <c r="F24" s="54" t="s">
        <v>99</v>
      </c>
      <c r="G24" s="24" t="str">
        <f>IF(AND(OR($G$2="Y",$H$2="Y"),I24&lt;5,J24&lt;5),IF(AND(I24=I27,J24=J27),G27+1,1),"")</f>
        <v/>
      </c>
      <c r="H24" s="21" t="e">
        <f>IF(AND($H$2="Y",J24&gt;0,OR(AND(G24=1,#REF!=10),AND(G24=2,#REF!=20),AND(G24=3,#REF!=30),AND(G24=4,#REF!=40),AND(G24=5,#REF!=50),AND(G24=6,#REF!=60),AND(G24=7,#REF!=70),AND(G24=8,#REF!=80),AND(G24=9,#REF!=90),AND(G24=10,#REF!=100))),VLOOKUP(J24-1,SortLookup!$A$13:$B$16,2,FALSE),"")</f>
        <v>#REF!</v>
      </c>
      <c r="I24" s="34">
        <f>IF(ISNA(VLOOKUP(E24,SortLookup!$A$1:$B$5,2,FALSE))," ",VLOOKUP(E24,SortLookup!$A$1:$B$5,2,FALSE))</f>
        <v>0</v>
      </c>
      <c r="J24" s="22" t="str">
        <f>IF(ISNA(VLOOKUP(F24,SortLookup!$A$7:$B$11,2,FALSE))," ",VLOOKUP(F24,SortLookup!$A$7:$B$11,2,FALSE))</f>
        <v xml:space="preserve"> </v>
      </c>
      <c r="K24" s="68">
        <f t="shared" si="0"/>
        <v>144.58000000000001</v>
      </c>
      <c r="L24" s="69">
        <f t="shared" si="1"/>
        <v>102.08</v>
      </c>
      <c r="M24" s="40">
        <f t="shared" si="2"/>
        <v>17</v>
      </c>
      <c r="N24" s="41">
        <f t="shared" si="3"/>
        <v>25.5</v>
      </c>
      <c r="O24" s="70">
        <f t="shared" si="4"/>
        <v>51</v>
      </c>
      <c r="P24" s="32">
        <v>25.18</v>
      </c>
      <c r="Q24" s="29"/>
      <c r="R24" s="29"/>
      <c r="S24" s="29"/>
      <c r="T24" s="29"/>
      <c r="U24" s="29"/>
      <c r="V24" s="29"/>
      <c r="W24" s="30">
        <v>16</v>
      </c>
      <c r="X24" s="30">
        <v>0</v>
      </c>
      <c r="Y24" s="30">
        <v>0</v>
      </c>
      <c r="Z24" s="30">
        <v>0</v>
      </c>
      <c r="AA24" s="31">
        <v>0</v>
      </c>
      <c r="AB24" s="28">
        <f t="shared" si="5"/>
        <v>25.18</v>
      </c>
      <c r="AC24" s="27">
        <f t="shared" si="6"/>
        <v>8</v>
      </c>
      <c r="AD24" s="23">
        <f t="shared" si="7"/>
        <v>0</v>
      </c>
      <c r="AE24" s="55">
        <f t="shared" si="8"/>
        <v>33.18</v>
      </c>
      <c r="AF24" s="32">
        <v>27.23</v>
      </c>
      <c r="AG24" s="29"/>
      <c r="AH24" s="29"/>
      <c r="AI24" s="29"/>
      <c r="AJ24" s="30">
        <v>2</v>
      </c>
      <c r="AK24" s="30">
        <v>2</v>
      </c>
      <c r="AL24" s="30">
        <v>0</v>
      </c>
      <c r="AM24" s="30">
        <v>0</v>
      </c>
      <c r="AN24" s="31">
        <v>0</v>
      </c>
      <c r="AO24" s="28">
        <f t="shared" si="9"/>
        <v>27.23</v>
      </c>
      <c r="AP24" s="27">
        <f t="shared" si="10"/>
        <v>1</v>
      </c>
      <c r="AQ24" s="23">
        <f t="shared" si="11"/>
        <v>6</v>
      </c>
      <c r="AR24" s="55">
        <f t="shared" si="12"/>
        <v>34.229999999999997</v>
      </c>
      <c r="AS24" s="32">
        <v>24.16</v>
      </c>
      <c r="AT24" s="29"/>
      <c r="AU24" s="29"/>
      <c r="AV24" s="30">
        <v>22</v>
      </c>
      <c r="AW24" s="30">
        <v>2</v>
      </c>
      <c r="AX24" s="30">
        <v>1</v>
      </c>
      <c r="AY24" s="30">
        <v>0</v>
      </c>
      <c r="AZ24" s="31">
        <v>0</v>
      </c>
      <c r="BA24" s="28">
        <f t="shared" si="13"/>
        <v>24.16</v>
      </c>
      <c r="BB24" s="27">
        <f t="shared" si="14"/>
        <v>11</v>
      </c>
      <c r="BC24" s="23">
        <f t="shared" si="15"/>
        <v>11</v>
      </c>
      <c r="BD24" s="55">
        <f t="shared" si="16"/>
        <v>46.16</v>
      </c>
      <c r="BE24" s="28"/>
      <c r="BF24" s="52"/>
      <c r="BG24" s="30"/>
      <c r="BH24" s="30"/>
      <c r="BI24" s="30"/>
      <c r="BJ24" s="30"/>
      <c r="BK24" s="31"/>
      <c r="BL24" s="48">
        <f t="shared" si="17"/>
        <v>0</v>
      </c>
      <c r="BM24" s="41">
        <f t="shared" si="18"/>
        <v>0</v>
      </c>
      <c r="BN24" s="40">
        <f t="shared" si="19"/>
        <v>0</v>
      </c>
      <c r="BO24" s="39">
        <f t="shared" si="20"/>
        <v>0</v>
      </c>
      <c r="BP24" s="32">
        <v>25.51</v>
      </c>
      <c r="BQ24" s="29"/>
      <c r="BR24" s="29"/>
      <c r="BS24" s="29"/>
      <c r="BT24" s="30">
        <v>11</v>
      </c>
      <c r="BU24" s="30">
        <v>0</v>
      </c>
      <c r="BV24" s="30">
        <v>0</v>
      </c>
      <c r="BW24" s="30">
        <v>0</v>
      </c>
      <c r="BX24" s="31">
        <v>0</v>
      </c>
      <c r="BY24" s="28">
        <f t="shared" si="21"/>
        <v>25.51</v>
      </c>
      <c r="BZ24" s="27">
        <f t="shared" si="22"/>
        <v>5.5</v>
      </c>
      <c r="CA24" s="23">
        <f t="shared" si="23"/>
        <v>0</v>
      </c>
      <c r="CB24" s="145">
        <f t="shared" si="24"/>
        <v>31.01</v>
      </c>
      <c r="CC24" s="1"/>
      <c r="CD24" s="1"/>
      <c r="CE24" s="2"/>
      <c r="CF24" s="2"/>
      <c r="CG24" s="2"/>
      <c r="CH24" s="2"/>
      <c r="CI24" s="2"/>
      <c r="CJ24" s="114">
        <f>CC24+CD24</f>
        <v>0</v>
      </c>
      <c r="CK24" s="13">
        <f>CE24/2</f>
        <v>0</v>
      </c>
      <c r="CL24" s="6">
        <f>(CF24*3)+(CG24*5)+(CH24*5)+(CI24*20)</f>
        <v>0</v>
      </c>
      <c r="CM24" s="44">
        <f>CJ24+CK24+CL24</f>
        <v>0</v>
      </c>
      <c r="CN24" s="4"/>
      <c r="CO24" s="4"/>
      <c r="CP24" s="4"/>
      <c r="CQ24" s="4"/>
      <c r="CR24" s="4"/>
      <c r="CS24" s="4"/>
      <c r="CT24" s="4"/>
      <c r="CW24" s="4"/>
      <c r="CX24" s="4"/>
      <c r="CY24" s="4"/>
      <c r="CZ24" s="4"/>
      <c r="DA24" s="4"/>
      <c r="DB24" s="4"/>
      <c r="DC24" s="4"/>
      <c r="DD24" s="4"/>
      <c r="DE24" s="4"/>
      <c r="DH24" s="4"/>
      <c r="DI24" s="4"/>
      <c r="DJ24" s="4"/>
      <c r="DK24" s="4"/>
      <c r="DL24" s="4"/>
      <c r="DM24" s="4"/>
      <c r="DN24" s="4"/>
      <c r="DO24" s="4"/>
      <c r="DP24" s="4"/>
      <c r="DS24" s="4"/>
      <c r="DT24" s="4"/>
      <c r="DU24" s="4"/>
      <c r="DV24" s="4"/>
      <c r="DW24" s="4"/>
      <c r="DX24" s="4"/>
      <c r="DY24" s="4"/>
      <c r="DZ24" s="4"/>
      <c r="EA24" s="4"/>
      <c r="ED24" s="4"/>
      <c r="EE24" s="4"/>
      <c r="EF24" s="4"/>
      <c r="EG24" s="4"/>
      <c r="EH24" s="4"/>
      <c r="EI24" s="4"/>
      <c r="EJ24" s="4"/>
      <c r="EK24" s="4"/>
      <c r="EL24" s="4"/>
      <c r="EO24" s="4"/>
      <c r="EP24" s="4"/>
      <c r="EQ24" s="4"/>
      <c r="ER24" s="4"/>
      <c r="ES24" s="4"/>
      <c r="ET24" s="4"/>
      <c r="EU24" s="4"/>
      <c r="EV24" s="4"/>
      <c r="EW24" s="4"/>
      <c r="EZ24" s="4"/>
      <c r="FA24" s="4"/>
      <c r="FB24" s="4"/>
      <c r="FC24" s="4"/>
      <c r="FD24" s="4"/>
      <c r="FE24" s="4"/>
      <c r="FF24" s="4"/>
      <c r="FG24" s="4"/>
      <c r="FH24" s="4"/>
      <c r="FK24" s="4"/>
      <c r="FL24" s="4"/>
      <c r="FM24" s="4"/>
      <c r="FN24" s="4"/>
      <c r="FO24" s="4"/>
      <c r="FP24" s="4"/>
      <c r="FQ24" s="4"/>
      <c r="FR24" s="4"/>
      <c r="FS24" s="4"/>
      <c r="FV24" s="4"/>
      <c r="FW24" s="4"/>
      <c r="FX24" s="4"/>
      <c r="FY24" s="4"/>
      <c r="FZ24" s="4"/>
      <c r="GA24" s="4"/>
      <c r="GB24" s="4"/>
      <c r="GC24" s="4"/>
      <c r="GD24" s="4"/>
      <c r="GG24" s="4"/>
      <c r="GH24" s="4"/>
      <c r="GI24" s="4"/>
      <c r="GJ24" s="4"/>
      <c r="GK24" s="4"/>
      <c r="GL24" s="4"/>
      <c r="GM24" s="4"/>
      <c r="GN24" s="4"/>
      <c r="GO24" s="4"/>
      <c r="GR24" s="4"/>
      <c r="GS24" s="4"/>
      <c r="GT24" s="4"/>
      <c r="GU24" s="4"/>
      <c r="GV24" s="4"/>
      <c r="GW24" s="4"/>
      <c r="GX24" s="4"/>
      <c r="GY24" s="4"/>
      <c r="GZ24" s="4"/>
      <c r="HC24" s="4"/>
      <c r="HD24" s="4"/>
      <c r="HE24" s="4"/>
      <c r="HF24" s="4"/>
      <c r="HG24" s="4"/>
      <c r="HH24" s="4"/>
      <c r="HI24" s="4"/>
      <c r="HJ24" s="4"/>
      <c r="HK24" s="4"/>
      <c r="HN24" s="4"/>
      <c r="HO24" s="4"/>
      <c r="HP24" s="4"/>
      <c r="HQ24" s="4"/>
      <c r="HR24" s="4"/>
      <c r="HS24" s="4"/>
      <c r="HT24" s="4"/>
      <c r="HU24" s="4"/>
      <c r="HV24" s="4"/>
      <c r="HY24" s="4"/>
      <c r="HZ24" s="4"/>
      <c r="IA24" s="4"/>
      <c r="IB24" s="4"/>
      <c r="IC24" s="4"/>
      <c r="ID24" s="4"/>
      <c r="IE24" s="4"/>
      <c r="IF24" s="4"/>
      <c r="IG24" s="4"/>
      <c r="IJ24" s="4"/>
      <c r="IK24" s="4"/>
      <c r="IL24" s="4"/>
    </row>
    <row r="25" spans="1:246" x14ac:dyDescent="0.25">
      <c r="A25" s="33">
        <v>9</v>
      </c>
      <c r="B25" s="72" t="s">
        <v>128</v>
      </c>
      <c r="C25" s="25"/>
      <c r="D25" s="26"/>
      <c r="E25" s="73" t="s">
        <v>16</v>
      </c>
      <c r="F25" s="74" t="s">
        <v>23</v>
      </c>
      <c r="G25" s="24" t="str">
        <f>IF(AND(OR($G$2="Y",$H$2="Y"),I25&lt;5,J25&lt;5),IF(AND(I25=#REF!,J25=#REF!),#REF!+1,1),"")</f>
        <v/>
      </c>
      <c r="H25" s="21" t="e">
        <f>IF(AND($H$2="Y",J25&gt;0,OR(AND(G25=1,#REF!=10),AND(G25=2,#REF!=20),AND(G25=3,#REF!=30),AND(G25=4,#REF!=40),AND(G25=5,#REF!=50),AND(G25=6,#REF!=60),AND(G25=7,#REF!=70),AND(G25=8,#REF!=80),AND(G25=9,#REF!=90),AND(G25=10,#REF!=100))),VLOOKUP(J25-1,SortLookup!$A$13:$B$16,2,FALSE),"")</f>
        <v>#REF!</v>
      </c>
      <c r="I25" s="34">
        <f>IF(ISNA(VLOOKUP(E25,SortLookup!$A$1:$B$5,2,FALSE))," ",VLOOKUP(E25,SortLookup!$A$1:$B$5,2,FALSE))</f>
        <v>0</v>
      </c>
      <c r="J25" s="22">
        <f>IF(ISNA(VLOOKUP(F25,SortLookup!$A$7:$B$11,2,FALSE))," ",VLOOKUP(F25,SortLookup!$A$7:$B$11,2,FALSE))</f>
        <v>3</v>
      </c>
      <c r="K25" s="68">
        <f t="shared" si="0"/>
        <v>146.28</v>
      </c>
      <c r="L25" s="69">
        <f t="shared" si="1"/>
        <v>116.28</v>
      </c>
      <c r="M25" s="40">
        <f t="shared" si="2"/>
        <v>0</v>
      </c>
      <c r="N25" s="41">
        <f t="shared" si="3"/>
        <v>30</v>
      </c>
      <c r="O25" s="70">
        <f t="shared" si="4"/>
        <v>60</v>
      </c>
      <c r="P25" s="32">
        <v>21.89</v>
      </c>
      <c r="Q25" s="29"/>
      <c r="R25" s="29"/>
      <c r="S25" s="29"/>
      <c r="T25" s="29"/>
      <c r="U25" s="29"/>
      <c r="V25" s="29"/>
      <c r="W25" s="30">
        <v>23</v>
      </c>
      <c r="X25" s="30">
        <v>0</v>
      </c>
      <c r="Y25" s="30">
        <v>0</v>
      </c>
      <c r="Z25" s="30">
        <v>0</v>
      </c>
      <c r="AA25" s="31">
        <v>0</v>
      </c>
      <c r="AB25" s="28">
        <f t="shared" si="5"/>
        <v>21.89</v>
      </c>
      <c r="AC25" s="27">
        <f t="shared" si="6"/>
        <v>11.5</v>
      </c>
      <c r="AD25" s="23">
        <f t="shared" si="7"/>
        <v>0</v>
      </c>
      <c r="AE25" s="55">
        <f t="shared" si="8"/>
        <v>33.39</v>
      </c>
      <c r="AF25" s="32">
        <v>18.829999999999998</v>
      </c>
      <c r="AG25" s="29"/>
      <c r="AH25" s="29"/>
      <c r="AI25" s="29"/>
      <c r="AJ25" s="30">
        <v>0</v>
      </c>
      <c r="AK25" s="30">
        <v>0</v>
      </c>
      <c r="AL25" s="30">
        <v>0</v>
      </c>
      <c r="AM25" s="30">
        <v>0</v>
      </c>
      <c r="AN25" s="31">
        <v>0</v>
      </c>
      <c r="AO25" s="28">
        <f t="shared" si="9"/>
        <v>18.829999999999998</v>
      </c>
      <c r="AP25" s="27">
        <f t="shared" si="10"/>
        <v>0</v>
      </c>
      <c r="AQ25" s="23">
        <f t="shared" si="11"/>
        <v>0</v>
      </c>
      <c r="AR25" s="55">
        <f t="shared" si="12"/>
        <v>18.829999999999998</v>
      </c>
      <c r="AS25" s="32">
        <v>41.58</v>
      </c>
      <c r="AT25" s="29"/>
      <c r="AU25" s="29"/>
      <c r="AV25" s="30">
        <v>36</v>
      </c>
      <c r="AW25" s="30">
        <v>0</v>
      </c>
      <c r="AX25" s="30">
        <v>0</v>
      </c>
      <c r="AY25" s="30">
        <v>0</v>
      </c>
      <c r="AZ25" s="31">
        <v>0</v>
      </c>
      <c r="BA25" s="28">
        <f t="shared" si="13"/>
        <v>41.58</v>
      </c>
      <c r="BB25" s="27">
        <f t="shared" si="14"/>
        <v>18</v>
      </c>
      <c r="BC25" s="23">
        <f t="shared" si="15"/>
        <v>0</v>
      </c>
      <c r="BD25" s="55">
        <f t="shared" si="16"/>
        <v>59.58</v>
      </c>
      <c r="BE25" s="28"/>
      <c r="BF25" s="52"/>
      <c r="BG25" s="30"/>
      <c r="BH25" s="30"/>
      <c r="BI25" s="30"/>
      <c r="BJ25" s="30"/>
      <c r="BK25" s="31"/>
      <c r="BL25" s="48">
        <f t="shared" si="17"/>
        <v>0</v>
      </c>
      <c r="BM25" s="41">
        <f t="shared" si="18"/>
        <v>0</v>
      </c>
      <c r="BN25" s="40">
        <f t="shared" si="19"/>
        <v>0</v>
      </c>
      <c r="BO25" s="39">
        <f t="shared" si="20"/>
        <v>0</v>
      </c>
      <c r="BP25" s="32">
        <v>33.979999999999997</v>
      </c>
      <c r="BQ25" s="29"/>
      <c r="BR25" s="29"/>
      <c r="BS25" s="29"/>
      <c r="BT25" s="30">
        <v>1</v>
      </c>
      <c r="BU25" s="30">
        <v>0</v>
      </c>
      <c r="BV25" s="30">
        <v>0</v>
      </c>
      <c r="BW25" s="30">
        <v>0</v>
      </c>
      <c r="BX25" s="31">
        <v>0</v>
      </c>
      <c r="BY25" s="28">
        <f t="shared" si="21"/>
        <v>33.979999999999997</v>
      </c>
      <c r="BZ25" s="27">
        <f t="shared" si="22"/>
        <v>0.5</v>
      </c>
      <c r="CA25" s="23">
        <f t="shared" si="23"/>
        <v>0</v>
      </c>
      <c r="CB25" s="145">
        <f t="shared" si="24"/>
        <v>34.479999999999997</v>
      </c>
    </row>
    <row r="26" spans="1:246" x14ac:dyDescent="0.25">
      <c r="A26" s="33">
        <v>10</v>
      </c>
      <c r="B26" s="72" t="s">
        <v>106</v>
      </c>
      <c r="C26" s="25"/>
      <c r="D26" s="73"/>
      <c r="E26" s="73" t="s">
        <v>16</v>
      </c>
      <c r="F26" s="74" t="s">
        <v>23</v>
      </c>
      <c r="G26" s="24" t="str">
        <f>IF(AND(OR($G$2="Y",$H$2="Y"),I26&lt;5,J26&lt;5),IF(AND(I26=#REF!,J26=#REF!),#REF!+1,1),"")</f>
        <v/>
      </c>
      <c r="H26" s="21" t="e">
        <f>IF(AND($H$2="Y",J26&gt;0,OR(AND(G26=1,#REF!=10),AND(G26=2,#REF!=20),AND(G26=3,#REF!=30),AND(G26=4,#REF!=40),AND(G26=5,#REF!=50),AND(G26=6,#REF!=60),AND(G26=7,#REF!=70),AND(G26=8,#REF!=80),AND(G26=9,#REF!=90),AND(G26=10,#REF!=100))),VLOOKUP(J26-1,SortLookup!$A$13:$B$16,2,FALSE),"")</f>
        <v>#REF!</v>
      </c>
      <c r="I26" s="34">
        <f>IF(ISNA(VLOOKUP(E26,SortLookup!$A$1:$B$5,2,FALSE))," ",VLOOKUP(E26,SortLookup!$A$1:$B$5,2,FALSE))</f>
        <v>0</v>
      </c>
      <c r="J26" s="22">
        <f>IF(ISNA(VLOOKUP(F26,SortLookup!$A$7:$B$11,2,FALSE))," ",VLOOKUP(F26,SortLookup!$A$7:$B$11,2,FALSE))</f>
        <v>3</v>
      </c>
      <c r="K26" s="68">
        <f t="shared" si="0"/>
        <v>175.96</v>
      </c>
      <c r="L26" s="69">
        <f t="shared" si="1"/>
        <v>135.46</v>
      </c>
      <c r="M26" s="40">
        <f t="shared" si="2"/>
        <v>15</v>
      </c>
      <c r="N26" s="41">
        <f t="shared" si="3"/>
        <v>25.5</v>
      </c>
      <c r="O26" s="70">
        <f t="shared" si="4"/>
        <v>51</v>
      </c>
      <c r="P26" s="32">
        <v>33.46</v>
      </c>
      <c r="Q26" s="29"/>
      <c r="R26" s="29"/>
      <c r="S26" s="29"/>
      <c r="T26" s="29"/>
      <c r="U26" s="29"/>
      <c r="V26" s="29"/>
      <c r="W26" s="30">
        <v>32</v>
      </c>
      <c r="X26" s="30">
        <v>0</v>
      </c>
      <c r="Y26" s="30">
        <v>0</v>
      </c>
      <c r="Z26" s="30">
        <v>0</v>
      </c>
      <c r="AA26" s="31">
        <v>0</v>
      </c>
      <c r="AB26" s="28">
        <f t="shared" si="5"/>
        <v>33.46</v>
      </c>
      <c r="AC26" s="27">
        <f t="shared" si="6"/>
        <v>16</v>
      </c>
      <c r="AD26" s="23">
        <f t="shared" si="7"/>
        <v>0</v>
      </c>
      <c r="AE26" s="55">
        <f t="shared" si="8"/>
        <v>49.46</v>
      </c>
      <c r="AF26" s="32">
        <v>31.64</v>
      </c>
      <c r="AG26" s="29"/>
      <c r="AH26" s="29"/>
      <c r="AI26" s="29"/>
      <c r="AJ26" s="30">
        <v>2</v>
      </c>
      <c r="AK26" s="30">
        <v>0</v>
      </c>
      <c r="AL26" s="30">
        <v>0</v>
      </c>
      <c r="AM26" s="30">
        <v>1</v>
      </c>
      <c r="AN26" s="31">
        <v>0</v>
      </c>
      <c r="AO26" s="28">
        <f t="shared" si="9"/>
        <v>31.64</v>
      </c>
      <c r="AP26" s="27">
        <f t="shared" si="10"/>
        <v>1</v>
      </c>
      <c r="AQ26" s="23">
        <f t="shared" si="11"/>
        <v>5</v>
      </c>
      <c r="AR26" s="55">
        <f t="shared" si="12"/>
        <v>37.64</v>
      </c>
      <c r="AS26" s="32">
        <v>36.89</v>
      </c>
      <c r="AT26" s="29"/>
      <c r="AU26" s="29"/>
      <c r="AV26" s="30">
        <v>11</v>
      </c>
      <c r="AW26" s="30">
        <v>0</v>
      </c>
      <c r="AX26" s="30">
        <v>0</v>
      </c>
      <c r="AY26" s="30">
        <v>2</v>
      </c>
      <c r="AZ26" s="31">
        <v>0</v>
      </c>
      <c r="BA26" s="28">
        <f t="shared" si="13"/>
        <v>36.89</v>
      </c>
      <c r="BB26" s="27">
        <f t="shared" si="14"/>
        <v>5.5</v>
      </c>
      <c r="BC26" s="23">
        <f t="shared" si="15"/>
        <v>10</v>
      </c>
      <c r="BD26" s="55">
        <f t="shared" si="16"/>
        <v>52.39</v>
      </c>
      <c r="BE26" s="28"/>
      <c r="BF26" s="52"/>
      <c r="BG26" s="30"/>
      <c r="BH26" s="30"/>
      <c r="BI26" s="30"/>
      <c r="BJ26" s="30"/>
      <c r="BK26" s="31"/>
      <c r="BL26" s="48">
        <f t="shared" si="17"/>
        <v>0</v>
      </c>
      <c r="BM26" s="41">
        <f t="shared" si="18"/>
        <v>0</v>
      </c>
      <c r="BN26" s="40">
        <f t="shared" si="19"/>
        <v>0</v>
      </c>
      <c r="BO26" s="39">
        <f t="shared" si="20"/>
        <v>0</v>
      </c>
      <c r="BP26" s="32">
        <v>33.47</v>
      </c>
      <c r="BQ26" s="29"/>
      <c r="BR26" s="29"/>
      <c r="BS26" s="29"/>
      <c r="BT26" s="30">
        <v>6</v>
      </c>
      <c r="BU26" s="30">
        <v>0</v>
      </c>
      <c r="BV26" s="30">
        <v>0</v>
      </c>
      <c r="BW26" s="30">
        <v>0</v>
      </c>
      <c r="BX26" s="31">
        <v>0</v>
      </c>
      <c r="BY26" s="28">
        <f t="shared" si="21"/>
        <v>33.47</v>
      </c>
      <c r="BZ26" s="27">
        <f t="shared" si="22"/>
        <v>3</v>
      </c>
      <c r="CA26" s="23">
        <f t="shared" si="23"/>
        <v>0</v>
      </c>
      <c r="CB26" s="145">
        <f t="shared" si="24"/>
        <v>36.47</v>
      </c>
      <c r="CC26" s="4"/>
      <c r="CD26" s="4"/>
      <c r="CE26" s="4"/>
      <c r="CF26" s="4"/>
      <c r="CG26" s="4"/>
      <c r="CH26" s="4"/>
      <c r="CI26" s="4"/>
      <c r="CL26" s="4"/>
      <c r="CM26" s="4"/>
      <c r="IL26" s="4"/>
    </row>
    <row r="27" spans="1:246" x14ac:dyDescent="0.25">
      <c r="A27" s="33">
        <v>11</v>
      </c>
      <c r="B27" s="72" t="s">
        <v>133</v>
      </c>
      <c r="C27" s="25"/>
      <c r="D27" s="26"/>
      <c r="E27" s="26" t="s">
        <v>16</v>
      </c>
      <c r="F27" s="74" t="s">
        <v>23</v>
      </c>
      <c r="G27" s="24" t="str">
        <f>IF(AND(OR($G$2="Y",$H$2="Y"),I27&lt;5,J27&lt;5),IF(AND(I27=#REF!,J27=#REF!),#REF!+1,1),"")</f>
        <v/>
      </c>
      <c r="H27" s="21" t="e">
        <f>IF(AND($H$2="Y",J27&gt;0,OR(AND(G27=1,#REF!=10),AND(G27=2,#REF!=20),AND(G27=3,#REF!=30),AND(G27=4,#REF!=40),AND(G27=5,#REF!=50),AND(G27=6,#REF!=60),AND(G27=7,#REF!=70),AND(G27=8,#REF!=80),AND(G27=9,#REF!=90),AND(G27=10,#REF!=100))),VLOOKUP(J27-1,SortLookup!$A$13:$B$16,2,FALSE),"")</f>
        <v>#REF!</v>
      </c>
      <c r="I27" s="34">
        <f>IF(ISNA(VLOOKUP(E27,SortLookup!$A$1:$B$5,2,FALSE))," ",VLOOKUP(E27,SortLookup!$A$1:$B$5,2,FALSE))</f>
        <v>0</v>
      </c>
      <c r="J27" s="22">
        <f>IF(ISNA(VLOOKUP(F27,SortLookup!$A$7:$B$11,2,FALSE))," ",VLOOKUP(F27,SortLookup!$A$7:$B$11,2,FALSE))</f>
        <v>3</v>
      </c>
      <c r="K27" s="68">
        <f t="shared" si="0"/>
        <v>185.31</v>
      </c>
      <c r="L27" s="69">
        <f t="shared" si="1"/>
        <v>123.31</v>
      </c>
      <c r="M27" s="40">
        <f t="shared" si="2"/>
        <v>38</v>
      </c>
      <c r="N27" s="41">
        <f t="shared" si="3"/>
        <v>24</v>
      </c>
      <c r="O27" s="70">
        <f t="shared" si="4"/>
        <v>48</v>
      </c>
      <c r="P27" s="32">
        <v>30.69</v>
      </c>
      <c r="Q27" s="29"/>
      <c r="R27" s="29"/>
      <c r="S27" s="29"/>
      <c r="T27" s="29"/>
      <c r="U27" s="29"/>
      <c r="V27" s="29"/>
      <c r="W27" s="30">
        <v>17</v>
      </c>
      <c r="X27" s="30">
        <v>0</v>
      </c>
      <c r="Y27" s="30">
        <v>0</v>
      </c>
      <c r="Z27" s="30">
        <v>0</v>
      </c>
      <c r="AA27" s="31">
        <v>0</v>
      </c>
      <c r="AB27" s="28">
        <f t="shared" si="5"/>
        <v>30.69</v>
      </c>
      <c r="AC27" s="27">
        <f t="shared" si="6"/>
        <v>8.5</v>
      </c>
      <c r="AD27" s="23">
        <f t="shared" si="7"/>
        <v>0</v>
      </c>
      <c r="AE27" s="55">
        <f t="shared" si="8"/>
        <v>39.19</v>
      </c>
      <c r="AF27" s="32">
        <v>18.309999999999999</v>
      </c>
      <c r="AG27" s="29"/>
      <c r="AH27" s="29"/>
      <c r="AI27" s="29"/>
      <c r="AJ27" s="30">
        <v>0</v>
      </c>
      <c r="AK27" s="30">
        <v>0</v>
      </c>
      <c r="AL27" s="30">
        <v>0</v>
      </c>
      <c r="AM27" s="30">
        <v>2</v>
      </c>
      <c r="AN27" s="31">
        <v>0</v>
      </c>
      <c r="AO27" s="28">
        <f t="shared" si="9"/>
        <v>18.309999999999999</v>
      </c>
      <c r="AP27" s="27">
        <f t="shared" si="10"/>
        <v>0</v>
      </c>
      <c r="AQ27" s="23">
        <f t="shared" si="11"/>
        <v>10</v>
      </c>
      <c r="AR27" s="55">
        <f t="shared" si="12"/>
        <v>28.31</v>
      </c>
      <c r="AS27" s="32">
        <v>40.659999999999997</v>
      </c>
      <c r="AT27" s="29"/>
      <c r="AU27" s="29"/>
      <c r="AV27" s="30">
        <v>30</v>
      </c>
      <c r="AW27" s="30">
        <v>1</v>
      </c>
      <c r="AX27" s="30">
        <v>2</v>
      </c>
      <c r="AY27" s="30">
        <v>3</v>
      </c>
      <c r="AZ27" s="31">
        <v>0</v>
      </c>
      <c r="BA27" s="28">
        <f t="shared" si="13"/>
        <v>40.659999999999997</v>
      </c>
      <c r="BB27" s="27">
        <f t="shared" si="14"/>
        <v>15</v>
      </c>
      <c r="BC27" s="23">
        <f t="shared" si="15"/>
        <v>28</v>
      </c>
      <c r="BD27" s="55">
        <f t="shared" si="16"/>
        <v>83.66</v>
      </c>
      <c r="BE27" s="28"/>
      <c r="BF27" s="52"/>
      <c r="BG27" s="30"/>
      <c r="BH27" s="30"/>
      <c r="BI27" s="30"/>
      <c r="BJ27" s="30"/>
      <c r="BK27" s="31"/>
      <c r="BL27" s="48">
        <f t="shared" si="17"/>
        <v>0</v>
      </c>
      <c r="BM27" s="41">
        <f t="shared" si="18"/>
        <v>0</v>
      </c>
      <c r="BN27" s="40">
        <f t="shared" si="19"/>
        <v>0</v>
      </c>
      <c r="BO27" s="39">
        <f t="shared" si="20"/>
        <v>0</v>
      </c>
      <c r="BP27" s="32">
        <v>33.65</v>
      </c>
      <c r="BQ27" s="29"/>
      <c r="BR27" s="29"/>
      <c r="BS27" s="29"/>
      <c r="BT27" s="30">
        <v>1</v>
      </c>
      <c r="BU27" s="30">
        <v>0</v>
      </c>
      <c r="BV27" s="30">
        <v>0</v>
      </c>
      <c r="BW27" s="30">
        <v>0</v>
      </c>
      <c r="BX27" s="31">
        <v>0</v>
      </c>
      <c r="BY27" s="28">
        <f t="shared" si="21"/>
        <v>33.65</v>
      </c>
      <c r="BZ27" s="27">
        <f t="shared" si="22"/>
        <v>0.5</v>
      </c>
      <c r="CA27" s="23">
        <f t="shared" si="23"/>
        <v>0</v>
      </c>
      <c r="CB27" s="145">
        <f t="shared" si="24"/>
        <v>34.15</v>
      </c>
      <c r="CC27" s="4"/>
      <c r="CD27" s="4"/>
      <c r="CE27" s="4"/>
      <c r="CF27" s="4"/>
      <c r="CG27" s="4"/>
      <c r="CH27" s="4"/>
      <c r="CI27" s="4"/>
      <c r="CL27" s="4"/>
      <c r="CM27" s="4"/>
      <c r="IL27" s="4"/>
    </row>
    <row r="28" spans="1:246" x14ac:dyDescent="0.25">
      <c r="A28" s="33">
        <v>12</v>
      </c>
      <c r="B28" s="72" t="s">
        <v>113</v>
      </c>
      <c r="C28" s="25"/>
      <c r="D28" s="73"/>
      <c r="E28" s="73" t="s">
        <v>16</v>
      </c>
      <c r="F28" s="74" t="s">
        <v>97</v>
      </c>
      <c r="G28" s="24" t="str">
        <f>IF(AND(OR($G$2="Y",$H$2="Y"),I28&lt;5,J28&lt;5),IF(AND(I28=#REF!,J28=#REF!),#REF!+1,1),"")</f>
        <v/>
      </c>
      <c r="H28" s="21" t="e">
        <f>IF(AND($H$2="Y",J28&gt;0,OR(AND(G28=1,#REF!=10),AND(G28=2,#REF!=20),AND(G28=3,#REF!=30),AND(G28=4,#REF!=40),AND(G28=5,#REF!=50),AND(G28=6,#REF!=60),AND(G28=7,#REF!=70),AND(G28=8,#REF!=80),AND(G28=9,#REF!=90),AND(G28=10,#REF!=100))),VLOOKUP(J28-1,SortLookup!$A$13:$B$16,2,FALSE),"")</f>
        <v>#REF!</v>
      </c>
      <c r="I28" s="34">
        <f>IF(ISNA(VLOOKUP(E28,SortLookup!$A$1:$B$5,2,FALSE))," ",VLOOKUP(E28,SortLookup!$A$1:$B$5,2,FALSE))</f>
        <v>0</v>
      </c>
      <c r="J28" s="22" t="str">
        <f>IF(ISNA(VLOOKUP(F28,SortLookup!$A$7:$B$11,2,FALSE))," ",VLOOKUP(F28,SortLookup!$A$7:$B$11,2,FALSE))</f>
        <v xml:space="preserve"> </v>
      </c>
      <c r="K28" s="68">
        <f t="shared" si="0"/>
        <v>188.11</v>
      </c>
      <c r="L28" s="69">
        <f t="shared" si="1"/>
        <v>88.61</v>
      </c>
      <c r="M28" s="40">
        <f t="shared" si="2"/>
        <v>51</v>
      </c>
      <c r="N28" s="41">
        <f t="shared" si="3"/>
        <v>48.5</v>
      </c>
      <c r="O28" s="70">
        <f t="shared" si="4"/>
        <v>97</v>
      </c>
      <c r="P28" s="32">
        <v>23.3</v>
      </c>
      <c r="Q28" s="29"/>
      <c r="R28" s="29"/>
      <c r="S28" s="29"/>
      <c r="T28" s="29"/>
      <c r="U28" s="29"/>
      <c r="V28" s="29"/>
      <c r="W28" s="30">
        <v>20</v>
      </c>
      <c r="X28" s="30">
        <v>1</v>
      </c>
      <c r="Y28" s="30">
        <v>0</v>
      </c>
      <c r="Z28" s="30">
        <v>0</v>
      </c>
      <c r="AA28" s="31">
        <v>0</v>
      </c>
      <c r="AB28" s="28">
        <f t="shared" si="5"/>
        <v>23.3</v>
      </c>
      <c r="AC28" s="27">
        <f t="shared" si="6"/>
        <v>10</v>
      </c>
      <c r="AD28" s="23">
        <f t="shared" si="7"/>
        <v>3</v>
      </c>
      <c r="AE28" s="55">
        <f t="shared" si="8"/>
        <v>36.299999999999997</v>
      </c>
      <c r="AF28" s="32">
        <v>15.09</v>
      </c>
      <c r="AG28" s="29"/>
      <c r="AH28" s="29"/>
      <c r="AI28" s="29"/>
      <c r="AJ28" s="30">
        <v>2</v>
      </c>
      <c r="AK28" s="30">
        <v>0</v>
      </c>
      <c r="AL28" s="30">
        <v>0</v>
      </c>
      <c r="AM28" s="30">
        <v>0</v>
      </c>
      <c r="AN28" s="31">
        <v>0</v>
      </c>
      <c r="AO28" s="28">
        <f t="shared" si="9"/>
        <v>15.09</v>
      </c>
      <c r="AP28" s="27">
        <f t="shared" si="10"/>
        <v>1</v>
      </c>
      <c r="AQ28" s="23">
        <f t="shared" si="11"/>
        <v>0</v>
      </c>
      <c r="AR28" s="55">
        <f t="shared" si="12"/>
        <v>16.09</v>
      </c>
      <c r="AS28" s="32">
        <v>15.22</v>
      </c>
      <c r="AT28" s="29"/>
      <c r="AU28" s="29"/>
      <c r="AV28" s="30">
        <v>60</v>
      </c>
      <c r="AW28" s="30">
        <v>0</v>
      </c>
      <c r="AX28" s="30">
        <v>6</v>
      </c>
      <c r="AY28" s="30">
        <v>2</v>
      </c>
      <c r="AZ28" s="31">
        <v>0</v>
      </c>
      <c r="BA28" s="28">
        <f t="shared" si="13"/>
        <v>15.22</v>
      </c>
      <c r="BB28" s="27">
        <f t="shared" si="14"/>
        <v>30</v>
      </c>
      <c r="BC28" s="23">
        <f t="shared" si="15"/>
        <v>40</v>
      </c>
      <c r="BD28" s="55">
        <f t="shared" si="16"/>
        <v>85.22</v>
      </c>
      <c r="BE28" s="28"/>
      <c r="BF28" s="52"/>
      <c r="BG28" s="30"/>
      <c r="BH28" s="30"/>
      <c r="BI28" s="30"/>
      <c r="BJ28" s="30"/>
      <c r="BK28" s="31"/>
      <c r="BL28" s="48">
        <f t="shared" si="17"/>
        <v>0</v>
      </c>
      <c r="BM28" s="41">
        <f t="shared" si="18"/>
        <v>0</v>
      </c>
      <c r="BN28" s="40">
        <f t="shared" si="19"/>
        <v>0</v>
      </c>
      <c r="BO28" s="39">
        <f t="shared" si="20"/>
        <v>0</v>
      </c>
      <c r="BP28" s="32">
        <v>35</v>
      </c>
      <c r="BQ28" s="29"/>
      <c r="BR28" s="29"/>
      <c r="BS28" s="29"/>
      <c r="BT28" s="30">
        <v>15</v>
      </c>
      <c r="BU28" s="30">
        <v>1</v>
      </c>
      <c r="BV28" s="30">
        <v>0</v>
      </c>
      <c r="BW28" s="30">
        <v>1</v>
      </c>
      <c r="BX28" s="31">
        <v>0</v>
      </c>
      <c r="BY28" s="28">
        <f t="shared" si="21"/>
        <v>35</v>
      </c>
      <c r="BZ28" s="27">
        <f t="shared" si="22"/>
        <v>7.5</v>
      </c>
      <c r="CA28" s="23">
        <f t="shared" si="23"/>
        <v>8</v>
      </c>
      <c r="CB28" s="145">
        <f t="shared" si="24"/>
        <v>50.5</v>
      </c>
      <c r="CC28" s="4"/>
      <c r="CD28" s="4"/>
      <c r="CE28" s="4"/>
      <c r="CF28" s="4"/>
      <c r="CG28" s="4"/>
      <c r="CH28" s="4"/>
      <c r="CI28" s="4"/>
      <c r="CL28" s="4"/>
      <c r="CM28" s="4"/>
      <c r="IL28" s="4"/>
    </row>
    <row r="29" spans="1:246" x14ac:dyDescent="0.25">
      <c r="A29" s="33">
        <v>13</v>
      </c>
      <c r="B29" s="81" t="s">
        <v>117</v>
      </c>
      <c r="C29" s="25"/>
      <c r="D29" s="73" t="s">
        <v>98</v>
      </c>
      <c r="E29" s="26" t="s">
        <v>16</v>
      </c>
      <c r="F29" s="74" t="s">
        <v>97</v>
      </c>
      <c r="G29" s="24" t="str">
        <f>IF(AND(OR($G$2="Y",$H$2="Y"),I29&lt;5,J29&lt;5),IF(AND(I29=#REF!,J29=#REF!),#REF!+1,1),"")</f>
        <v/>
      </c>
      <c r="H29" s="21" t="e">
        <f>IF(AND($H$2="Y",J29&gt;0,OR(AND(G29=1,#REF!=10),AND(G29=2,#REF!=20),AND(G29=3,#REF!=30),AND(G29=4,#REF!=40),AND(G29=5,#REF!=50),AND(G29=6,#REF!=60),AND(G29=7,#REF!=70),AND(G29=8,#REF!=80),AND(G29=9,#REF!=90),AND(G29=10,#REF!=100))),VLOOKUP(J29-1,SortLookup!$A$13:$B$16,2,FALSE),"")</f>
        <v>#REF!</v>
      </c>
      <c r="I29" s="34">
        <f>IF(ISNA(VLOOKUP(E29,SortLookup!$A$1:$B$5,2,FALSE))," ",VLOOKUP(E29,SortLookup!$A$1:$B$5,2,FALSE))</f>
        <v>0</v>
      </c>
      <c r="J29" s="22" t="str">
        <f>IF(ISNA(VLOOKUP(F29,SortLookup!$A$7:$B$11,2,FALSE))," ",VLOOKUP(F29,SortLookup!$A$7:$B$11,2,FALSE))</f>
        <v xml:space="preserve"> </v>
      </c>
      <c r="K29" s="68">
        <f t="shared" si="0"/>
        <v>188.91</v>
      </c>
      <c r="L29" s="69">
        <f t="shared" si="1"/>
        <v>141.91</v>
      </c>
      <c r="M29" s="40">
        <f t="shared" si="2"/>
        <v>35</v>
      </c>
      <c r="N29" s="41">
        <f t="shared" si="3"/>
        <v>12</v>
      </c>
      <c r="O29" s="70">
        <f t="shared" si="4"/>
        <v>24</v>
      </c>
      <c r="P29" s="32">
        <v>36.97</v>
      </c>
      <c r="Q29" s="29"/>
      <c r="R29" s="29"/>
      <c r="S29" s="29"/>
      <c r="T29" s="29"/>
      <c r="U29" s="29"/>
      <c r="V29" s="29"/>
      <c r="W29" s="30">
        <v>11</v>
      </c>
      <c r="X29" s="30">
        <v>0</v>
      </c>
      <c r="Y29" s="30">
        <v>0</v>
      </c>
      <c r="Z29" s="30">
        <v>0</v>
      </c>
      <c r="AA29" s="31">
        <v>0</v>
      </c>
      <c r="AB29" s="28">
        <f t="shared" si="5"/>
        <v>36.97</v>
      </c>
      <c r="AC29" s="27">
        <f t="shared" si="6"/>
        <v>5.5</v>
      </c>
      <c r="AD29" s="23">
        <f t="shared" si="7"/>
        <v>0</v>
      </c>
      <c r="AE29" s="55">
        <f t="shared" si="8"/>
        <v>42.47</v>
      </c>
      <c r="AF29" s="32">
        <v>27.99</v>
      </c>
      <c r="AG29" s="29"/>
      <c r="AH29" s="29"/>
      <c r="AI29" s="29"/>
      <c r="AJ29" s="30">
        <v>0</v>
      </c>
      <c r="AK29" s="30">
        <v>0</v>
      </c>
      <c r="AL29" s="30">
        <v>0</v>
      </c>
      <c r="AM29" s="30">
        <v>3</v>
      </c>
      <c r="AN29" s="31">
        <v>0</v>
      </c>
      <c r="AO29" s="28">
        <f t="shared" si="9"/>
        <v>27.99</v>
      </c>
      <c r="AP29" s="27">
        <f t="shared" si="10"/>
        <v>0</v>
      </c>
      <c r="AQ29" s="23">
        <f t="shared" si="11"/>
        <v>15</v>
      </c>
      <c r="AR29" s="55">
        <f t="shared" si="12"/>
        <v>42.99</v>
      </c>
      <c r="AS29" s="32">
        <v>42.45</v>
      </c>
      <c r="AT29" s="29"/>
      <c r="AU29" s="29"/>
      <c r="AV29" s="30">
        <v>10</v>
      </c>
      <c r="AW29" s="30">
        <v>5</v>
      </c>
      <c r="AX29" s="30">
        <v>0</v>
      </c>
      <c r="AY29" s="30">
        <v>1</v>
      </c>
      <c r="AZ29" s="31">
        <v>0</v>
      </c>
      <c r="BA29" s="28">
        <f t="shared" si="13"/>
        <v>42.45</v>
      </c>
      <c r="BB29" s="27">
        <f t="shared" si="14"/>
        <v>5</v>
      </c>
      <c r="BC29" s="23">
        <f t="shared" si="15"/>
        <v>20</v>
      </c>
      <c r="BD29" s="55">
        <f t="shared" si="16"/>
        <v>67.45</v>
      </c>
      <c r="BE29" s="28"/>
      <c r="BF29" s="52"/>
      <c r="BG29" s="30"/>
      <c r="BH29" s="30"/>
      <c r="BI29" s="30"/>
      <c r="BJ29" s="30"/>
      <c r="BK29" s="31"/>
      <c r="BL29" s="48">
        <f t="shared" si="17"/>
        <v>0</v>
      </c>
      <c r="BM29" s="41">
        <f t="shared" si="18"/>
        <v>0</v>
      </c>
      <c r="BN29" s="40">
        <f t="shared" si="19"/>
        <v>0</v>
      </c>
      <c r="BO29" s="39">
        <f t="shared" si="20"/>
        <v>0</v>
      </c>
      <c r="BP29" s="32">
        <v>34.5</v>
      </c>
      <c r="BQ29" s="29"/>
      <c r="BR29" s="29"/>
      <c r="BS29" s="29"/>
      <c r="BT29" s="30">
        <v>3</v>
      </c>
      <c r="BU29" s="30">
        <v>0</v>
      </c>
      <c r="BV29" s="30">
        <v>0</v>
      </c>
      <c r="BW29" s="30">
        <v>0</v>
      </c>
      <c r="BX29" s="31">
        <v>0</v>
      </c>
      <c r="BY29" s="28">
        <f t="shared" si="21"/>
        <v>34.5</v>
      </c>
      <c r="BZ29" s="27">
        <f t="shared" si="22"/>
        <v>1.5</v>
      </c>
      <c r="CA29" s="23">
        <f t="shared" si="23"/>
        <v>0</v>
      </c>
      <c r="CB29" s="145">
        <f t="shared" si="24"/>
        <v>36</v>
      </c>
      <c r="CC29" s="4"/>
      <c r="CD29" s="4"/>
      <c r="CE29" s="4"/>
      <c r="CF29" s="4"/>
      <c r="CG29" s="4"/>
      <c r="CH29" s="4"/>
      <c r="CI29" s="4"/>
      <c r="CL29" s="4"/>
      <c r="CM29" s="4"/>
      <c r="IL29" s="4"/>
    </row>
    <row r="30" spans="1:246" x14ac:dyDescent="0.25">
      <c r="A30" s="33">
        <v>14</v>
      </c>
      <c r="B30" s="72" t="s">
        <v>116</v>
      </c>
      <c r="C30" s="25"/>
      <c r="D30" s="73" t="s">
        <v>98</v>
      </c>
      <c r="E30" s="26" t="s">
        <v>16</v>
      </c>
      <c r="F30" s="74" t="s">
        <v>97</v>
      </c>
      <c r="G30" s="24" t="str">
        <f>IF(AND(OR($G$2="Y",$H$2="Y"),I30&lt;5,J30&lt;5),IF(AND(I30=#REF!,J30=#REF!),#REF!+1,1),"")</f>
        <v/>
      </c>
      <c r="H30" s="21" t="e">
        <f>IF(AND($H$2="Y",J30&gt;0,OR(AND(G30=1,#REF!=10),AND(G30=2,#REF!=20),AND(G30=3,#REF!=30),AND(G30=4,#REF!=40),AND(G30=5,#REF!=50),AND(G30=6,#REF!=60),AND(G30=7,#REF!=70),AND(G30=8,#REF!=80),AND(G30=9,#REF!=90),AND(G30=10,#REF!=100))),VLOOKUP(J30-1,SortLookup!$A$13:$B$16,2,FALSE),"")</f>
        <v>#REF!</v>
      </c>
      <c r="I30" s="34">
        <f>IF(ISNA(VLOOKUP(E30,SortLookup!$A$1:$B$5,2,FALSE))," ",VLOOKUP(E30,SortLookup!$A$1:$B$5,2,FALSE))</f>
        <v>0</v>
      </c>
      <c r="J30" s="22" t="str">
        <f>IF(ISNA(VLOOKUP(F30,SortLookup!$A$7:$B$11,2,FALSE))," ",VLOOKUP(F30,SortLookup!$A$7:$B$11,2,FALSE))</f>
        <v xml:space="preserve"> </v>
      </c>
      <c r="K30" s="68">
        <f t="shared" si="0"/>
        <v>279.68</v>
      </c>
      <c r="L30" s="69">
        <f t="shared" si="1"/>
        <v>200.18</v>
      </c>
      <c r="M30" s="40">
        <f t="shared" si="2"/>
        <v>36</v>
      </c>
      <c r="N30" s="41">
        <f t="shared" si="3"/>
        <v>43.5</v>
      </c>
      <c r="O30" s="70">
        <f t="shared" si="4"/>
        <v>87</v>
      </c>
      <c r="P30" s="32">
        <v>35.58</v>
      </c>
      <c r="Q30" s="29"/>
      <c r="R30" s="29"/>
      <c r="S30" s="29"/>
      <c r="T30" s="29"/>
      <c r="U30" s="29"/>
      <c r="V30" s="29"/>
      <c r="W30" s="30">
        <v>29</v>
      </c>
      <c r="X30" s="30">
        <v>2</v>
      </c>
      <c r="Y30" s="30">
        <v>0</v>
      </c>
      <c r="Z30" s="30">
        <v>0</v>
      </c>
      <c r="AA30" s="31">
        <v>0</v>
      </c>
      <c r="AB30" s="28">
        <f t="shared" si="5"/>
        <v>35.58</v>
      </c>
      <c r="AC30" s="27">
        <f t="shared" si="6"/>
        <v>14.5</v>
      </c>
      <c r="AD30" s="23">
        <f t="shared" si="7"/>
        <v>6</v>
      </c>
      <c r="AE30" s="55">
        <f t="shared" si="8"/>
        <v>56.08</v>
      </c>
      <c r="AF30" s="32">
        <v>21.71</v>
      </c>
      <c r="AG30" s="29"/>
      <c r="AH30" s="29"/>
      <c r="AI30" s="29"/>
      <c r="AJ30" s="30">
        <v>0</v>
      </c>
      <c r="AK30" s="30">
        <v>0</v>
      </c>
      <c r="AL30" s="30">
        <v>0</v>
      </c>
      <c r="AM30" s="30">
        <v>0</v>
      </c>
      <c r="AN30" s="31">
        <v>0</v>
      </c>
      <c r="AO30" s="28">
        <f t="shared" si="9"/>
        <v>21.71</v>
      </c>
      <c r="AP30" s="27">
        <f t="shared" si="10"/>
        <v>0</v>
      </c>
      <c r="AQ30" s="23">
        <f t="shared" si="11"/>
        <v>0</v>
      </c>
      <c r="AR30" s="55">
        <f t="shared" si="12"/>
        <v>21.71</v>
      </c>
      <c r="AS30" s="32">
        <v>85.12</v>
      </c>
      <c r="AT30" s="29"/>
      <c r="AU30" s="29"/>
      <c r="AV30" s="30">
        <v>42</v>
      </c>
      <c r="AW30" s="30">
        <v>4</v>
      </c>
      <c r="AX30" s="30">
        <v>2</v>
      </c>
      <c r="AY30" s="30">
        <v>1</v>
      </c>
      <c r="AZ30" s="31">
        <v>0</v>
      </c>
      <c r="BA30" s="28">
        <f t="shared" si="13"/>
        <v>85.12</v>
      </c>
      <c r="BB30" s="27">
        <f t="shared" si="14"/>
        <v>21</v>
      </c>
      <c r="BC30" s="23">
        <f t="shared" si="15"/>
        <v>27</v>
      </c>
      <c r="BD30" s="55">
        <f t="shared" si="16"/>
        <v>133.12</v>
      </c>
      <c r="BE30" s="28"/>
      <c r="BF30" s="52"/>
      <c r="BG30" s="30"/>
      <c r="BH30" s="30"/>
      <c r="BI30" s="30"/>
      <c r="BJ30" s="30"/>
      <c r="BK30" s="31"/>
      <c r="BL30" s="48">
        <f t="shared" si="17"/>
        <v>0</v>
      </c>
      <c r="BM30" s="41">
        <f t="shared" si="18"/>
        <v>0</v>
      </c>
      <c r="BN30" s="40">
        <f t="shared" si="19"/>
        <v>0</v>
      </c>
      <c r="BO30" s="39">
        <f t="shared" si="20"/>
        <v>0</v>
      </c>
      <c r="BP30" s="32">
        <v>57.77</v>
      </c>
      <c r="BQ30" s="29"/>
      <c r="BR30" s="29"/>
      <c r="BS30" s="29"/>
      <c r="BT30" s="30">
        <v>16</v>
      </c>
      <c r="BU30" s="30">
        <v>1</v>
      </c>
      <c r="BV30" s="30">
        <v>0</v>
      </c>
      <c r="BW30" s="30">
        <v>0</v>
      </c>
      <c r="BX30" s="31">
        <v>0</v>
      </c>
      <c r="BY30" s="28">
        <f t="shared" si="21"/>
        <v>57.77</v>
      </c>
      <c r="BZ30" s="27">
        <f t="shared" si="22"/>
        <v>8</v>
      </c>
      <c r="CA30" s="23">
        <f t="shared" si="23"/>
        <v>3</v>
      </c>
      <c r="CB30" s="145">
        <f t="shared" si="24"/>
        <v>68.77</v>
      </c>
      <c r="CC30" s="4"/>
      <c r="CD30" s="4"/>
      <c r="CE30" s="4"/>
      <c r="CF30" s="4"/>
      <c r="CG30" s="4"/>
      <c r="CH30" s="4"/>
      <c r="CI30" s="4"/>
      <c r="CL30" s="4"/>
      <c r="CM30" s="4"/>
      <c r="IL30" s="4"/>
    </row>
    <row r="31" spans="1:246" x14ac:dyDescent="0.25">
      <c r="A31" s="33"/>
      <c r="B31" s="72" t="s">
        <v>134</v>
      </c>
      <c r="C31" s="25"/>
      <c r="D31" s="26"/>
      <c r="E31" s="26" t="s">
        <v>16</v>
      </c>
      <c r="F31" s="74" t="s">
        <v>97</v>
      </c>
      <c r="G31" s="24" t="str">
        <f>IF(AND(OR($G$2="Y",$H$2="Y"),I31&lt;5,J31&lt;5),IF(AND(I31=#REF!,J31=#REF!),#REF!+1,1),"")</f>
        <v/>
      </c>
      <c r="H31" s="21" t="e">
        <f>IF(AND($H$2="Y",J31&gt;0,OR(AND(G31=1,#REF!=10),AND(G31=2,#REF!=20),AND(G31=3,#REF!=30),AND(G31=4,#REF!=40),AND(G31=5,#REF!=50),AND(G31=6,#REF!=60),AND(G31=7,#REF!=70),AND(G31=8,#REF!=80),AND(G31=9,#REF!=90),AND(G31=10,#REF!=100))),VLOOKUP(J31-1,SortLookup!$A$13:$B$16,2,FALSE),"")</f>
        <v>#REF!</v>
      </c>
      <c r="I31" s="34">
        <f>IF(ISNA(VLOOKUP(E31,SortLookup!$A$1:$B$5,2,FALSE))," ",VLOOKUP(E31,SortLookup!$A$1:$B$5,2,FALSE))</f>
        <v>0</v>
      </c>
      <c r="J31" s="22" t="str">
        <f>IF(ISNA(VLOOKUP(F31,SortLookup!$A$7:$B$11,2,FALSE))," ",VLOOKUP(F31,SortLookup!$A$7:$B$11,2,FALSE))</f>
        <v xml:space="preserve"> </v>
      </c>
      <c r="K31" s="68" t="s">
        <v>135</v>
      </c>
      <c r="L31" s="69"/>
      <c r="M31" s="40"/>
      <c r="N31" s="41"/>
      <c r="O31" s="70"/>
      <c r="P31" s="32"/>
      <c r="Q31" s="29"/>
      <c r="R31" s="29"/>
      <c r="S31" s="29"/>
      <c r="T31" s="29"/>
      <c r="U31" s="29"/>
      <c r="V31" s="29"/>
      <c r="W31" s="30"/>
      <c r="X31" s="30"/>
      <c r="Y31" s="30"/>
      <c r="Z31" s="30"/>
      <c r="AA31" s="31"/>
      <c r="AB31" s="28"/>
      <c r="AC31" s="27"/>
      <c r="AD31" s="23"/>
      <c r="AE31" s="55" t="s">
        <v>135</v>
      </c>
      <c r="AF31" s="32">
        <v>14.89</v>
      </c>
      <c r="AG31" s="29"/>
      <c r="AH31" s="29"/>
      <c r="AI31" s="29"/>
      <c r="AJ31" s="30">
        <v>7</v>
      </c>
      <c r="AK31" s="30">
        <v>1</v>
      </c>
      <c r="AL31" s="30">
        <v>1</v>
      </c>
      <c r="AM31" s="30">
        <v>0</v>
      </c>
      <c r="AN31" s="31">
        <v>0</v>
      </c>
      <c r="AO31" s="28">
        <f t="shared" si="9"/>
        <v>14.89</v>
      </c>
      <c r="AP31" s="27">
        <f t="shared" si="10"/>
        <v>3.5</v>
      </c>
      <c r="AQ31" s="23">
        <f t="shared" si="11"/>
        <v>8</v>
      </c>
      <c r="AR31" s="55">
        <f t="shared" si="12"/>
        <v>26.39</v>
      </c>
      <c r="AS31" s="32">
        <v>30</v>
      </c>
      <c r="AT31" s="29"/>
      <c r="AU31" s="29"/>
      <c r="AV31" s="30">
        <v>1</v>
      </c>
      <c r="AW31" s="30">
        <v>3</v>
      </c>
      <c r="AX31" s="30">
        <v>0</v>
      </c>
      <c r="AY31" s="30">
        <v>0</v>
      </c>
      <c r="AZ31" s="31">
        <v>0</v>
      </c>
      <c r="BA31" s="28">
        <f t="shared" si="13"/>
        <v>30</v>
      </c>
      <c r="BB31" s="27">
        <f t="shared" si="14"/>
        <v>0.5</v>
      </c>
      <c r="BC31" s="23">
        <f t="shared" si="15"/>
        <v>9</v>
      </c>
      <c r="BD31" s="55">
        <f t="shared" si="16"/>
        <v>39.5</v>
      </c>
      <c r="BE31" s="28"/>
      <c r="BF31" s="52"/>
      <c r="BG31" s="30"/>
      <c r="BH31" s="30"/>
      <c r="BI31" s="30"/>
      <c r="BJ31" s="30"/>
      <c r="BK31" s="31"/>
      <c r="BL31" s="48">
        <f t="shared" si="17"/>
        <v>0</v>
      </c>
      <c r="BM31" s="41">
        <f t="shared" si="18"/>
        <v>0</v>
      </c>
      <c r="BN31" s="40">
        <f t="shared" si="19"/>
        <v>0</v>
      </c>
      <c r="BO31" s="39">
        <f t="shared" si="20"/>
        <v>0</v>
      </c>
      <c r="BP31" s="32"/>
      <c r="BQ31" s="29"/>
      <c r="BR31" s="29"/>
      <c r="BS31" s="29"/>
      <c r="BT31" s="30"/>
      <c r="BU31" s="30"/>
      <c r="BV31" s="30"/>
      <c r="BW31" s="30"/>
      <c r="BX31" s="31"/>
      <c r="BY31" s="28">
        <f t="shared" si="21"/>
        <v>0</v>
      </c>
      <c r="BZ31" s="27">
        <f t="shared" si="22"/>
        <v>0</v>
      </c>
      <c r="CA31" s="23">
        <f t="shared" si="23"/>
        <v>0</v>
      </c>
      <c r="CB31" s="145">
        <f t="shared" si="24"/>
        <v>0</v>
      </c>
      <c r="CC31" s="4"/>
      <c r="CD31" s="4"/>
      <c r="CE31" s="4"/>
      <c r="CF31" s="4"/>
      <c r="CG31" s="4"/>
      <c r="CH31" s="4"/>
      <c r="CI31" s="4"/>
      <c r="CL31" s="4"/>
      <c r="CM31" s="4"/>
      <c r="CX31" s="4"/>
      <c r="CY31" s="4"/>
      <c r="DI31" s="4"/>
      <c r="DJ31" s="4"/>
      <c r="DT31" s="4"/>
      <c r="DU31" s="4"/>
      <c r="EE31" s="4"/>
      <c r="EF31" s="4"/>
      <c r="EP31" s="4"/>
      <c r="EQ31" s="4"/>
      <c r="FA31" s="4"/>
      <c r="FB31" s="4"/>
      <c r="FL31" s="4"/>
      <c r="FM31" s="4"/>
      <c r="FW31" s="4"/>
      <c r="FX31" s="4"/>
      <c r="GH31" s="4"/>
      <c r="GI31" s="4"/>
      <c r="GS31" s="4"/>
      <c r="GT31" s="4"/>
      <c r="HD31" s="4"/>
      <c r="HE31" s="4"/>
      <c r="HO31" s="4"/>
      <c r="HP31" s="4"/>
      <c r="HZ31" s="4"/>
      <c r="IA31" s="4"/>
      <c r="IL31" s="4"/>
    </row>
    <row r="32" spans="1:246" ht="13.8" thickBot="1" x14ac:dyDescent="0.3">
      <c r="A32" s="33"/>
      <c r="B32" s="72" t="s">
        <v>114</v>
      </c>
      <c r="C32" s="25"/>
      <c r="D32" s="86"/>
      <c r="E32" s="87" t="s">
        <v>16</v>
      </c>
      <c r="F32" s="88" t="s">
        <v>99</v>
      </c>
      <c r="G32" s="89" t="str">
        <f>IF(AND(OR($G$2="Y",$H$2="Y"),I32&lt;5,J32&lt;5),IF(AND(I32=#REF!,J32=#REF!),#REF!+1,1),"")</f>
        <v/>
      </c>
      <c r="H32" s="90" t="e">
        <f>IF(AND($H$2="Y",J32&gt;0,OR(AND(G32=1,#REF!=10),AND(G32=2,#REF!=20),AND(G32=3,#REF!=30),AND(G32=4,#REF!=40),AND(G32=5,#REF!=50),AND(G32=6,#REF!=60),AND(G32=7,#REF!=70),AND(G32=8,#REF!=80),AND(G32=9,#REF!=90),AND(G32=10,#REF!=100))),VLOOKUP(J32-1,SortLookup!$A$13:$B$16,2,FALSE),"")</f>
        <v>#REF!</v>
      </c>
      <c r="I32" s="91">
        <f>IF(ISNA(VLOOKUP(E32,SortLookup!$A$1:$B$5,2,FALSE))," ",VLOOKUP(E32,SortLookup!$A$1:$B$5,2,FALSE))</f>
        <v>0</v>
      </c>
      <c r="J32" s="92" t="str">
        <f>IF(ISNA(VLOOKUP(F32,SortLookup!$A$7:$B$11,2,FALSE))," ",VLOOKUP(F32,SortLookup!$A$7:$B$11,2,FALSE))</f>
        <v xml:space="preserve"> </v>
      </c>
      <c r="K32" s="93" t="s">
        <v>121</v>
      </c>
      <c r="L32" s="94"/>
      <c r="M32" s="95"/>
      <c r="N32" s="96"/>
      <c r="O32" s="152"/>
      <c r="P32" s="98">
        <v>32.56</v>
      </c>
      <c r="Q32" s="99"/>
      <c r="R32" s="99"/>
      <c r="S32" s="99"/>
      <c r="T32" s="99"/>
      <c r="U32" s="99"/>
      <c r="V32" s="99"/>
      <c r="W32" s="100">
        <v>15</v>
      </c>
      <c r="X32" s="100">
        <v>1</v>
      </c>
      <c r="Y32" s="100">
        <v>0</v>
      </c>
      <c r="Z32" s="100">
        <v>0</v>
      </c>
      <c r="AA32" s="101">
        <v>0</v>
      </c>
      <c r="AB32" s="102">
        <f>P32+Q32+R32+S32+T32+U32+V32</f>
        <v>32.56</v>
      </c>
      <c r="AC32" s="96">
        <f>W32/2</f>
        <v>7.5</v>
      </c>
      <c r="AD32" s="95">
        <f>(X32*3)+(Y32*5)+(Z32*5)+(AA32*20)</f>
        <v>3</v>
      </c>
      <c r="AE32" s="103">
        <f>AB32+AC32+AD32</f>
        <v>43.06</v>
      </c>
      <c r="AF32" s="98" t="s">
        <v>115</v>
      </c>
      <c r="AG32" s="99"/>
      <c r="AH32" s="99"/>
      <c r="AI32" s="99"/>
      <c r="AJ32" s="100">
        <v>0</v>
      </c>
      <c r="AK32" s="100">
        <v>1</v>
      </c>
      <c r="AL32" s="100">
        <v>0</v>
      </c>
      <c r="AM32" s="100">
        <v>1</v>
      </c>
      <c r="AN32" s="101">
        <v>0</v>
      </c>
      <c r="AO32" s="102"/>
      <c r="AP32" s="96"/>
      <c r="AQ32" s="95"/>
      <c r="AR32" s="103" t="s">
        <v>115</v>
      </c>
      <c r="AS32" s="98">
        <v>37.85</v>
      </c>
      <c r="AT32" s="99"/>
      <c r="AU32" s="99"/>
      <c r="AV32" s="100">
        <v>10</v>
      </c>
      <c r="AW32" s="100">
        <v>2</v>
      </c>
      <c r="AX32" s="100">
        <v>0</v>
      </c>
      <c r="AY32" s="100">
        <v>1</v>
      </c>
      <c r="AZ32" s="101">
        <v>0</v>
      </c>
      <c r="BA32" s="102">
        <f t="shared" si="13"/>
        <v>37.85</v>
      </c>
      <c r="BB32" s="96">
        <f t="shared" si="14"/>
        <v>5</v>
      </c>
      <c r="BC32" s="95">
        <f t="shared" si="15"/>
        <v>11</v>
      </c>
      <c r="BD32" s="103">
        <f t="shared" si="16"/>
        <v>53.85</v>
      </c>
      <c r="BE32" s="28"/>
      <c r="BF32" s="52"/>
      <c r="BG32" s="30"/>
      <c r="BH32" s="30"/>
      <c r="BI32" s="30"/>
      <c r="BJ32" s="30"/>
      <c r="BK32" s="31"/>
      <c r="BL32" s="48">
        <f t="shared" si="17"/>
        <v>0</v>
      </c>
      <c r="BM32" s="41">
        <f t="shared" si="18"/>
        <v>0</v>
      </c>
      <c r="BN32" s="40">
        <f t="shared" si="19"/>
        <v>0</v>
      </c>
      <c r="BO32" s="39">
        <f t="shared" si="20"/>
        <v>0</v>
      </c>
      <c r="BP32" s="99">
        <v>33.26</v>
      </c>
      <c r="BQ32" s="99"/>
      <c r="BR32" s="99"/>
      <c r="BS32" s="99"/>
      <c r="BT32" s="100">
        <v>2</v>
      </c>
      <c r="BU32" s="100">
        <v>0</v>
      </c>
      <c r="BV32" s="100">
        <v>0</v>
      </c>
      <c r="BW32" s="100">
        <v>0</v>
      </c>
      <c r="BX32" s="101">
        <v>0</v>
      </c>
      <c r="BY32" s="102">
        <f t="shared" si="21"/>
        <v>33.26</v>
      </c>
      <c r="BZ32" s="96">
        <f t="shared" si="22"/>
        <v>1</v>
      </c>
      <c r="CA32" s="95">
        <f t="shared" si="23"/>
        <v>0</v>
      </c>
      <c r="CB32" s="181">
        <f t="shared" si="24"/>
        <v>34.26</v>
      </c>
      <c r="CC32" s="1"/>
      <c r="CD32" s="1"/>
      <c r="CE32" s="2"/>
      <c r="CF32" s="2"/>
      <c r="CG32" s="2"/>
      <c r="CH32" s="2"/>
      <c r="CI32" s="2"/>
      <c r="CJ32" s="114">
        <f>CC32+CD32</f>
        <v>0</v>
      </c>
      <c r="CK32" s="13">
        <f>CE32/2</f>
        <v>0</v>
      </c>
      <c r="CL32" s="6">
        <f>(CF32*3)+(CG32*5)+(CH32*5)+(CI32*20)</f>
        <v>0</v>
      </c>
      <c r="CM32" s="44">
        <f>CJ32+CK32+CL32</f>
        <v>0</v>
      </c>
      <c r="CN32" s="1"/>
      <c r="CO32" s="1"/>
      <c r="CP32" s="2"/>
      <c r="CQ32" s="2"/>
      <c r="CR32" s="2"/>
      <c r="CS32" s="2"/>
      <c r="CT32" s="2"/>
      <c r="CU32" s="114"/>
      <c r="CV32" s="13"/>
      <c r="CW32" s="6"/>
      <c r="CX32" s="44"/>
      <c r="CY32" s="1"/>
      <c r="CZ32" s="1"/>
      <c r="DA32" s="2"/>
      <c r="DB32" s="2"/>
      <c r="DC32" s="2"/>
      <c r="DD32" s="2"/>
      <c r="DE32" s="2"/>
      <c r="DF32" s="114"/>
      <c r="DG32" s="13"/>
      <c r="DH32" s="6"/>
      <c r="DI32" s="44"/>
      <c r="DJ32" s="1"/>
      <c r="DK32" s="1"/>
      <c r="DL32" s="2"/>
      <c r="DM32" s="2"/>
      <c r="DN32" s="2"/>
      <c r="DO32" s="2"/>
      <c r="DP32" s="2"/>
      <c r="DQ32" s="114"/>
      <c r="DR32" s="13"/>
      <c r="DS32" s="6"/>
      <c r="DT32" s="44"/>
      <c r="DU32" s="1"/>
      <c r="DV32" s="1"/>
      <c r="DW32" s="2"/>
      <c r="DX32" s="2"/>
      <c r="DY32" s="2"/>
      <c r="DZ32" s="2"/>
      <c r="EA32" s="2"/>
      <c r="EB32" s="114"/>
      <c r="EC32" s="13"/>
      <c r="ED32" s="6"/>
      <c r="EE32" s="44"/>
      <c r="EF32" s="1"/>
      <c r="EG32" s="1"/>
      <c r="EH32" s="2"/>
      <c r="EI32" s="2"/>
      <c r="EJ32" s="2"/>
      <c r="EK32" s="2"/>
      <c r="EL32" s="2"/>
      <c r="EM32" s="114"/>
      <c r="EN32" s="13"/>
      <c r="EO32" s="6"/>
      <c r="EP32" s="44"/>
      <c r="EQ32" s="1"/>
      <c r="ER32" s="1"/>
      <c r="ES32" s="2"/>
      <c r="ET32" s="2"/>
      <c r="EU32" s="2"/>
      <c r="EV32" s="2"/>
      <c r="EW32" s="2"/>
      <c r="EX32" s="114"/>
      <c r="EY32" s="13"/>
      <c r="EZ32" s="6"/>
      <c r="FA32" s="44"/>
      <c r="FB32" s="1"/>
      <c r="FC32" s="1"/>
      <c r="FD32" s="2"/>
      <c r="FE32" s="2"/>
      <c r="FF32" s="2"/>
      <c r="FG32" s="2"/>
      <c r="FH32" s="2"/>
      <c r="FI32" s="114"/>
      <c r="FJ32" s="13"/>
      <c r="FK32" s="6"/>
      <c r="FL32" s="44"/>
      <c r="FM32" s="1"/>
      <c r="FN32" s="1"/>
      <c r="FO32" s="2"/>
      <c r="FP32" s="2"/>
      <c r="FQ32" s="2"/>
      <c r="FR32" s="2"/>
      <c r="FS32" s="2"/>
      <c r="FT32" s="114"/>
      <c r="FU32" s="13"/>
      <c r="FV32" s="6"/>
      <c r="FW32" s="44"/>
      <c r="FX32" s="1"/>
      <c r="FY32" s="1"/>
      <c r="FZ32" s="2"/>
      <c r="GA32" s="2"/>
      <c r="GB32" s="2"/>
      <c r="GC32" s="2"/>
      <c r="GD32" s="2"/>
      <c r="GE32" s="114"/>
      <c r="GF32" s="13"/>
      <c r="GG32" s="6"/>
      <c r="GH32" s="44"/>
      <c r="GI32" s="1"/>
      <c r="GJ32" s="1"/>
      <c r="GK32" s="2"/>
      <c r="GL32" s="2"/>
      <c r="GM32" s="2"/>
      <c r="GN32" s="2"/>
      <c r="GO32" s="2"/>
      <c r="GP32" s="114"/>
      <c r="GQ32" s="13"/>
      <c r="GR32" s="6"/>
      <c r="GS32" s="44"/>
      <c r="GT32" s="1"/>
      <c r="GU32" s="1"/>
      <c r="GV32" s="2"/>
      <c r="GW32" s="2"/>
      <c r="GX32" s="2"/>
      <c r="GY32" s="2"/>
      <c r="GZ32" s="2"/>
      <c r="HA32" s="114"/>
      <c r="HB32" s="13"/>
      <c r="HC32" s="6"/>
      <c r="HD32" s="44"/>
      <c r="HE32" s="1"/>
      <c r="HF32" s="1"/>
      <c r="HG32" s="2"/>
      <c r="HH32" s="2"/>
      <c r="HI32" s="2"/>
      <c r="HJ32" s="2"/>
      <c r="HK32" s="2"/>
      <c r="HL32" s="114"/>
      <c r="HM32" s="13"/>
      <c r="HN32" s="6"/>
      <c r="HO32" s="44"/>
      <c r="HP32" s="1"/>
      <c r="HQ32" s="1"/>
      <c r="HR32" s="2"/>
      <c r="HS32" s="2"/>
      <c r="HT32" s="2"/>
      <c r="HU32" s="2"/>
      <c r="HV32" s="2"/>
      <c r="HW32" s="114"/>
      <c r="HX32" s="13"/>
      <c r="HY32" s="6"/>
      <c r="HZ32" s="44"/>
      <c r="IA32" s="1"/>
      <c r="IB32" s="1"/>
      <c r="IC32" s="2"/>
      <c r="ID32" s="2"/>
      <c r="IE32" s="2"/>
      <c r="IF32" s="2"/>
      <c r="IG32" s="2"/>
      <c r="IH32" s="114"/>
      <c r="II32" s="13"/>
      <c r="IJ32" s="6"/>
      <c r="IK32" s="44"/>
      <c r="IL32" s="4"/>
    </row>
    <row r="33" spans="1:246" hidden="1" x14ac:dyDescent="0.25">
      <c r="A33" s="33"/>
      <c r="B33" s="81"/>
      <c r="C33" s="35"/>
      <c r="D33" s="82"/>
      <c r="E33" s="36"/>
      <c r="F33" s="85"/>
      <c r="G33" s="50" t="str">
        <f>IF(AND(OR($G$2="Y",$H$2="Y"),I33&lt;5,J33&lt;5),IF(AND(I33=#REF!,J33=#REF!),#REF!+1,1),"")</f>
        <v/>
      </c>
      <c r="H33" s="37" t="e">
        <f>IF(AND($H$2="Y",J33&gt;0,OR(AND(G33=1,#REF!=10),AND(G33=2,#REF!=20),AND(G33=3,#REF!=30),AND(G33=4,#REF!=40),AND(G33=5,#REF!=50),AND(G33=6,#REF!=60),AND(G33=7,#REF!=70),AND(G33=8,#REF!=80),AND(G33=9,#REF!=90),AND(G33=10,#REF!=100))),VLOOKUP(J33-1,SortLookup!$A$13:$B$16,2,FALSE),"")</f>
        <v>#REF!</v>
      </c>
      <c r="I33" s="38" t="str">
        <f>IF(ISNA(VLOOKUP(E33,SortLookup!$A$1:$B$5,2,FALSE))," ",VLOOKUP(E33,SortLookup!$A$1:$B$5,2,FALSE))</f>
        <v xml:space="preserve"> </v>
      </c>
      <c r="J33" s="46" t="str">
        <f>IF(ISNA(VLOOKUP(F33,SortLookup!$A$7:$B$11,2,FALSE))," ",VLOOKUP(F33,SortLookup!$A$7:$B$11,2,FALSE))</f>
        <v xml:space="preserve"> </v>
      </c>
      <c r="K33" s="68">
        <f t="shared" ref="K33:K47" si="25">L33+M33+N33</f>
        <v>0</v>
      </c>
      <c r="L33" s="69">
        <f>AB33+AO33+BA33+BL33+BY33+CJ12+CU12+DF12+DQ12+EB12+EM12+EX12+FI12+FT12+GE12+GP12+HA12+HL12+HW12+IH12</f>
        <v>0</v>
      </c>
      <c r="M33" s="40">
        <f>AD33+AQ33+BC33+BN33+CA33+CL12+CW12+DH12+DS12+ED12+EO12+EZ12+FK12+FV12+GG12+GR12+HC12+HN12+HY12+IJ12</f>
        <v>0</v>
      </c>
      <c r="N33" s="41">
        <f t="shared" ref="N33:N47" si="26">O33/2</f>
        <v>0</v>
      </c>
      <c r="O33" s="70">
        <f>W33+AJ33+AV33+BG33+BT33+CE12+CP12+DA12+DL12+DW12+EH12+ES12+FD12+FO12+FZ12+GK12+GV12+HG12+HR12+IC12</f>
        <v>0</v>
      </c>
      <c r="P33" s="47"/>
      <c r="Q33" s="42"/>
      <c r="R33" s="42"/>
      <c r="S33" s="42"/>
      <c r="T33" s="42"/>
      <c r="U33" s="42"/>
      <c r="V33" s="42"/>
      <c r="W33" s="43"/>
      <c r="X33" s="43"/>
      <c r="Y33" s="43"/>
      <c r="Z33" s="43"/>
      <c r="AA33" s="115"/>
      <c r="AB33" s="48">
        <f t="shared" ref="AB33:AB47" si="27">P33+Q33+R33+S33+T33+U33+V33</f>
        <v>0</v>
      </c>
      <c r="AC33" s="41">
        <f t="shared" ref="AC33:AC47" si="28">W33/2</f>
        <v>0</v>
      </c>
      <c r="AD33" s="40">
        <f t="shared" ref="AD33:AD47" si="29">(X33*3)+(Y33*5)+(Z33*5)+(AA33*20)</f>
        <v>0</v>
      </c>
      <c r="AE33" s="116">
        <f t="shared" ref="AE33:AE47" si="30">AB33+AC33+AD33</f>
        <v>0</v>
      </c>
      <c r="AF33" s="47"/>
      <c r="AG33" s="42"/>
      <c r="AH33" s="42"/>
      <c r="AI33" s="42"/>
      <c r="AJ33" s="43"/>
      <c r="AK33" s="43"/>
      <c r="AL33" s="43"/>
      <c r="AM33" s="43"/>
      <c r="AN33" s="115"/>
      <c r="AO33" s="48">
        <f t="shared" ref="AO33:AO47" si="31">AF33+AG33+AH33+AI33</f>
        <v>0</v>
      </c>
      <c r="AP33" s="41">
        <f t="shared" ref="AP33:AP47" si="32">AJ33/2</f>
        <v>0</v>
      </c>
      <c r="AQ33" s="40">
        <f t="shared" ref="AQ33:AQ47" si="33">(AK33*3)+(AL33*5)+(AM33*5)+(AN33*20)</f>
        <v>0</v>
      </c>
      <c r="AR33" s="116">
        <f t="shared" ref="AR33:AR47" si="34">AO33+AP33+AQ33</f>
        <v>0</v>
      </c>
      <c r="AS33" s="47"/>
      <c r="AT33" s="42"/>
      <c r="AU33" s="42"/>
      <c r="AV33" s="43"/>
      <c r="AW33" s="43"/>
      <c r="AX33" s="43"/>
      <c r="AY33" s="43"/>
      <c r="AZ33" s="115"/>
      <c r="BA33" s="48">
        <f t="shared" ref="BA33:BA47" si="35">AS33+AT33+AU33</f>
        <v>0</v>
      </c>
      <c r="BB33" s="41">
        <f t="shared" ref="BB33:BB47" si="36">AV33/2</f>
        <v>0</v>
      </c>
      <c r="BC33" s="40">
        <f t="shared" ref="BC33:BC47" si="37">(AW33*3)+(AX33*5)+(AY33*5)+(AZ33*20)</f>
        <v>0</v>
      </c>
      <c r="BD33" s="116">
        <f t="shared" ref="BD33:BD47" si="38">BA33+BB33+BC33</f>
        <v>0</v>
      </c>
      <c r="BE33" s="48"/>
      <c r="BF33" s="117"/>
      <c r="BG33" s="43"/>
      <c r="BH33" s="43"/>
      <c r="BI33" s="43"/>
      <c r="BJ33" s="43"/>
      <c r="BK33" s="115"/>
      <c r="BL33" s="48">
        <f t="shared" ref="BL33:BL47" si="39">BE33+BF33</f>
        <v>0</v>
      </c>
      <c r="BM33" s="41">
        <f t="shared" ref="BM33:BM47" si="40">BG33/2</f>
        <v>0</v>
      </c>
      <c r="BN33" s="40">
        <f t="shared" ref="BN33:BN47" si="41">(BH33*3)+(BI33*5)+(BJ33*5)+(BK33*20)</f>
        <v>0</v>
      </c>
      <c r="BO33" s="39">
        <f t="shared" ref="BO33:BO47" si="42">BL33+BM33+BN33</f>
        <v>0</v>
      </c>
      <c r="BP33" s="47"/>
      <c r="BQ33" s="42"/>
      <c r="BR33" s="42"/>
      <c r="BS33" s="42"/>
      <c r="BT33" s="43"/>
      <c r="BU33" s="43"/>
      <c r="BV33" s="43"/>
      <c r="BW33" s="43"/>
      <c r="BX33" s="115"/>
      <c r="BY33" s="48">
        <f t="shared" ref="BY33:BY47" si="43">BP33+BQ33+BR33+BS33</f>
        <v>0</v>
      </c>
      <c r="BZ33" s="41">
        <f t="shared" ref="BZ33:BZ47" si="44">BT33/2</f>
        <v>0</v>
      </c>
      <c r="CA33" s="40">
        <f t="shared" ref="CA33:CA47" si="45">(BU33*3)+(BV33*5)+(BW33*5)+(BX33*20)</f>
        <v>0</v>
      </c>
      <c r="CB33" s="146">
        <f t="shared" ref="CB33:CB47" si="46">BY33+BZ33+CA33</f>
        <v>0</v>
      </c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  <c r="DI33" s="149"/>
      <c r="DJ33" s="149"/>
      <c r="DK33" s="149"/>
      <c r="DL33" s="149"/>
      <c r="DM33" s="149"/>
      <c r="DN33" s="149"/>
      <c r="DO33" s="149"/>
      <c r="DP33" s="149"/>
      <c r="DQ33" s="149"/>
      <c r="DR33" s="149"/>
      <c r="DS33" s="149"/>
      <c r="DT33" s="149"/>
      <c r="DU33" s="149"/>
      <c r="DV33" s="149"/>
      <c r="DW33" s="149"/>
      <c r="DX33" s="149"/>
      <c r="DY33" s="149"/>
      <c r="DZ33" s="149"/>
      <c r="EA33" s="149"/>
      <c r="EB33" s="149"/>
      <c r="EC33" s="149"/>
      <c r="ED33" s="149"/>
      <c r="EE33" s="149"/>
      <c r="EF33" s="149"/>
      <c r="EG33" s="149"/>
      <c r="EH33" s="149"/>
      <c r="EI33" s="149"/>
      <c r="EJ33" s="149"/>
      <c r="EK33" s="149"/>
      <c r="EL33" s="149"/>
      <c r="EM33" s="149"/>
      <c r="EN33" s="149"/>
      <c r="EO33" s="149"/>
      <c r="EP33" s="149"/>
      <c r="EQ33" s="149"/>
      <c r="ER33" s="149"/>
      <c r="ES33" s="149"/>
      <c r="ET33" s="149"/>
      <c r="EU33" s="149"/>
      <c r="EV33" s="149"/>
      <c r="EW33" s="149"/>
      <c r="EX33" s="149"/>
      <c r="EY33" s="149"/>
      <c r="EZ33" s="149"/>
      <c r="FA33" s="149"/>
      <c r="FB33" s="149"/>
      <c r="FC33" s="149"/>
      <c r="FD33" s="149"/>
      <c r="FE33" s="149"/>
      <c r="FF33" s="149"/>
      <c r="FG33" s="149"/>
      <c r="FH33" s="149"/>
      <c r="FI33" s="149"/>
      <c r="FJ33" s="149"/>
      <c r="FK33" s="149"/>
      <c r="FL33" s="149"/>
      <c r="FM33" s="149"/>
      <c r="FN33" s="149"/>
      <c r="FO33" s="149"/>
      <c r="FP33" s="149"/>
      <c r="FQ33" s="149"/>
      <c r="FR33" s="149"/>
      <c r="FS33" s="149"/>
      <c r="FT33" s="149"/>
      <c r="FU33" s="149"/>
      <c r="FV33" s="149"/>
      <c r="FW33" s="149"/>
      <c r="FX33" s="149"/>
      <c r="FY33" s="149"/>
      <c r="FZ33" s="149"/>
      <c r="GA33" s="149"/>
      <c r="GB33" s="149"/>
      <c r="GC33" s="149"/>
      <c r="GD33" s="149"/>
      <c r="GE33" s="149"/>
      <c r="GF33" s="149"/>
      <c r="GG33" s="149"/>
      <c r="GH33" s="149"/>
      <c r="GI33" s="149"/>
      <c r="GJ33" s="149"/>
      <c r="GK33" s="149"/>
      <c r="GL33" s="149"/>
      <c r="GM33" s="149"/>
      <c r="GN33" s="149"/>
      <c r="GO33" s="149"/>
      <c r="GP33" s="149"/>
      <c r="GQ33" s="149"/>
      <c r="GR33" s="149"/>
      <c r="GS33" s="149"/>
      <c r="GT33" s="149"/>
      <c r="GU33" s="149"/>
      <c r="GV33" s="149"/>
      <c r="GW33" s="149"/>
      <c r="GX33" s="149"/>
      <c r="GY33" s="149"/>
      <c r="GZ33" s="149"/>
      <c r="HA33" s="149"/>
      <c r="HB33" s="149"/>
      <c r="HC33" s="149"/>
      <c r="HD33" s="149"/>
      <c r="HE33" s="149"/>
      <c r="HF33" s="149"/>
      <c r="HG33" s="149"/>
      <c r="HH33" s="149"/>
      <c r="HI33" s="149"/>
      <c r="HJ33" s="149"/>
      <c r="HK33" s="149"/>
      <c r="HL33" s="149"/>
      <c r="HM33" s="149"/>
      <c r="HN33" s="149"/>
      <c r="HO33" s="149"/>
      <c r="HP33" s="149"/>
      <c r="HQ33" s="149"/>
      <c r="HR33" s="149"/>
      <c r="HS33" s="149"/>
      <c r="HT33" s="149"/>
      <c r="HU33" s="149"/>
      <c r="HV33" s="149"/>
      <c r="HW33" s="149"/>
      <c r="HX33" s="149"/>
      <c r="HY33" s="149"/>
      <c r="HZ33" s="149"/>
      <c r="IA33" s="149"/>
      <c r="IB33" s="149"/>
      <c r="IC33" s="149"/>
      <c r="ID33" s="149"/>
      <c r="IE33" s="149"/>
      <c r="IF33" s="149"/>
      <c r="IG33" s="149"/>
      <c r="IH33" s="149"/>
      <c r="II33" s="149"/>
      <c r="IJ33" s="149"/>
      <c r="IK33" s="149"/>
    </row>
    <row r="34" spans="1:246" hidden="1" x14ac:dyDescent="0.25">
      <c r="A34" s="33"/>
      <c r="B34" s="35"/>
      <c r="C34" s="35"/>
      <c r="D34" s="82"/>
      <c r="E34" s="36"/>
      <c r="F34" s="151"/>
      <c r="G34" s="50" t="str">
        <f>IF(AND(OR($G$2="Y",$H$2="Y"),I34&lt;5,J34&lt;5),IF(AND(I34=#REF!,J34=#REF!),#REF!+1,1),"")</f>
        <v/>
      </c>
      <c r="H34" s="37" t="e">
        <f>IF(AND($H$2="Y",J34&gt;0,OR(AND(G34=1,#REF!=10),AND(G34=2,#REF!=20),AND(G34=3,#REF!=30),AND(G34=4,#REF!=40),AND(G34=5,#REF!=50),AND(G34=6,#REF!=60),AND(G34=7,#REF!=70),AND(G34=8,#REF!=80),AND(G34=9,#REF!=90),AND(G34=10,#REF!=100))),VLOOKUP(J34-1,SortLookup!$A$13:$B$16,2,FALSE),"")</f>
        <v>#REF!</v>
      </c>
      <c r="I34" s="38" t="str">
        <f>IF(ISNA(VLOOKUP(E34,SortLookup!$A$1:$B$5,2,FALSE))," ",VLOOKUP(E34,SortLookup!$A$1:$B$5,2,FALSE))</f>
        <v xml:space="preserve"> </v>
      </c>
      <c r="J34" s="46" t="str">
        <f>IF(ISNA(VLOOKUP(F34,SortLookup!$A$7:$B$11,2,FALSE))," ",VLOOKUP(F34,SortLookup!$A$7:$B$11,2,FALSE))</f>
        <v xml:space="preserve"> </v>
      </c>
      <c r="K34" s="68">
        <f t="shared" si="25"/>
        <v>0</v>
      </c>
      <c r="L34" s="69">
        <f>AB34+AO34+BA34+BL34+BY34+CJ34+CU34+DF34+DQ34+EB34+EM34+EX34+FI34+FT34+GE34+GP34+HA34+HL34+HW34+IH34</f>
        <v>0</v>
      </c>
      <c r="M34" s="40">
        <f>AD34+AQ34+BC34+BN34+CA34+CL34+CW34+DH34+DS34+ED34+EO34+EZ34+FK34+FV34+GG34+GR34+HC34+HN34+HY34+IJ34</f>
        <v>0</v>
      </c>
      <c r="N34" s="41">
        <f t="shared" si="26"/>
        <v>0</v>
      </c>
      <c r="O34" s="70">
        <f>W34+AJ34+AV34+BG34+BT34+CE34+CP34+DA34+DL34+DW34+EH34+ES34+FD34+FO34+FZ34+GK34+GV34+HG34+HR34+IC34</f>
        <v>0</v>
      </c>
      <c r="P34" s="47"/>
      <c r="Q34" s="42"/>
      <c r="R34" s="42"/>
      <c r="S34" s="42"/>
      <c r="T34" s="42"/>
      <c r="U34" s="42"/>
      <c r="V34" s="42"/>
      <c r="W34" s="43"/>
      <c r="X34" s="43"/>
      <c r="Y34" s="43"/>
      <c r="Z34" s="43"/>
      <c r="AA34" s="115"/>
      <c r="AB34" s="48">
        <f t="shared" si="27"/>
        <v>0</v>
      </c>
      <c r="AC34" s="41">
        <f t="shared" si="28"/>
        <v>0</v>
      </c>
      <c r="AD34" s="40">
        <f t="shared" si="29"/>
        <v>0</v>
      </c>
      <c r="AE34" s="116">
        <f t="shared" si="30"/>
        <v>0</v>
      </c>
      <c r="AF34" s="47"/>
      <c r="AG34" s="42"/>
      <c r="AH34" s="42"/>
      <c r="AI34" s="42"/>
      <c r="AJ34" s="43"/>
      <c r="AK34" s="43"/>
      <c r="AL34" s="43"/>
      <c r="AM34" s="43"/>
      <c r="AN34" s="115"/>
      <c r="AO34" s="48">
        <f t="shared" si="31"/>
        <v>0</v>
      </c>
      <c r="AP34" s="41">
        <f t="shared" si="32"/>
        <v>0</v>
      </c>
      <c r="AQ34" s="40">
        <f t="shared" si="33"/>
        <v>0</v>
      </c>
      <c r="AR34" s="116">
        <f t="shared" si="34"/>
        <v>0</v>
      </c>
      <c r="AS34" s="47"/>
      <c r="AT34" s="42"/>
      <c r="AU34" s="42"/>
      <c r="AV34" s="43"/>
      <c r="AW34" s="43"/>
      <c r="AX34" s="43"/>
      <c r="AY34" s="43"/>
      <c r="AZ34" s="115"/>
      <c r="BA34" s="48">
        <f t="shared" si="35"/>
        <v>0</v>
      </c>
      <c r="BB34" s="41">
        <f t="shared" si="36"/>
        <v>0</v>
      </c>
      <c r="BC34" s="40">
        <f t="shared" si="37"/>
        <v>0</v>
      </c>
      <c r="BD34" s="116">
        <f t="shared" si="38"/>
        <v>0</v>
      </c>
      <c r="BE34" s="48"/>
      <c r="BF34" s="117"/>
      <c r="BG34" s="43"/>
      <c r="BH34" s="43"/>
      <c r="BI34" s="43"/>
      <c r="BJ34" s="43"/>
      <c r="BK34" s="115"/>
      <c r="BL34" s="48">
        <f t="shared" si="39"/>
        <v>0</v>
      </c>
      <c r="BM34" s="41">
        <f t="shared" si="40"/>
        <v>0</v>
      </c>
      <c r="BN34" s="40">
        <f t="shared" si="41"/>
        <v>0</v>
      </c>
      <c r="BO34" s="39">
        <f t="shared" si="42"/>
        <v>0</v>
      </c>
      <c r="BP34" s="47"/>
      <c r="BQ34" s="42"/>
      <c r="BR34" s="42"/>
      <c r="BS34" s="42"/>
      <c r="BT34" s="43"/>
      <c r="BU34" s="43"/>
      <c r="BV34" s="43"/>
      <c r="BW34" s="43"/>
      <c r="BX34" s="115"/>
      <c r="BY34" s="48">
        <f t="shared" si="43"/>
        <v>0</v>
      </c>
      <c r="BZ34" s="41">
        <f t="shared" si="44"/>
        <v>0</v>
      </c>
      <c r="CA34" s="40">
        <f t="shared" si="45"/>
        <v>0</v>
      </c>
      <c r="CB34" s="146">
        <f t="shared" si="46"/>
        <v>0</v>
      </c>
      <c r="CC34" s="1"/>
      <c r="CD34" s="1"/>
      <c r="CE34" s="2"/>
      <c r="CF34" s="2"/>
      <c r="CG34" s="2"/>
      <c r="CH34" s="2"/>
      <c r="CI34" s="2"/>
      <c r="CJ34" s="114">
        <f>CC34+CD34</f>
        <v>0</v>
      </c>
      <c r="CK34" s="13">
        <f>CE34/2</f>
        <v>0</v>
      </c>
      <c r="CL34" s="6">
        <f>(CF34*3)+(CG34*5)+(CH34*5)+(CI34*20)</f>
        <v>0</v>
      </c>
      <c r="CM34" s="44">
        <f>CJ34+CK34+CL34</f>
        <v>0</v>
      </c>
      <c r="CX34" s="4"/>
      <c r="CY34" s="4"/>
      <c r="DI34" s="4"/>
      <c r="DJ34" s="4"/>
      <c r="DT34" s="4"/>
      <c r="DU34" s="4"/>
      <c r="EE34" s="4"/>
      <c r="EF34" s="4"/>
      <c r="EP34" s="4"/>
      <c r="EQ34" s="4"/>
      <c r="FA34" s="4"/>
      <c r="FB34" s="4"/>
      <c r="FL34" s="4"/>
      <c r="FM34" s="4"/>
      <c r="FW34" s="4"/>
      <c r="FX34" s="4"/>
      <c r="GH34" s="4"/>
      <c r="GI34" s="4"/>
      <c r="GS34" s="4"/>
      <c r="GT34" s="4"/>
      <c r="HD34" s="4"/>
      <c r="HE34" s="4"/>
      <c r="HO34" s="4"/>
      <c r="HP34" s="4"/>
      <c r="HZ34" s="4"/>
      <c r="IA34" s="4"/>
      <c r="IL34" s="4"/>
    </row>
    <row r="35" spans="1:246" hidden="1" x14ac:dyDescent="0.25">
      <c r="A35" s="33"/>
      <c r="B35" s="72"/>
      <c r="C35" s="25"/>
      <c r="D35" s="73"/>
      <c r="E35" s="73"/>
      <c r="F35" s="74"/>
      <c r="G35" s="24" t="str">
        <f>IF(AND(OR($G$2="Y",$H$2="Y"),I35&lt;5,J35&lt;5),IF(AND(I35=#REF!,J35=#REF!),#REF!+1,1),"")</f>
        <v/>
      </c>
      <c r="H35" s="21" t="e">
        <f>IF(AND($H$2="Y",J35&gt;0,OR(AND(G35=1,#REF!=10),AND(G35=2,#REF!=20),AND(G35=3,#REF!=30),AND(G35=4,#REF!=40),AND(G35=5,#REF!=50),AND(G35=6,#REF!=60),AND(G35=7,#REF!=70),AND(G35=8,#REF!=80),AND(G35=9,#REF!=90),AND(G35=10,#REF!=100))),VLOOKUP(J35-1,SortLookup!$A$13:$B$16,2,FALSE),"")</f>
        <v>#REF!</v>
      </c>
      <c r="I35" s="34" t="str">
        <f>IF(ISNA(VLOOKUP(E35,SortLookup!$A$1:$B$5,2,FALSE))," ",VLOOKUP(E35,SortLookup!$A$1:$B$5,2,FALSE))</f>
        <v xml:space="preserve"> </v>
      </c>
      <c r="J35" s="22" t="str">
        <f>IF(ISNA(VLOOKUP(F35,SortLookup!$A$7:$B$11,2,FALSE))," ",VLOOKUP(F35,SortLookup!$A$7:$B$11,2,FALSE))</f>
        <v xml:space="preserve"> </v>
      </c>
      <c r="K35" s="68">
        <f t="shared" si="25"/>
        <v>0</v>
      </c>
      <c r="L35" s="69">
        <f>AB35+AO35+BA35+BL35+BY35+CJ35+CU35+DF35+DQ35+EB35+EM35+EX35+FI35+FT35+GE35+GP35+HA35+HL35+HW35+IH35</f>
        <v>0</v>
      </c>
      <c r="M35" s="40">
        <f>AD35+AQ35+BC35+BN35+CA35+CL35+CW35+DH35+DS35+ED35+EO35+EZ35+FK35+FV35+GG35+GR35+HC35+HN35+HY35+IJ35</f>
        <v>0</v>
      </c>
      <c r="N35" s="41">
        <f t="shared" si="26"/>
        <v>0</v>
      </c>
      <c r="O35" s="70">
        <f>W35+AJ35+AV35+BG35+BT35+CE35+CP35+DA35+DL35+DW35+EH35+ES35+FD35+FO35+FZ35+GK35+GV35+HG35+HR35+IC35</f>
        <v>0</v>
      </c>
      <c r="P35" s="32"/>
      <c r="Q35" s="29"/>
      <c r="R35" s="29"/>
      <c r="S35" s="29"/>
      <c r="T35" s="29"/>
      <c r="U35" s="29"/>
      <c r="V35" s="29"/>
      <c r="W35" s="30"/>
      <c r="X35" s="30"/>
      <c r="Y35" s="30"/>
      <c r="Z35" s="30"/>
      <c r="AA35" s="31"/>
      <c r="AB35" s="28">
        <f t="shared" si="27"/>
        <v>0</v>
      </c>
      <c r="AC35" s="27">
        <f t="shared" si="28"/>
        <v>0</v>
      </c>
      <c r="AD35" s="23">
        <f t="shared" si="29"/>
        <v>0</v>
      </c>
      <c r="AE35" s="55">
        <f t="shared" si="30"/>
        <v>0</v>
      </c>
      <c r="AF35" s="32"/>
      <c r="AG35" s="29"/>
      <c r="AH35" s="29"/>
      <c r="AI35" s="29"/>
      <c r="AJ35" s="30"/>
      <c r="AK35" s="30"/>
      <c r="AL35" s="30"/>
      <c r="AM35" s="30"/>
      <c r="AN35" s="31"/>
      <c r="AO35" s="28">
        <f t="shared" si="31"/>
        <v>0</v>
      </c>
      <c r="AP35" s="27">
        <f t="shared" si="32"/>
        <v>0</v>
      </c>
      <c r="AQ35" s="23">
        <f t="shared" si="33"/>
        <v>0</v>
      </c>
      <c r="AR35" s="55">
        <f t="shared" si="34"/>
        <v>0</v>
      </c>
      <c r="AS35" s="32"/>
      <c r="AT35" s="29"/>
      <c r="AU35" s="29"/>
      <c r="AV35" s="30"/>
      <c r="AW35" s="30"/>
      <c r="AX35" s="30"/>
      <c r="AY35" s="30"/>
      <c r="AZ35" s="31"/>
      <c r="BA35" s="28">
        <f t="shared" si="35"/>
        <v>0</v>
      </c>
      <c r="BB35" s="27">
        <f t="shared" si="36"/>
        <v>0</v>
      </c>
      <c r="BC35" s="23">
        <f t="shared" si="37"/>
        <v>0</v>
      </c>
      <c r="BD35" s="55">
        <f t="shared" si="38"/>
        <v>0</v>
      </c>
      <c r="BE35" s="28"/>
      <c r="BF35" s="52"/>
      <c r="BG35" s="30"/>
      <c r="BH35" s="30"/>
      <c r="BI35" s="30"/>
      <c r="BJ35" s="30"/>
      <c r="BK35" s="31"/>
      <c r="BL35" s="48">
        <f t="shared" si="39"/>
        <v>0</v>
      </c>
      <c r="BM35" s="41">
        <f t="shared" si="40"/>
        <v>0</v>
      </c>
      <c r="BN35" s="40">
        <f t="shared" si="41"/>
        <v>0</v>
      </c>
      <c r="BO35" s="39">
        <f t="shared" si="42"/>
        <v>0</v>
      </c>
      <c r="BP35" s="32"/>
      <c r="BQ35" s="29"/>
      <c r="BR35" s="29"/>
      <c r="BS35" s="29"/>
      <c r="BT35" s="30"/>
      <c r="BU35" s="30"/>
      <c r="BV35" s="30"/>
      <c r="BW35" s="30"/>
      <c r="BX35" s="31"/>
      <c r="BY35" s="28">
        <f t="shared" si="43"/>
        <v>0</v>
      </c>
      <c r="BZ35" s="27">
        <f t="shared" si="44"/>
        <v>0</v>
      </c>
      <c r="CA35" s="23">
        <f t="shared" si="45"/>
        <v>0</v>
      </c>
      <c r="CB35" s="145">
        <f t="shared" si="46"/>
        <v>0</v>
      </c>
      <c r="CC35" s="1"/>
      <c r="CD35" s="1"/>
      <c r="CE35" s="2"/>
      <c r="CF35" s="2"/>
      <c r="CG35" s="2"/>
      <c r="CH35" s="2"/>
      <c r="CI35" s="2"/>
      <c r="CJ35" s="114">
        <f>CC35+CD35</f>
        <v>0</v>
      </c>
      <c r="CK35" s="13">
        <f>CE35/2</f>
        <v>0</v>
      </c>
      <c r="CL35" s="6">
        <f>(CF35*3)+(CG35*5)+(CH35*5)+(CI35*20)</f>
        <v>0</v>
      </c>
      <c r="CM35" s="44">
        <f>CJ35+CK35+CL35</f>
        <v>0</v>
      </c>
      <c r="CN35" s="1"/>
      <c r="CO35" s="1"/>
      <c r="CP35" s="2"/>
      <c r="CQ35" s="2"/>
      <c r="CR35" s="2"/>
      <c r="CS35" s="2"/>
      <c r="CT35" s="2"/>
      <c r="CU35" s="114"/>
      <c r="CV35" s="13"/>
      <c r="CW35" s="6"/>
      <c r="CX35" s="44"/>
      <c r="CY35" s="1"/>
      <c r="CZ35" s="1"/>
      <c r="DA35" s="2"/>
      <c r="DB35" s="2"/>
      <c r="DC35" s="2"/>
      <c r="DD35" s="2"/>
      <c r="DE35" s="2"/>
      <c r="DF35" s="114"/>
      <c r="DG35" s="13"/>
      <c r="DH35" s="6"/>
      <c r="DI35" s="44"/>
      <c r="DJ35" s="1"/>
      <c r="DK35" s="1"/>
      <c r="DL35" s="2"/>
      <c r="DM35" s="2"/>
      <c r="DN35" s="2"/>
      <c r="DO35" s="2"/>
      <c r="DP35" s="2"/>
      <c r="DQ35" s="114"/>
      <c r="DR35" s="13"/>
      <c r="DS35" s="6"/>
      <c r="DT35" s="44"/>
      <c r="DU35" s="1"/>
      <c r="DV35" s="1"/>
      <c r="DW35" s="2"/>
      <c r="DX35" s="2"/>
      <c r="DY35" s="2"/>
      <c r="DZ35" s="2"/>
      <c r="EA35" s="2"/>
      <c r="EB35" s="114"/>
      <c r="EC35" s="13"/>
      <c r="ED35" s="6"/>
      <c r="EE35" s="44"/>
      <c r="EF35" s="1"/>
      <c r="EG35" s="1"/>
      <c r="EH35" s="2"/>
      <c r="EI35" s="2"/>
      <c r="EJ35" s="2"/>
      <c r="EK35" s="2"/>
      <c r="EL35" s="2"/>
      <c r="EM35" s="114"/>
      <c r="EN35" s="13"/>
      <c r="EO35" s="6"/>
      <c r="EP35" s="44"/>
      <c r="EQ35" s="1"/>
      <c r="ER35" s="1"/>
      <c r="ES35" s="2"/>
      <c r="ET35" s="2"/>
      <c r="EU35" s="2"/>
      <c r="EV35" s="2"/>
      <c r="EW35" s="2"/>
      <c r="EX35" s="114"/>
      <c r="EY35" s="13"/>
      <c r="EZ35" s="6"/>
      <c r="FA35" s="44"/>
      <c r="FB35" s="1"/>
      <c r="FC35" s="1"/>
      <c r="FD35" s="2"/>
      <c r="FE35" s="2"/>
      <c r="FF35" s="2"/>
      <c r="FG35" s="2"/>
      <c r="FH35" s="2"/>
      <c r="FI35" s="114"/>
      <c r="FJ35" s="13"/>
      <c r="FK35" s="6"/>
      <c r="FL35" s="44"/>
      <c r="FM35" s="1"/>
      <c r="FN35" s="1"/>
      <c r="FO35" s="2"/>
      <c r="FP35" s="2"/>
      <c r="FQ35" s="2"/>
      <c r="FR35" s="2"/>
      <c r="FS35" s="2"/>
      <c r="FT35" s="114"/>
      <c r="FU35" s="13"/>
      <c r="FV35" s="6"/>
      <c r="FW35" s="44"/>
      <c r="FX35" s="1"/>
      <c r="FY35" s="1"/>
      <c r="FZ35" s="2"/>
      <c r="GA35" s="2"/>
      <c r="GB35" s="2"/>
      <c r="GC35" s="2"/>
      <c r="GD35" s="2"/>
      <c r="GE35" s="114"/>
      <c r="GF35" s="13"/>
      <c r="GG35" s="6"/>
      <c r="GH35" s="44"/>
      <c r="GI35" s="1"/>
      <c r="GJ35" s="1"/>
      <c r="GK35" s="2"/>
      <c r="GL35" s="2"/>
      <c r="GM35" s="2"/>
      <c r="GN35" s="2"/>
      <c r="GO35" s="2"/>
      <c r="GP35" s="114"/>
      <c r="GQ35" s="13"/>
      <c r="GR35" s="6"/>
      <c r="GS35" s="44"/>
      <c r="GT35" s="1"/>
      <c r="GU35" s="1"/>
      <c r="GV35" s="2"/>
      <c r="GW35" s="2"/>
      <c r="GX35" s="2"/>
      <c r="GY35" s="2"/>
      <c r="GZ35" s="2"/>
      <c r="HA35" s="114"/>
      <c r="HB35" s="13"/>
      <c r="HC35" s="6"/>
      <c r="HD35" s="44"/>
      <c r="HE35" s="1"/>
      <c r="HF35" s="1"/>
      <c r="HG35" s="2"/>
      <c r="HH35" s="2"/>
      <c r="HI35" s="2"/>
      <c r="HJ35" s="2"/>
      <c r="HK35" s="2"/>
      <c r="HL35" s="114"/>
      <c r="HM35" s="13"/>
      <c r="HN35" s="6"/>
      <c r="HO35" s="44"/>
      <c r="HP35" s="1"/>
      <c r="HQ35" s="1"/>
      <c r="HR35" s="2"/>
      <c r="HS35" s="2"/>
      <c r="HT35" s="2"/>
      <c r="HU35" s="2"/>
      <c r="HV35" s="2"/>
      <c r="HW35" s="114"/>
      <c r="HX35" s="13"/>
      <c r="HY35" s="6"/>
      <c r="HZ35" s="44"/>
      <c r="IA35" s="1"/>
      <c r="IB35" s="1"/>
      <c r="IC35" s="2"/>
      <c r="ID35" s="2"/>
      <c r="IE35" s="2"/>
      <c r="IF35" s="2"/>
      <c r="IG35" s="2"/>
      <c r="IH35" s="114"/>
      <c r="II35" s="13"/>
      <c r="IJ35" s="6"/>
      <c r="IK35" s="44"/>
      <c r="IL35" s="4"/>
    </row>
    <row r="36" spans="1:246" hidden="1" x14ac:dyDescent="0.25">
      <c r="A36" s="33"/>
      <c r="B36" s="25"/>
      <c r="C36" s="25"/>
      <c r="D36" s="73"/>
      <c r="E36" s="26"/>
      <c r="F36" s="54"/>
      <c r="G36" s="24" t="str">
        <f>IF(AND(OR($G$2="Y",$H$2="Y"),I36&lt;5,J36&lt;5),IF(AND(I36=#REF!,J36=#REF!),#REF!+1,1),"")</f>
        <v/>
      </c>
      <c r="H36" s="21" t="e">
        <f>IF(AND($H$2="Y",J36&gt;0,OR(AND(G36=1,#REF!=10),AND(G36=2,#REF!=20),AND(G36=3,#REF!=30),AND(G36=4,#REF!=40),AND(G36=5,#REF!=50),AND(G36=6,#REF!=60),AND(G36=7,#REF!=70),AND(G36=8,#REF!=80),AND(G36=9,#REF!=90),AND(G36=10,#REF!=100))),VLOOKUP(J36-1,SortLookup!$A$13:$B$16,2,FALSE),"")</f>
        <v>#REF!</v>
      </c>
      <c r="I36" s="34" t="str">
        <f>IF(ISNA(VLOOKUP(E36,SortLookup!$A$1:$B$5,2,FALSE))," ",VLOOKUP(E36,SortLookup!$A$1:$B$5,2,FALSE))</f>
        <v xml:space="preserve"> </v>
      </c>
      <c r="J36" s="22" t="str">
        <f>IF(ISNA(VLOOKUP(F36,SortLookup!$A$7:$B$11,2,FALSE))," ",VLOOKUP(F36,SortLookup!$A$7:$B$11,2,FALSE))</f>
        <v xml:space="preserve"> </v>
      </c>
      <c r="K36" s="68">
        <f t="shared" si="25"/>
        <v>0</v>
      </c>
      <c r="L36" s="69">
        <f>AB36+AO36+BA36+BL36+BY36+CJ36+CU36+DF36+DQ36+EB36+EM36+EX36+FI36+FT36+GE36+GP36+HA36+HL36+HW36+IH36</f>
        <v>0</v>
      </c>
      <c r="M36" s="40">
        <f>AD36+AQ36+BC36+BN36+CA36+CL36+CW36+DH36+DS36+ED36+EO36+EZ36+FK36+FV36+GG36+GR36+HC36+HN36+HY36+IJ36</f>
        <v>0</v>
      </c>
      <c r="N36" s="41">
        <f t="shared" si="26"/>
        <v>0</v>
      </c>
      <c r="O36" s="70">
        <f>W36+AJ36+AV36+BG36+BT36+CE36+CP36+DA36+DL36+DW36+EH36+ES36+FD36+FO36+FZ36+GK36+GV36+HG36+HR36+IC36</f>
        <v>0</v>
      </c>
      <c r="P36" s="32"/>
      <c r="Q36" s="29"/>
      <c r="R36" s="29"/>
      <c r="S36" s="29"/>
      <c r="T36" s="29"/>
      <c r="U36" s="29"/>
      <c r="V36" s="29"/>
      <c r="W36" s="30"/>
      <c r="X36" s="30"/>
      <c r="Y36" s="30"/>
      <c r="Z36" s="30"/>
      <c r="AA36" s="31"/>
      <c r="AB36" s="28">
        <f t="shared" si="27"/>
        <v>0</v>
      </c>
      <c r="AC36" s="27">
        <f t="shared" si="28"/>
        <v>0</v>
      </c>
      <c r="AD36" s="23">
        <f t="shared" si="29"/>
        <v>0</v>
      </c>
      <c r="AE36" s="55">
        <f t="shared" si="30"/>
        <v>0</v>
      </c>
      <c r="AF36" s="32"/>
      <c r="AG36" s="29"/>
      <c r="AH36" s="29"/>
      <c r="AI36" s="29"/>
      <c r="AJ36" s="30"/>
      <c r="AK36" s="30"/>
      <c r="AL36" s="30"/>
      <c r="AM36" s="30"/>
      <c r="AN36" s="31"/>
      <c r="AO36" s="28">
        <f t="shared" si="31"/>
        <v>0</v>
      </c>
      <c r="AP36" s="27">
        <f t="shared" si="32"/>
        <v>0</v>
      </c>
      <c r="AQ36" s="23">
        <f t="shared" si="33"/>
        <v>0</v>
      </c>
      <c r="AR36" s="55">
        <f t="shared" si="34"/>
        <v>0</v>
      </c>
      <c r="AS36" s="32"/>
      <c r="AT36" s="29"/>
      <c r="AU36" s="29"/>
      <c r="AV36" s="30"/>
      <c r="AW36" s="30"/>
      <c r="AX36" s="30"/>
      <c r="AY36" s="30"/>
      <c r="AZ36" s="31"/>
      <c r="BA36" s="28">
        <f t="shared" si="35"/>
        <v>0</v>
      </c>
      <c r="BB36" s="27">
        <f t="shared" si="36"/>
        <v>0</v>
      </c>
      <c r="BC36" s="23">
        <f t="shared" si="37"/>
        <v>0</v>
      </c>
      <c r="BD36" s="55">
        <f t="shared" si="38"/>
        <v>0</v>
      </c>
      <c r="BE36" s="28"/>
      <c r="BF36" s="52"/>
      <c r="BG36" s="30"/>
      <c r="BH36" s="30"/>
      <c r="BI36" s="30"/>
      <c r="BJ36" s="30"/>
      <c r="BK36" s="31"/>
      <c r="BL36" s="48">
        <f t="shared" si="39"/>
        <v>0</v>
      </c>
      <c r="BM36" s="41">
        <f t="shared" si="40"/>
        <v>0</v>
      </c>
      <c r="BN36" s="40">
        <f t="shared" si="41"/>
        <v>0</v>
      </c>
      <c r="BO36" s="39">
        <f t="shared" si="42"/>
        <v>0</v>
      </c>
      <c r="BP36" s="32"/>
      <c r="BQ36" s="29"/>
      <c r="BR36" s="29"/>
      <c r="BS36" s="29"/>
      <c r="BT36" s="30"/>
      <c r="BU36" s="30"/>
      <c r="BV36" s="30"/>
      <c r="BW36" s="30"/>
      <c r="BX36" s="31"/>
      <c r="BY36" s="28">
        <f t="shared" si="43"/>
        <v>0</v>
      </c>
      <c r="BZ36" s="27">
        <f t="shared" si="44"/>
        <v>0</v>
      </c>
      <c r="CA36" s="23">
        <f t="shared" si="45"/>
        <v>0</v>
      </c>
      <c r="CB36" s="145">
        <f t="shared" si="46"/>
        <v>0</v>
      </c>
      <c r="CC36" s="4"/>
      <c r="CD36" s="4"/>
      <c r="CE36" s="4"/>
      <c r="CF36" s="4"/>
      <c r="CG36" s="4"/>
      <c r="CH36" s="4"/>
      <c r="CI36" s="4"/>
      <c r="CL36" s="4"/>
      <c r="CM36" s="4"/>
      <c r="CX36" s="4"/>
      <c r="CY36" s="4"/>
      <c r="DI36" s="4"/>
      <c r="DJ36" s="4"/>
      <c r="DT36" s="4"/>
      <c r="DU36" s="4"/>
      <c r="EE36" s="4"/>
      <c r="EF36" s="4"/>
      <c r="EP36" s="4"/>
      <c r="EQ36" s="4"/>
      <c r="FA36" s="4"/>
      <c r="FB36" s="4"/>
      <c r="FL36" s="4"/>
      <c r="FM36" s="4"/>
      <c r="FW36" s="4"/>
      <c r="FX36" s="4"/>
      <c r="GH36" s="4"/>
      <c r="GI36" s="4"/>
      <c r="GS36" s="4"/>
      <c r="GT36" s="4"/>
      <c r="HD36" s="4"/>
      <c r="HE36" s="4"/>
      <c r="HO36" s="4"/>
      <c r="HP36" s="4"/>
      <c r="HZ36" s="4"/>
      <c r="IA36" s="4"/>
      <c r="IL36" s="4"/>
    </row>
    <row r="37" spans="1:246" hidden="1" x14ac:dyDescent="0.25">
      <c r="A37" s="33"/>
      <c r="B37" s="72"/>
      <c r="C37" s="25"/>
      <c r="D37" s="73"/>
      <c r="E37" s="26"/>
      <c r="F37" s="74"/>
      <c r="G37" s="24" t="str">
        <f>IF(AND(OR($G$2="Y",$H$2="Y"),I37&lt;5,J37&lt;5),IF(AND(I37=#REF!,J37=#REF!),#REF!+1,1),"")</f>
        <v/>
      </c>
      <c r="H37" s="21" t="e">
        <f>IF(AND($H$2="Y",J37&gt;0,OR(AND(G37=1,#REF!=10),AND(G37=2,#REF!=20),AND(G37=3,#REF!=30),AND(G37=4,#REF!=40),AND(G37=5,#REF!=50),AND(G37=6,#REF!=60),AND(G37=7,#REF!=70),AND(G37=8,#REF!=80),AND(G37=9,#REF!=90),AND(G37=10,#REF!=100))),VLOOKUP(J37-1,SortLookup!$A$13:$B$16,2,FALSE),"")</f>
        <v>#REF!</v>
      </c>
      <c r="I37" s="34" t="str">
        <f>IF(ISNA(VLOOKUP(E37,SortLookup!$A$1:$B$5,2,FALSE))," ",VLOOKUP(E37,SortLookup!$A$1:$B$5,2,FALSE))</f>
        <v xml:space="preserve"> </v>
      </c>
      <c r="J37" s="22" t="str">
        <f>IF(ISNA(VLOOKUP(F37,SortLookup!$A$7:$B$11,2,FALSE))," ",VLOOKUP(F37,SortLookup!$A$7:$B$11,2,FALSE))</f>
        <v xml:space="preserve"> </v>
      </c>
      <c r="K37" s="68">
        <f t="shared" si="25"/>
        <v>0</v>
      </c>
      <c r="L37" s="69">
        <f>AB37+AO37+BA37+BL37+BY37+CJ37+CU37+DF37+DQ37+EB37+EM37+EX37+FI37+FT37+GE37+GP37+HA37+HL37+HW37+IH37</f>
        <v>0</v>
      </c>
      <c r="M37" s="40">
        <f>AD37+AQ37+BC37+BN37+CA37+CL37+CW37+DH37+DS37+ED37+EO37+EZ37+FK37+FV37+GG37+GR37+HC37+HN37+HY37+IJ37</f>
        <v>0</v>
      </c>
      <c r="N37" s="41">
        <f t="shared" si="26"/>
        <v>0</v>
      </c>
      <c r="O37" s="70">
        <f>W37+AJ37+AV37+BG37+BT37+CE37+CP37+DA37+DL37+DW37+EH37+ES37+FD37+FO37+FZ37+GK37+GV37+HG37+HR37+IC37</f>
        <v>0</v>
      </c>
      <c r="P37" s="32"/>
      <c r="Q37" s="29"/>
      <c r="R37" s="29"/>
      <c r="S37" s="29"/>
      <c r="T37" s="29"/>
      <c r="U37" s="29"/>
      <c r="V37" s="29"/>
      <c r="W37" s="30"/>
      <c r="X37" s="30"/>
      <c r="Y37" s="30"/>
      <c r="Z37" s="30"/>
      <c r="AA37" s="31"/>
      <c r="AB37" s="28">
        <f t="shared" si="27"/>
        <v>0</v>
      </c>
      <c r="AC37" s="27">
        <f t="shared" si="28"/>
        <v>0</v>
      </c>
      <c r="AD37" s="23">
        <f t="shared" si="29"/>
        <v>0</v>
      </c>
      <c r="AE37" s="55">
        <f t="shared" si="30"/>
        <v>0</v>
      </c>
      <c r="AF37" s="32"/>
      <c r="AG37" s="29"/>
      <c r="AH37" s="29"/>
      <c r="AI37" s="29"/>
      <c r="AJ37" s="30"/>
      <c r="AK37" s="30"/>
      <c r="AL37" s="30"/>
      <c r="AM37" s="30"/>
      <c r="AN37" s="31"/>
      <c r="AO37" s="28">
        <f t="shared" si="31"/>
        <v>0</v>
      </c>
      <c r="AP37" s="27">
        <f t="shared" si="32"/>
        <v>0</v>
      </c>
      <c r="AQ37" s="23">
        <f t="shared" si="33"/>
        <v>0</v>
      </c>
      <c r="AR37" s="55">
        <f t="shared" si="34"/>
        <v>0</v>
      </c>
      <c r="AS37" s="32"/>
      <c r="AT37" s="29"/>
      <c r="AU37" s="29"/>
      <c r="AV37" s="30"/>
      <c r="AW37" s="30"/>
      <c r="AX37" s="30"/>
      <c r="AY37" s="30"/>
      <c r="AZ37" s="31"/>
      <c r="BA37" s="28">
        <f t="shared" si="35"/>
        <v>0</v>
      </c>
      <c r="BB37" s="27">
        <f t="shared" si="36"/>
        <v>0</v>
      </c>
      <c r="BC37" s="23">
        <f t="shared" si="37"/>
        <v>0</v>
      </c>
      <c r="BD37" s="55">
        <f t="shared" si="38"/>
        <v>0</v>
      </c>
      <c r="BE37" s="28"/>
      <c r="BF37" s="52"/>
      <c r="BG37" s="30"/>
      <c r="BH37" s="30"/>
      <c r="BI37" s="30"/>
      <c r="BJ37" s="30"/>
      <c r="BK37" s="31"/>
      <c r="BL37" s="48">
        <f t="shared" si="39"/>
        <v>0</v>
      </c>
      <c r="BM37" s="41">
        <f t="shared" si="40"/>
        <v>0</v>
      </c>
      <c r="BN37" s="40">
        <f t="shared" si="41"/>
        <v>0</v>
      </c>
      <c r="BO37" s="39">
        <f t="shared" si="42"/>
        <v>0</v>
      </c>
      <c r="BP37" s="32"/>
      <c r="BQ37" s="29"/>
      <c r="BR37" s="29"/>
      <c r="BS37" s="29"/>
      <c r="BT37" s="30"/>
      <c r="BU37" s="30"/>
      <c r="BV37" s="30"/>
      <c r="BW37" s="30"/>
      <c r="BX37" s="31"/>
      <c r="BY37" s="28">
        <f t="shared" si="43"/>
        <v>0</v>
      </c>
      <c r="BZ37" s="27">
        <f t="shared" si="44"/>
        <v>0</v>
      </c>
      <c r="CA37" s="23">
        <f t="shared" si="45"/>
        <v>0</v>
      </c>
      <c r="CB37" s="145">
        <f t="shared" si="46"/>
        <v>0</v>
      </c>
      <c r="CC37" s="4"/>
      <c r="CD37" s="4"/>
      <c r="CE37" s="4"/>
      <c r="CF37" s="4"/>
      <c r="CG37" s="4"/>
      <c r="CH37" s="4"/>
      <c r="CI37" s="4"/>
      <c r="CL37" s="4"/>
      <c r="CM37" s="4"/>
      <c r="CX37" s="4"/>
      <c r="CY37" s="4"/>
      <c r="DI37" s="4"/>
      <c r="DJ37" s="4"/>
      <c r="DT37" s="4"/>
      <c r="DU37" s="4"/>
      <c r="EE37" s="4"/>
      <c r="EF37" s="4"/>
      <c r="EP37" s="4"/>
      <c r="EQ37" s="4"/>
      <c r="FA37" s="4"/>
      <c r="FB37" s="4"/>
      <c r="FL37" s="4"/>
      <c r="FM37" s="4"/>
      <c r="FW37" s="4"/>
      <c r="FX37" s="4"/>
      <c r="GH37" s="4"/>
      <c r="GI37" s="4"/>
      <c r="GS37" s="4"/>
      <c r="GT37" s="4"/>
      <c r="HD37" s="4"/>
      <c r="HE37" s="4"/>
      <c r="HO37" s="4"/>
      <c r="HP37" s="4"/>
      <c r="HZ37" s="4"/>
      <c r="IA37" s="4"/>
      <c r="IL37" s="4"/>
    </row>
    <row r="38" spans="1:246" hidden="1" x14ac:dyDescent="0.25">
      <c r="A38" s="33"/>
      <c r="B38" s="72"/>
      <c r="C38" s="25"/>
      <c r="D38" s="26"/>
      <c r="E38" s="26"/>
      <c r="F38" s="74"/>
      <c r="G38" s="24" t="str">
        <f>IF(AND(OR($G$2="Y",$H$2="Y"),I38&lt;5,J38&lt;5),IF(AND(I38=#REF!,J38=#REF!),#REF!+1,1),"")</f>
        <v/>
      </c>
      <c r="H38" s="21" t="e">
        <f>IF(AND($H$2="Y",J38&gt;0,OR(AND(G38=1,#REF!=10),AND(G38=2,#REF!=20),AND(G38=3,#REF!=30),AND(G38=4,#REF!=40),AND(G38=5,#REF!=50),AND(G38=6,#REF!=60),AND(G38=7,#REF!=70),AND(G38=8,#REF!=80),AND(G38=9,#REF!=90),AND(G38=10,#REF!=100))),VLOOKUP(J38-1,SortLookup!$A$13:$B$16,2,FALSE),"")</f>
        <v>#REF!</v>
      </c>
      <c r="I38" s="34" t="str">
        <f>IF(ISNA(VLOOKUP(E38,SortLookup!$A$1:$B$5,2,FALSE))," ",VLOOKUP(E38,SortLookup!$A$1:$B$5,2,FALSE))</f>
        <v xml:space="preserve"> </v>
      </c>
      <c r="J38" s="22" t="str">
        <f>IF(ISNA(VLOOKUP(F38,SortLookup!$A$7:$B$11,2,FALSE))," ",VLOOKUP(F38,SortLookup!$A$7:$B$11,2,FALSE))</f>
        <v xml:space="preserve"> </v>
      </c>
      <c r="K38" s="68">
        <f t="shared" si="25"/>
        <v>0</v>
      </c>
      <c r="L38" s="69">
        <f>AB38+AO38+BA38+BL38+BY38+CJ18+CU18+DF18+DQ18+EB18+EM18+EX18+FI18+FT18+GE18+GP18+HA18+HL18+HW18+IH18</f>
        <v>0</v>
      </c>
      <c r="M38" s="40">
        <f>AD38+AQ38+BC38+BN38+CA38+CL18+CW18+DH18+DS18+ED18+EO18+EZ18+FK18+FV18+GG18+GR18+HC18+HN18+HY18+IJ18</f>
        <v>0</v>
      </c>
      <c r="N38" s="41">
        <f t="shared" si="26"/>
        <v>0</v>
      </c>
      <c r="O38" s="70">
        <f>W38+AJ38+AV38+BG38+BT38+CE18+CP18+DA18+DL18+DW18+EH18+ES18+FD18+FO18+FZ18+GK18+GV18+HG18+HR18+IC18</f>
        <v>0</v>
      </c>
      <c r="P38" s="32"/>
      <c r="Q38" s="29"/>
      <c r="R38" s="29"/>
      <c r="S38" s="29"/>
      <c r="T38" s="29"/>
      <c r="U38" s="29"/>
      <c r="V38" s="29"/>
      <c r="W38" s="30"/>
      <c r="X38" s="30"/>
      <c r="Y38" s="30"/>
      <c r="Z38" s="30"/>
      <c r="AA38" s="31"/>
      <c r="AB38" s="28">
        <f t="shared" si="27"/>
        <v>0</v>
      </c>
      <c r="AC38" s="27">
        <f t="shared" si="28"/>
        <v>0</v>
      </c>
      <c r="AD38" s="23">
        <f t="shared" si="29"/>
        <v>0</v>
      </c>
      <c r="AE38" s="55">
        <f t="shared" si="30"/>
        <v>0</v>
      </c>
      <c r="AF38" s="32"/>
      <c r="AG38" s="29"/>
      <c r="AH38" s="29"/>
      <c r="AI38" s="29"/>
      <c r="AJ38" s="30"/>
      <c r="AK38" s="30"/>
      <c r="AL38" s="30"/>
      <c r="AM38" s="30"/>
      <c r="AN38" s="31"/>
      <c r="AO38" s="28">
        <f t="shared" si="31"/>
        <v>0</v>
      </c>
      <c r="AP38" s="27">
        <f t="shared" si="32"/>
        <v>0</v>
      </c>
      <c r="AQ38" s="23">
        <f t="shared" si="33"/>
        <v>0</v>
      </c>
      <c r="AR38" s="55">
        <f t="shared" si="34"/>
        <v>0</v>
      </c>
      <c r="AS38" s="32"/>
      <c r="AT38" s="29"/>
      <c r="AU38" s="29"/>
      <c r="AV38" s="30"/>
      <c r="AW38" s="30"/>
      <c r="AX38" s="30"/>
      <c r="AY38" s="30"/>
      <c r="AZ38" s="31"/>
      <c r="BA38" s="28">
        <f t="shared" si="35"/>
        <v>0</v>
      </c>
      <c r="BB38" s="27">
        <f t="shared" si="36"/>
        <v>0</v>
      </c>
      <c r="BC38" s="23">
        <f t="shared" si="37"/>
        <v>0</v>
      </c>
      <c r="BD38" s="55">
        <f t="shared" si="38"/>
        <v>0</v>
      </c>
      <c r="BE38" s="28"/>
      <c r="BF38" s="52"/>
      <c r="BG38" s="30"/>
      <c r="BH38" s="30"/>
      <c r="BI38" s="30"/>
      <c r="BJ38" s="30"/>
      <c r="BK38" s="31"/>
      <c r="BL38" s="48">
        <f t="shared" si="39"/>
        <v>0</v>
      </c>
      <c r="BM38" s="41">
        <f t="shared" si="40"/>
        <v>0</v>
      </c>
      <c r="BN38" s="40">
        <f t="shared" si="41"/>
        <v>0</v>
      </c>
      <c r="BO38" s="39">
        <f t="shared" si="42"/>
        <v>0</v>
      </c>
      <c r="BP38" s="32"/>
      <c r="BQ38" s="29"/>
      <c r="BR38" s="29"/>
      <c r="BS38" s="29"/>
      <c r="BT38" s="30"/>
      <c r="BU38" s="30"/>
      <c r="BV38" s="30"/>
      <c r="BW38" s="30"/>
      <c r="BX38" s="31"/>
      <c r="BY38" s="28">
        <f t="shared" si="43"/>
        <v>0</v>
      </c>
      <c r="BZ38" s="27">
        <f t="shared" si="44"/>
        <v>0</v>
      </c>
      <c r="CA38" s="23">
        <f t="shared" si="45"/>
        <v>0</v>
      </c>
      <c r="CB38" s="145">
        <f t="shared" si="46"/>
        <v>0</v>
      </c>
    </row>
    <row r="39" spans="1:246" hidden="1" x14ac:dyDescent="0.25">
      <c r="A39" s="33"/>
      <c r="B39" s="72"/>
      <c r="C39" s="25"/>
      <c r="D39" s="73"/>
      <c r="E39" s="26"/>
      <c r="F39" s="74"/>
      <c r="G39" s="24" t="str">
        <f>IF(AND(OR($G$2="Y",$H$2="Y"),I39&lt;5,J39&lt;5),IF(AND(I39=#REF!,J39=#REF!),#REF!+1,1),"")</f>
        <v/>
      </c>
      <c r="H39" s="21" t="e">
        <f>IF(AND($H$2="Y",J39&gt;0,OR(AND(G39=1,#REF!=10),AND(G39=2,#REF!=20),AND(G39=3,#REF!=30),AND(G39=4,#REF!=40),AND(G39=5,#REF!=50),AND(G39=6,#REF!=60),AND(G39=7,#REF!=70),AND(G39=8,#REF!=80),AND(G39=9,#REF!=90),AND(G39=10,#REF!=100))),VLOOKUP(J39-1,SortLookup!$A$13:$B$16,2,FALSE),"")</f>
        <v>#REF!</v>
      </c>
      <c r="I39" s="34" t="str">
        <f>IF(ISNA(VLOOKUP(E39,SortLookup!$A$1:$B$5,2,FALSE))," ",VLOOKUP(E39,SortLookup!$A$1:$B$5,2,FALSE))</f>
        <v xml:space="preserve"> </v>
      </c>
      <c r="J39" s="22" t="str">
        <f>IF(ISNA(VLOOKUP(F39,SortLookup!$A$7:$B$11,2,FALSE))," ",VLOOKUP(F39,SortLookup!$A$7:$B$11,2,FALSE))</f>
        <v xml:space="preserve"> </v>
      </c>
      <c r="K39" s="68">
        <f t="shared" si="25"/>
        <v>0</v>
      </c>
      <c r="L39" s="69">
        <f>AB39+AO39+BA39+BL39+BY39+CJ39+CU39+DF39+DQ39+EB39+EM39+EX39+FI39+FT39+GE39+GP39+HA39+HL39+HW39+IH39</f>
        <v>0</v>
      </c>
      <c r="M39" s="40">
        <f>AD39+AQ39+BC39+BN39+CA39+CL39+CW39+DH39+DS39+ED39+EO39+EZ39+FK39+FV39+GG39+GR39+HC39+HN39+HY39+IJ39</f>
        <v>0</v>
      </c>
      <c r="N39" s="41">
        <f t="shared" si="26"/>
        <v>0</v>
      </c>
      <c r="O39" s="70">
        <f>W39+AJ39+AV39+BG39+BT39+CE39+CP39+DA39+DL39+DW39+EH39+ES39+FD39+FO39+FZ39+GK39+GV39+HG39+HR39+IC39</f>
        <v>0</v>
      </c>
      <c r="P39" s="32"/>
      <c r="Q39" s="29"/>
      <c r="R39" s="29"/>
      <c r="S39" s="29"/>
      <c r="T39" s="29"/>
      <c r="U39" s="29"/>
      <c r="V39" s="29"/>
      <c r="W39" s="30"/>
      <c r="X39" s="30"/>
      <c r="Y39" s="30"/>
      <c r="Z39" s="30"/>
      <c r="AA39" s="31"/>
      <c r="AB39" s="28">
        <f t="shared" si="27"/>
        <v>0</v>
      </c>
      <c r="AC39" s="27">
        <f t="shared" si="28"/>
        <v>0</v>
      </c>
      <c r="AD39" s="23">
        <f t="shared" si="29"/>
        <v>0</v>
      </c>
      <c r="AE39" s="55">
        <f t="shared" si="30"/>
        <v>0</v>
      </c>
      <c r="AF39" s="32"/>
      <c r="AG39" s="29"/>
      <c r="AH39" s="29"/>
      <c r="AI39" s="29"/>
      <c r="AJ39" s="30"/>
      <c r="AK39" s="30"/>
      <c r="AL39" s="30"/>
      <c r="AM39" s="30"/>
      <c r="AN39" s="31"/>
      <c r="AO39" s="28">
        <f t="shared" si="31"/>
        <v>0</v>
      </c>
      <c r="AP39" s="27">
        <f t="shared" si="32"/>
        <v>0</v>
      </c>
      <c r="AQ39" s="23">
        <f t="shared" si="33"/>
        <v>0</v>
      </c>
      <c r="AR39" s="55">
        <f t="shared" si="34"/>
        <v>0</v>
      </c>
      <c r="AS39" s="32"/>
      <c r="AT39" s="29"/>
      <c r="AU39" s="29"/>
      <c r="AV39" s="30"/>
      <c r="AW39" s="30"/>
      <c r="AX39" s="30"/>
      <c r="AY39" s="30"/>
      <c r="AZ39" s="31"/>
      <c r="BA39" s="28">
        <f t="shared" si="35"/>
        <v>0</v>
      </c>
      <c r="BB39" s="27">
        <f t="shared" si="36"/>
        <v>0</v>
      </c>
      <c r="BC39" s="23">
        <f t="shared" si="37"/>
        <v>0</v>
      </c>
      <c r="BD39" s="55">
        <f t="shared" si="38"/>
        <v>0</v>
      </c>
      <c r="BE39" s="28"/>
      <c r="BF39" s="52"/>
      <c r="BG39" s="30"/>
      <c r="BH39" s="30"/>
      <c r="BI39" s="30"/>
      <c r="BJ39" s="30"/>
      <c r="BK39" s="31"/>
      <c r="BL39" s="48">
        <f t="shared" si="39"/>
        <v>0</v>
      </c>
      <c r="BM39" s="41">
        <f t="shared" si="40"/>
        <v>0</v>
      </c>
      <c r="BN39" s="40">
        <f t="shared" si="41"/>
        <v>0</v>
      </c>
      <c r="BO39" s="39">
        <f t="shared" si="42"/>
        <v>0</v>
      </c>
      <c r="BP39" s="32"/>
      <c r="BQ39" s="29"/>
      <c r="BR39" s="29"/>
      <c r="BS39" s="29"/>
      <c r="BT39" s="30"/>
      <c r="BU39" s="30"/>
      <c r="BV39" s="30"/>
      <c r="BW39" s="30"/>
      <c r="BX39" s="31"/>
      <c r="BY39" s="28">
        <f t="shared" si="43"/>
        <v>0</v>
      </c>
      <c r="BZ39" s="27">
        <f t="shared" si="44"/>
        <v>0</v>
      </c>
      <c r="CA39" s="23">
        <f t="shared" si="45"/>
        <v>0</v>
      </c>
      <c r="CB39" s="145">
        <f t="shared" si="46"/>
        <v>0</v>
      </c>
      <c r="CC39" s="4"/>
      <c r="CD39" s="4"/>
      <c r="CE39" s="4"/>
      <c r="CF39" s="4"/>
      <c r="CG39" s="4"/>
      <c r="CH39" s="4"/>
      <c r="CI39" s="4"/>
      <c r="CL39" s="4"/>
      <c r="CM39" s="4"/>
      <c r="CX39" s="4"/>
      <c r="CY39" s="4"/>
      <c r="DI39" s="4"/>
      <c r="DJ39" s="4"/>
      <c r="DT39" s="4"/>
      <c r="DU39" s="4"/>
      <c r="EE39" s="4"/>
      <c r="EF39" s="4"/>
      <c r="EP39" s="4"/>
      <c r="EQ39" s="4"/>
      <c r="FA39" s="4"/>
      <c r="FB39" s="4"/>
      <c r="FL39" s="4"/>
      <c r="FM39" s="4"/>
      <c r="FW39" s="4"/>
      <c r="FX39" s="4"/>
      <c r="GH39" s="4"/>
      <c r="GI39" s="4"/>
      <c r="GS39" s="4"/>
      <c r="GT39" s="4"/>
      <c r="HD39" s="4"/>
      <c r="HE39" s="4"/>
      <c r="HO39" s="4"/>
      <c r="HP39" s="4"/>
      <c r="HZ39" s="4"/>
      <c r="IA39" s="4"/>
      <c r="IL39" s="4"/>
    </row>
    <row r="40" spans="1:246" hidden="1" x14ac:dyDescent="0.25">
      <c r="A40" s="33"/>
      <c r="B40" s="72"/>
      <c r="C40" s="25"/>
      <c r="D40" s="73"/>
      <c r="E40" s="26"/>
      <c r="F40" s="73"/>
      <c r="G40" s="21" t="str">
        <f>IF(AND(OR($G$2="Y",$H$2="Y"),I40&lt;5,J40&lt;5),IF(AND(I40=#REF!,J40=#REF!),#REF!+1,1),"")</f>
        <v/>
      </c>
      <c r="H40" s="21" t="e">
        <f>IF(AND($H$2="Y",J40&gt;0,OR(AND(G40=1,#REF!=10),AND(G40=2,#REF!=20),AND(G40=3,#REF!=30),AND(G40=4,#REF!=40),AND(G40=5,#REF!=50),AND(G40=6,#REF!=60),AND(G40=7,#REF!=70),AND(G40=8,#REF!=80),AND(G40=9,#REF!=90),AND(G40=10,#REF!=100))),VLOOKUP(J40-1,SortLookup!$A$13:$B$16,2,FALSE),"")</f>
        <v>#REF!</v>
      </c>
      <c r="I40" s="34" t="str">
        <f>IF(ISNA(VLOOKUP(E40,SortLookup!$A$1:$B$5,2,FALSE))," ",VLOOKUP(E40,SortLookup!$A$1:$B$5,2,FALSE))</f>
        <v xml:space="preserve"> </v>
      </c>
      <c r="J40" s="22" t="str">
        <f>IF(ISNA(VLOOKUP(F40,SortLookup!$A$7:$B$11,2,FALSE))," ",VLOOKUP(F40,SortLookup!$A$7:$B$11,2,FALSE))</f>
        <v xml:space="preserve"> </v>
      </c>
      <c r="K40" s="118">
        <f t="shared" si="25"/>
        <v>0</v>
      </c>
      <c r="L40" s="119">
        <f>AB40+AO40+BA40+BL40+BY40+CJ20+CU20+DF20+DQ20+EB20+EM20+EX20+FI20+FT20+GE20+GP20+HA20+HL20+HW20+IH20</f>
        <v>0</v>
      </c>
      <c r="M40" s="23">
        <f>AD40+AQ40+BC40+BN40+CA40+CL20+CW20+DH20+DS20+ED20+EO20+EZ20+FK20+FV20+GG20+GR20+HC20+HN20+HY20+IJ20</f>
        <v>0</v>
      </c>
      <c r="N40" s="27">
        <f t="shared" si="26"/>
        <v>0</v>
      </c>
      <c r="O40" s="144">
        <f>W40+AJ40+AV40+BG40+BT40+CE20+CP20+DA20+DL20+DW20+EH20+ES20+FD20+FO20+FZ20+GK20+GV20+HG20+HR20+IC20</f>
        <v>0</v>
      </c>
      <c r="P40" s="32"/>
      <c r="Q40" s="29"/>
      <c r="R40" s="29"/>
      <c r="S40" s="29"/>
      <c r="T40" s="29"/>
      <c r="U40" s="29"/>
      <c r="V40" s="29"/>
      <c r="W40" s="30"/>
      <c r="X40" s="30"/>
      <c r="Y40" s="30"/>
      <c r="Z40" s="30"/>
      <c r="AA40" s="31"/>
      <c r="AB40" s="28">
        <f t="shared" si="27"/>
        <v>0</v>
      </c>
      <c r="AC40" s="27">
        <f t="shared" si="28"/>
        <v>0</v>
      </c>
      <c r="AD40" s="23">
        <f t="shared" si="29"/>
        <v>0</v>
      </c>
      <c r="AE40" s="55">
        <f t="shared" si="30"/>
        <v>0</v>
      </c>
      <c r="AF40" s="32"/>
      <c r="AG40" s="29"/>
      <c r="AH40" s="29"/>
      <c r="AI40" s="29"/>
      <c r="AJ40" s="30"/>
      <c r="AK40" s="30"/>
      <c r="AL40" s="30"/>
      <c r="AM40" s="30"/>
      <c r="AN40" s="31"/>
      <c r="AO40" s="28">
        <f t="shared" si="31"/>
        <v>0</v>
      </c>
      <c r="AP40" s="27">
        <f t="shared" si="32"/>
        <v>0</v>
      </c>
      <c r="AQ40" s="23">
        <f t="shared" si="33"/>
        <v>0</v>
      </c>
      <c r="AR40" s="55">
        <f t="shared" si="34"/>
        <v>0</v>
      </c>
      <c r="AS40" s="32"/>
      <c r="AT40" s="29"/>
      <c r="AU40" s="29"/>
      <c r="AV40" s="30"/>
      <c r="AW40" s="30"/>
      <c r="AX40" s="30"/>
      <c r="AY40" s="30"/>
      <c r="AZ40" s="31"/>
      <c r="BA40" s="28">
        <f t="shared" si="35"/>
        <v>0</v>
      </c>
      <c r="BB40" s="27">
        <f t="shared" si="36"/>
        <v>0</v>
      </c>
      <c r="BC40" s="23">
        <f t="shared" si="37"/>
        <v>0</v>
      </c>
      <c r="BD40" s="55">
        <f t="shared" si="38"/>
        <v>0</v>
      </c>
      <c r="BE40" s="28"/>
      <c r="BF40" s="52"/>
      <c r="BG40" s="30"/>
      <c r="BH40" s="30"/>
      <c r="BI40" s="30"/>
      <c r="BJ40" s="30"/>
      <c r="BK40" s="30"/>
      <c r="BL40" s="119">
        <f t="shared" si="39"/>
        <v>0</v>
      </c>
      <c r="BM40" s="27">
        <f t="shared" si="40"/>
        <v>0</v>
      </c>
      <c r="BN40" s="23">
        <f t="shared" si="41"/>
        <v>0</v>
      </c>
      <c r="BO40" s="77">
        <f t="shared" si="42"/>
        <v>0</v>
      </c>
      <c r="BP40" s="29"/>
      <c r="BQ40" s="29"/>
      <c r="BR40" s="29"/>
      <c r="BS40" s="29"/>
      <c r="BT40" s="30"/>
      <c r="BU40" s="30"/>
      <c r="BV40" s="30"/>
      <c r="BW40" s="30"/>
      <c r="BX40" s="31"/>
      <c r="BY40" s="28">
        <f t="shared" si="43"/>
        <v>0</v>
      </c>
      <c r="BZ40" s="27">
        <f t="shared" si="44"/>
        <v>0</v>
      </c>
      <c r="CA40" s="23">
        <f t="shared" si="45"/>
        <v>0</v>
      </c>
      <c r="CB40" s="147">
        <f t="shared" si="46"/>
        <v>0</v>
      </c>
      <c r="IL40" s="45"/>
    </row>
    <row r="41" spans="1:246" hidden="1" x14ac:dyDescent="0.25">
      <c r="A41" s="33"/>
      <c r="B41" s="72"/>
      <c r="C41" s="25"/>
      <c r="D41" s="73"/>
      <c r="E41" s="26"/>
      <c r="F41" s="73"/>
      <c r="G41" s="21" t="str">
        <f>IF(AND(OR($G$2="Y",$H$2="Y"),I41&lt;5,J41&lt;5),IF(AND(I41=#REF!,J41=#REF!),#REF!+1,1),"")</f>
        <v/>
      </c>
      <c r="H41" s="21" t="e">
        <f>IF(AND($H$2="Y",J41&gt;0,OR(AND(G41=1,#REF!=10),AND(G41=2,#REF!=20),AND(G41=3,#REF!=30),AND(G41=4,#REF!=40),AND(G41=5,#REF!=50),AND(G41=6,#REF!=60),AND(G41=7,#REF!=70),AND(G41=8,#REF!=80),AND(G41=9,#REF!=90),AND(G41=10,#REF!=100))),VLOOKUP(J41-1,SortLookup!$A$13:$B$16,2,FALSE),"")</f>
        <v>#REF!</v>
      </c>
      <c r="I41" s="34" t="str">
        <f>IF(ISNA(VLOOKUP(E41,SortLookup!$A$1:$B$5,2,FALSE))," ",VLOOKUP(E41,SortLookup!$A$1:$B$5,2,FALSE))</f>
        <v xml:space="preserve"> </v>
      </c>
      <c r="J41" s="22" t="str">
        <f>IF(ISNA(VLOOKUP(F41,SortLookup!$A$7:$B$11,2,FALSE))," ",VLOOKUP(F41,SortLookup!$A$7:$B$11,2,FALSE))</f>
        <v xml:space="preserve"> </v>
      </c>
      <c r="K41" s="118">
        <f t="shared" si="25"/>
        <v>0</v>
      </c>
      <c r="L41" s="119">
        <f>AB41+AO41+BA41+BL41+BY41+CJ21+CU21+DF21+DQ21+EB21+EM21+EX21+FI21+FT21+GE21+GP21+HA21+HL21+HW21+IH21</f>
        <v>0</v>
      </c>
      <c r="M41" s="23">
        <f>AD41+AQ41+BC41+BN41+CA41+CL21+CW21+DH21+DS21+ED21+EO21+EZ21+FK21+FV21+GG21+GR21+HC21+HN21+HY21+IJ21</f>
        <v>0</v>
      </c>
      <c r="N41" s="27">
        <f t="shared" si="26"/>
        <v>0</v>
      </c>
      <c r="O41" s="144">
        <f>W41+AJ41+AV41+BG41+BT41+CE21+CP21+DA21+DL21+DW21+EH21+ES21+FD21+FO21+FZ21+GK21+GV21+HG21+HR21+IC21</f>
        <v>0</v>
      </c>
      <c r="P41" s="32"/>
      <c r="Q41" s="29"/>
      <c r="R41" s="29"/>
      <c r="S41" s="29"/>
      <c r="T41" s="29"/>
      <c r="U41" s="29"/>
      <c r="V41" s="29"/>
      <c r="W41" s="30"/>
      <c r="X41" s="30"/>
      <c r="Y41" s="30"/>
      <c r="Z41" s="30"/>
      <c r="AA41" s="31"/>
      <c r="AB41" s="28">
        <f t="shared" si="27"/>
        <v>0</v>
      </c>
      <c r="AC41" s="27">
        <f t="shared" si="28"/>
        <v>0</v>
      </c>
      <c r="AD41" s="23">
        <f t="shared" si="29"/>
        <v>0</v>
      </c>
      <c r="AE41" s="55">
        <f t="shared" si="30"/>
        <v>0</v>
      </c>
      <c r="AF41" s="32"/>
      <c r="AG41" s="29"/>
      <c r="AH41" s="29"/>
      <c r="AI41" s="29"/>
      <c r="AJ41" s="30"/>
      <c r="AK41" s="30"/>
      <c r="AL41" s="30"/>
      <c r="AM41" s="30"/>
      <c r="AN41" s="31"/>
      <c r="AO41" s="28">
        <f t="shared" si="31"/>
        <v>0</v>
      </c>
      <c r="AP41" s="27">
        <f t="shared" si="32"/>
        <v>0</v>
      </c>
      <c r="AQ41" s="23">
        <f t="shared" si="33"/>
        <v>0</v>
      </c>
      <c r="AR41" s="55">
        <f t="shared" si="34"/>
        <v>0</v>
      </c>
      <c r="AS41" s="32"/>
      <c r="AT41" s="29"/>
      <c r="AU41" s="29"/>
      <c r="AV41" s="30"/>
      <c r="AW41" s="30"/>
      <c r="AX41" s="30"/>
      <c r="AY41" s="30"/>
      <c r="AZ41" s="31"/>
      <c r="BA41" s="28">
        <f t="shared" si="35"/>
        <v>0</v>
      </c>
      <c r="BB41" s="27">
        <f t="shared" si="36"/>
        <v>0</v>
      </c>
      <c r="BC41" s="23">
        <f t="shared" si="37"/>
        <v>0</v>
      </c>
      <c r="BD41" s="55">
        <f t="shared" si="38"/>
        <v>0</v>
      </c>
      <c r="BE41" s="28"/>
      <c r="BF41" s="52"/>
      <c r="BG41" s="30"/>
      <c r="BH41" s="30"/>
      <c r="BI41" s="30"/>
      <c r="BJ41" s="30"/>
      <c r="BK41" s="30"/>
      <c r="BL41" s="119">
        <f t="shared" si="39"/>
        <v>0</v>
      </c>
      <c r="BM41" s="27">
        <f t="shared" si="40"/>
        <v>0</v>
      </c>
      <c r="BN41" s="23">
        <f t="shared" si="41"/>
        <v>0</v>
      </c>
      <c r="BO41" s="77">
        <f t="shared" si="42"/>
        <v>0</v>
      </c>
      <c r="BP41" s="29"/>
      <c r="BQ41" s="29"/>
      <c r="BR41" s="29"/>
      <c r="BS41" s="29"/>
      <c r="BT41" s="30"/>
      <c r="BU41" s="30"/>
      <c r="BV41" s="30"/>
      <c r="BW41" s="30"/>
      <c r="BX41" s="31"/>
      <c r="BY41" s="28">
        <f t="shared" si="43"/>
        <v>0</v>
      </c>
      <c r="BZ41" s="27">
        <f t="shared" si="44"/>
        <v>0</v>
      </c>
      <c r="CA41" s="23">
        <f t="shared" si="45"/>
        <v>0</v>
      </c>
      <c r="CB41" s="147">
        <f t="shared" si="46"/>
        <v>0</v>
      </c>
      <c r="IL41" s="45"/>
    </row>
    <row r="42" spans="1:246" hidden="1" x14ac:dyDescent="0.25">
      <c r="A42" s="33"/>
      <c r="B42" s="72"/>
      <c r="C42" s="25"/>
      <c r="D42" s="73"/>
      <c r="E42" s="26"/>
      <c r="F42" s="73"/>
      <c r="G42" s="21" t="str">
        <f>IF(AND(OR($G$2="Y",$H$2="Y"),I42&lt;5,J42&lt;5),IF(AND(I42=#REF!,J42=#REF!),#REF!+1,1),"")</f>
        <v/>
      </c>
      <c r="H42" s="21" t="e">
        <f>IF(AND($H$2="Y",J42&gt;0,OR(AND(G42=1,#REF!=10),AND(G42=2,#REF!=20),AND(G42=3,#REF!=30),AND(G42=4,#REF!=40),AND(G42=5,#REF!=50),AND(G42=6,#REF!=60),AND(G42=7,#REF!=70),AND(G42=8,#REF!=80),AND(G42=9,#REF!=90),AND(G42=10,#REF!=100))),VLOOKUP(J42-1,SortLookup!$A$13:$B$16,2,FALSE),"")</f>
        <v>#REF!</v>
      </c>
      <c r="I42" s="34" t="str">
        <f>IF(ISNA(VLOOKUP(E42,SortLookup!$A$1:$B$5,2,FALSE))," ",VLOOKUP(E42,SortLookup!$A$1:$B$5,2,FALSE))</f>
        <v xml:space="preserve"> </v>
      </c>
      <c r="J42" s="22" t="str">
        <f>IF(ISNA(VLOOKUP(F42,SortLookup!$A$7:$B$11,2,FALSE))," ",VLOOKUP(F42,SortLookup!$A$7:$B$11,2,FALSE))</f>
        <v xml:space="preserve"> </v>
      </c>
      <c r="K42" s="118">
        <f t="shared" si="25"/>
        <v>0</v>
      </c>
      <c r="L42" s="119">
        <f>AB42+AO42+BA42+BL42+BY42+CJ42+CU42+DF42+DQ42+EB42+EM42+EX42+FI42+FT42+GE42+GP42+HA42+HL42+HW42+IH42</f>
        <v>0</v>
      </c>
      <c r="M42" s="23">
        <f>AD42+AQ42+BC42+BN42+CA42+CL42+CW42+DH42+DS42+ED42+EO42+EZ42+FK42+FV42+GG42+GR42+HC42+HN42+HY42+IJ42</f>
        <v>0</v>
      </c>
      <c r="N42" s="27">
        <f t="shared" si="26"/>
        <v>0</v>
      </c>
      <c r="O42" s="144">
        <f>W42+AJ42+AV42+BG42+BT42+CE42+CP42+DA42+DL42+DW42+EH42+ES42+FD42+FO42+FZ42+GK42+GV42+HG42+HR42+IC42</f>
        <v>0</v>
      </c>
      <c r="P42" s="32"/>
      <c r="Q42" s="29"/>
      <c r="R42" s="29"/>
      <c r="S42" s="29"/>
      <c r="T42" s="29"/>
      <c r="U42" s="29"/>
      <c r="V42" s="29"/>
      <c r="W42" s="30"/>
      <c r="X42" s="30"/>
      <c r="Y42" s="30"/>
      <c r="Z42" s="30"/>
      <c r="AA42" s="31"/>
      <c r="AB42" s="28">
        <f t="shared" si="27"/>
        <v>0</v>
      </c>
      <c r="AC42" s="27">
        <f t="shared" si="28"/>
        <v>0</v>
      </c>
      <c r="AD42" s="23">
        <f t="shared" si="29"/>
        <v>0</v>
      </c>
      <c r="AE42" s="55">
        <f t="shared" si="30"/>
        <v>0</v>
      </c>
      <c r="AF42" s="32"/>
      <c r="AG42" s="29"/>
      <c r="AH42" s="29"/>
      <c r="AI42" s="29"/>
      <c r="AJ42" s="30"/>
      <c r="AK42" s="30"/>
      <c r="AL42" s="30"/>
      <c r="AM42" s="30"/>
      <c r="AN42" s="31"/>
      <c r="AO42" s="28">
        <f t="shared" si="31"/>
        <v>0</v>
      </c>
      <c r="AP42" s="27">
        <f t="shared" si="32"/>
        <v>0</v>
      </c>
      <c r="AQ42" s="23">
        <f t="shared" si="33"/>
        <v>0</v>
      </c>
      <c r="AR42" s="55">
        <f t="shared" si="34"/>
        <v>0</v>
      </c>
      <c r="AS42" s="32"/>
      <c r="AT42" s="29"/>
      <c r="AU42" s="29"/>
      <c r="AV42" s="30"/>
      <c r="AW42" s="30"/>
      <c r="AX42" s="30"/>
      <c r="AY42" s="30"/>
      <c r="AZ42" s="31"/>
      <c r="BA42" s="28">
        <f t="shared" si="35"/>
        <v>0</v>
      </c>
      <c r="BB42" s="27">
        <f t="shared" si="36"/>
        <v>0</v>
      </c>
      <c r="BC42" s="23">
        <f t="shared" si="37"/>
        <v>0</v>
      </c>
      <c r="BD42" s="55">
        <f t="shared" si="38"/>
        <v>0</v>
      </c>
      <c r="BE42" s="28"/>
      <c r="BF42" s="52"/>
      <c r="BG42" s="30"/>
      <c r="BH42" s="30"/>
      <c r="BI42" s="30"/>
      <c r="BJ42" s="30"/>
      <c r="BK42" s="30"/>
      <c r="BL42" s="119">
        <f t="shared" si="39"/>
        <v>0</v>
      </c>
      <c r="BM42" s="27">
        <f t="shared" si="40"/>
        <v>0</v>
      </c>
      <c r="BN42" s="23">
        <f t="shared" si="41"/>
        <v>0</v>
      </c>
      <c r="BO42" s="77">
        <f t="shared" si="42"/>
        <v>0</v>
      </c>
      <c r="BP42" s="29"/>
      <c r="BQ42" s="29"/>
      <c r="BR42" s="29"/>
      <c r="BS42" s="29"/>
      <c r="BT42" s="30"/>
      <c r="BU42" s="30"/>
      <c r="BV42" s="30"/>
      <c r="BW42" s="30"/>
      <c r="BX42" s="31"/>
      <c r="BY42" s="28">
        <f t="shared" si="43"/>
        <v>0</v>
      </c>
      <c r="BZ42" s="27">
        <f t="shared" si="44"/>
        <v>0</v>
      </c>
      <c r="CA42" s="23">
        <f t="shared" si="45"/>
        <v>0</v>
      </c>
      <c r="CB42" s="147">
        <f t="shared" si="46"/>
        <v>0</v>
      </c>
      <c r="CC42" s="1"/>
      <c r="CD42" s="1"/>
      <c r="CE42" s="2"/>
      <c r="CF42" s="2"/>
      <c r="CG42" s="2"/>
      <c r="CH42" s="2"/>
      <c r="CI42" s="2"/>
      <c r="CJ42" s="114">
        <f>CC42+CD42</f>
        <v>0</v>
      </c>
      <c r="CK42" s="13">
        <f>CE42/2</f>
        <v>0</v>
      </c>
      <c r="CL42" s="6">
        <f>(CF42*3)+(CG42*5)+(CH42*5)+(CI42*20)</f>
        <v>0</v>
      </c>
      <c r="CM42" s="44">
        <f>CJ42+CK42+CL42</f>
        <v>0</v>
      </c>
      <c r="CX42" s="4"/>
      <c r="CY42" s="4"/>
      <c r="DI42" s="4"/>
      <c r="DJ42" s="4"/>
      <c r="DT42" s="4"/>
      <c r="DU42" s="4"/>
      <c r="EE42" s="4"/>
      <c r="EF42" s="4"/>
      <c r="EP42" s="4"/>
      <c r="EQ42" s="4"/>
      <c r="FA42" s="4"/>
      <c r="FB42" s="4"/>
      <c r="FL42" s="4"/>
      <c r="FM42" s="4"/>
      <c r="FW42" s="4"/>
      <c r="FX42" s="4"/>
      <c r="GH42" s="4"/>
      <c r="GI42" s="4"/>
      <c r="GS42" s="4"/>
      <c r="GT42" s="4"/>
      <c r="HD42" s="4"/>
      <c r="HE42" s="4"/>
      <c r="HO42" s="4"/>
      <c r="HP42" s="4"/>
      <c r="HZ42" s="4"/>
      <c r="IA42" s="4"/>
      <c r="IL42" s="45"/>
    </row>
    <row r="43" spans="1:246" hidden="1" x14ac:dyDescent="0.25">
      <c r="A43" s="33"/>
      <c r="B43" s="72"/>
      <c r="C43" s="25"/>
      <c r="D43" s="73"/>
      <c r="E43" s="26"/>
      <c r="F43" s="26"/>
      <c r="G43" s="21" t="str">
        <f>IF(AND(OR($G$2="Y",$H$2="Y"),I43&lt;5,J43&lt;5),IF(AND(I43=#REF!,J43=#REF!),#REF!+1,1),"")</f>
        <v/>
      </c>
      <c r="H43" s="21" t="e">
        <f>IF(AND($H$2="Y",J43&gt;0,OR(AND(G43=1,#REF!=10),AND(G43=2,#REF!=20),AND(G43=3,#REF!=30),AND(G43=4,#REF!=40),AND(G43=5,#REF!=50),AND(G43=6,#REF!=60),AND(G43=7,G45=70),AND(G43=8,#REF!=80),AND(G43=9,G49=90),AND(G43=10,#REF!=100))),VLOOKUP(J43-1,SortLookup!$A$13:$B$16,2,FALSE),"")</f>
        <v>#REF!</v>
      </c>
      <c r="I43" s="34" t="str">
        <f>IF(ISNA(VLOOKUP(E43,SortLookup!$A$1:$B$5,2,FALSE))," ",VLOOKUP(E43,SortLookup!$A$1:$B$5,2,FALSE))</f>
        <v xml:space="preserve"> </v>
      </c>
      <c r="J43" s="22" t="str">
        <f>IF(ISNA(VLOOKUP(F43,SortLookup!$A$7:$B$11,2,FALSE))," ",VLOOKUP(F43,SortLookup!$A$7:$B$11,2,FALSE))</f>
        <v xml:space="preserve"> </v>
      </c>
      <c r="K43" s="118">
        <f t="shared" si="25"/>
        <v>0</v>
      </c>
      <c r="L43" s="119">
        <f>AB43+AO43+BA43+BL43+BY43+CJ43+CU43+DF43+DQ43+EB43+EM43+EX43+FI43+FT43+GE43+GP43+HA43+HL43+HW43+IH43</f>
        <v>0</v>
      </c>
      <c r="M43" s="23">
        <f>AD43+AQ43+BC43+BN43+CA43+CL43+CW43+DH43+DS43+ED43+EO43+EZ43+FK43+FV43+GG43+GR43+HC43+HN43+HY43+IJ43</f>
        <v>0</v>
      </c>
      <c r="N43" s="27">
        <f t="shared" si="26"/>
        <v>0</v>
      </c>
      <c r="O43" s="144">
        <f>W43+AJ43+AV43+BG43+BT43+CE43+CP43+DA43+DL43+DW43+EH43+ES43+FD43+FO43+FZ43+GK43+GV43+HG43+HR43+IC43</f>
        <v>0</v>
      </c>
      <c r="P43" s="32"/>
      <c r="Q43" s="29"/>
      <c r="R43" s="29"/>
      <c r="S43" s="29"/>
      <c r="T43" s="29"/>
      <c r="U43" s="29"/>
      <c r="V43" s="29"/>
      <c r="W43" s="30"/>
      <c r="X43" s="30"/>
      <c r="Y43" s="30"/>
      <c r="Z43" s="30"/>
      <c r="AA43" s="31"/>
      <c r="AB43" s="28">
        <f t="shared" si="27"/>
        <v>0</v>
      </c>
      <c r="AC43" s="27">
        <f t="shared" si="28"/>
        <v>0</v>
      </c>
      <c r="AD43" s="23">
        <f t="shared" si="29"/>
        <v>0</v>
      </c>
      <c r="AE43" s="55">
        <f t="shared" si="30"/>
        <v>0</v>
      </c>
      <c r="AF43" s="32"/>
      <c r="AG43" s="29"/>
      <c r="AH43" s="29"/>
      <c r="AI43" s="29"/>
      <c r="AJ43" s="30"/>
      <c r="AK43" s="30"/>
      <c r="AL43" s="30"/>
      <c r="AM43" s="30"/>
      <c r="AN43" s="31"/>
      <c r="AO43" s="28">
        <f t="shared" si="31"/>
        <v>0</v>
      </c>
      <c r="AP43" s="27">
        <f t="shared" si="32"/>
        <v>0</v>
      </c>
      <c r="AQ43" s="23">
        <f t="shared" si="33"/>
        <v>0</v>
      </c>
      <c r="AR43" s="55">
        <f t="shared" si="34"/>
        <v>0</v>
      </c>
      <c r="AS43" s="32"/>
      <c r="AT43" s="29"/>
      <c r="AU43" s="29"/>
      <c r="AV43" s="30"/>
      <c r="AW43" s="30"/>
      <c r="AX43" s="30"/>
      <c r="AY43" s="30"/>
      <c r="AZ43" s="31"/>
      <c r="BA43" s="28">
        <f t="shared" si="35"/>
        <v>0</v>
      </c>
      <c r="BB43" s="27">
        <f t="shared" si="36"/>
        <v>0</v>
      </c>
      <c r="BC43" s="23">
        <f t="shared" si="37"/>
        <v>0</v>
      </c>
      <c r="BD43" s="55">
        <f t="shared" si="38"/>
        <v>0</v>
      </c>
      <c r="BE43" s="28"/>
      <c r="BF43" s="52"/>
      <c r="BG43" s="30"/>
      <c r="BH43" s="30"/>
      <c r="BI43" s="30"/>
      <c r="BJ43" s="30"/>
      <c r="BK43" s="30"/>
      <c r="BL43" s="119">
        <f t="shared" si="39"/>
        <v>0</v>
      </c>
      <c r="BM43" s="27">
        <f t="shared" si="40"/>
        <v>0</v>
      </c>
      <c r="BN43" s="23">
        <f t="shared" si="41"/>
        <v>0</v>
      </c>
      <c r="BO43" s="77">
        <f t="shared" si="42"/>
        <v>0</v>
      </c>
      <c r="BP43" s="29"/>
      <c r="BQ43" s="29"/>
      <c r="BR43" s="29"/>
      <c r="BS43" s="29"/>
      <c r="BT43" s="30"/>
      <c r="BU43" s="30"/>
      <c r="BV43" s="30"/>
      <c r="BW43" s="30"/>
      <c r="BX43" s="31"/>
      <c r="BY43" s="28">
        <f t="shared" si="43"/>
        <v>0</v>
      </c>
      <c r="BZ43" s="27">
        <f t="shared" si="44"/>
        <v>0</v>
      </c>
      <c r="CA43" s="23">
        <f t="shared" si="45"/>
        <v>0</v>
      </c>
      <c r="CB43" s="147">
        <f t="shared" si="46"/>
        <v>0</v>
      </c>
      <c r="CC43" s="4"/>
      <c r="CD43" s="4"/>
      <c r="CE43" s="4"/>
      <c r="CF43" s="4"/>
      <c r="CG43" s="4"/>
      <c r="CH43" s="4"/>
      <c r="CI43" s="4"/>
      <c r="CL43" s="4"/>
      <c r="CM43" s="4"/>
      <c r="IL43" s="45"/>
    </row>
    <row r="44" spans="1:246" hidden="1" x14ac:dyDescent="0.25">
      <c r="A44" s="33"/>
      <c r="B44" s="72"/>
      <c r="C44" s="25"/>
      <c r="D44" s="26"/>
      <c r="E44" s="26"/>
      <c r="F44" s="73"/>
      <c r="G44" s="21" t="str">
        <f>IF(AND(OR($G$2="Y",$H$2="Y"),I44&lt;5,J44&lt;5),IF(AND(I44=I39,J44=J39),G39+1,1),"")</f>
        <v/>
      </c>
      <c r="H44" s="21" t="e">
        <f>IF(AND($H$2="Y",J44&gt;0,OR(AND(G44=1,#REF!=10),AND(G44=2,#REF!=20),AND(G44=3,#REF!=30),AND(G44=4,#REF!=40),AND(G44=5,#REF!=50),AND(G44=6,#REF!=60),AND(G44=7,#REF!=70),AND(G44=8,#REF!=80),AND(G44=9,#REF!=90),AND(G44=10,#REF!=100))),VLOOKUP(J44-1,SortLookup!$A$13:$B$16,2,FALSE),"")</f>
        <v>#REF!</v>
      </c>
      <c r="I44" s="34" t="str">
        <f>IF(ISNA(VLOOKUP(E44,SortLookup!$A$1:$B$5,2,FALSE))," ",VLOOKUP(E44,SortLookup!$A$1:$B$5,2,FALSE))</f>
        <v xml:space="preserve"> </v>
      </c>
      <c r="J44" s="22" t="str">
        <f>IF(ISNA(VLOOKUP(F44,SortLookup!$A$7:$B$11,2,FALSE))," ",VLOOKUP(F44,SortLookup!$A$7:$B$11,2,FALSE))</f>
        <v xml:space="preserve"> </v>
      </c>
      <c r="K44" s="118">
        <f t="shared" si="25"/>
        <v>0</v>
      </c>
      <c r="L44" s="119">
        <f>AB44+AO44+BA44+BL44+BY44+CJ44+CU44+DF44+DQ44+EB44+EM44+EX44+FI44+FT44+GE44+GP44+HA44+HL44+HW44+IH44</f>
        <v>0</v>
      </c>
      <c r="M44" s="23">
        <f>AD44+AQ44+BC44+BN44+CA44+CL44+CW44+DH44+DS44+ED44+EO44+EZ44+FK44+FV44+GG44+GR44+HC44+HN44+HY44+IJ44</f>
        <v>0</v>
      </c>
      <c r="N44" s="27">
        <f t="shared" si="26"/>
        <v>0</v>
      </c>
      <c r="O44" s="144">
        <f>W44+AJ44+AV44+BG44+BT44+CE44+CP44+DA44+DL44+DW44+EH44+ES44+FD44+FO44+FZ44+GK44+GV44+HG44+HR44+IC44</f>
        <v>0</v>
      </c>
      <c r="P44" s="32"/>
      <c r="Q44" s="29"/>
      <c r="R44" s="29"/>
      <c r="S44" s="29"/>
      <c r="T44" s="29"/>
      <c r="U44" s="29"/>
      <c r="V44" s="29"/>
      <c r="W44" s="30"/>
      <c r="X44" s="30"/>
      <c r="Y44" s="30"/>
      <c r="Z44" s="30"/>
      <c r="AA44" s="31"/>
      <c r="AB44" s="28">
        <f t="shared" si="27"/>
        <v>0</v>
      </c>
      <c r="AC44" s="27">
        <f t="shared" si="28"/>
        <v>0</v>
      </c>
      <c r="AD44" s="23">
        <f t="shared" si="29"/>
        <v>0</v>
      </c>
      <c r="AE44" s="55">
        <f t="shared" si="30"/>
        <v>0</v>
      </c>
      <c r="AF44" s="32"/>
      <c r="AG44" s="29"/>
      <c r="AH44" s="29"/>
      <c r="AI44" s="29"/>
      <c r="AJ44" s="30"/>
      <c r="AK44" s="30"/>
      <c r="AL44" s="30"/>
      <c r="AM44" s="30"/>
      <c r="AN44" s="31"/>
      <c r="AO44" s="28">
        <f t="shared" si="31"/>
        <v>0</v>
      </c>
      <c r="AP44" s="27">
        <f t="shared" si="32"/>
        <v>0</v>
      </c>
      <c r="AQ44" s="23">
        <f t="shared" si="33"/>
        <v>0</v>
      </c>
      <c r="AR44" s="55">
        <f t="shared" si="34"/>
        <v>0</v>
      </c>
      <c r="AS44" s="32"/>
      <c r="AT44" s="29"/>
      <c r="AU44" s="29"/>
      <c r="AV44" s="30"/>
      <c r="AW44" s="30"/>
      <c r="AX44" s="30"/>
      <c r="AY44" s="30"/>
      <c r="AZ44" s="31"/>
      <c r="BA44" s="28">
        <f t="shared" si="35"/>
        <v>0</v>
      </c>
      <c r="BB44" s="27">
        <f t="shared" si="36"/>
        <v>0</v>
      </c>
      <c r="BC44" s="23">
        <f t="shared" si="37"/>
        <v>0</v>
      </c>
      <c r="BD44" s="55">
        <f t="shared" si="38"/>
        <v>0</v>
      </c>
      <c r="BE44" s="28"/>
      <c r="BF44" s="52"/>
      <c r="BG44" s="30"/>
      <c r="BH44" s="30"/>
      <c r="BI44" s="30"/>
      <c r="BJ44" s="30"/>
      <c r="BK44" s="30"/>
      <c r="BL44" s="119">
        <f t="shared" si="39"/>
        <v>0</v>
      </c>
      <c r="BM44" s="27">
        <f t="shared" si="40"/>
        <v>0</v>
      </c>
      <c r="BN44" s="23">
        <f t="shared" si="41"/>
        <v>0</v>
      </c>
      <c r="BO44" s="77">
        <f t="shared" si="42"/>
        <v>0</v>
      </c>
      <c r="BP44" s="29"/>
      <c r="BQ44" s="29"/>
      <c r="BR44" s="29"/>
      <c r="BS44" s="29"/>
      <c r="BT44" s="30"/>
      <c r="BU44" s="30"/>
      <c r="BV44" s="30"/>
      <c r="BW44" s="30"/>
      <c r="BX44" s="31"/>
      <c r="BY44" s="28">
        <f t="shared" si="43"/>
        <v>0</v>
      </c>
      <c r="BZ44" s="27">
        <f t="shared" si="44"/>
        <v>0</v>
      </c>
      <c r="CA44" s="23">
        <f t="shared" si="45"/>
        <v>0</v>
      </c>
      <c r="CB44" s="147">
        <f t="shared" si="46"/>
        <v>0</v>
      </c>
      <c r="CC44" s="1"/>
      <c r="CD44" s="1"/>
      <c r="CE44" s="2"/>
      <c r="CF44" s="2"/>
      <c r="CG44" s="2"/>
      <c r="CH44" s="2"/>
      <c r="CI44" s="2"/>
      <c r="CJ44" s="114">
        <f>CC44+CD44</f>
        <v>0</v>
      </c>
      <c r="CK44" s="13">
        <f>CE44/2</f>
        <v>0</v>
      </c>
      <c r="CL44" s="6">
        <f>(CF44*3)+(CG44*5)+(CH44*5)+(CI44*20)</f>
        <v>0</v>
      </c>
      <c r="CM44" s="44">
        <f>CJ44+CK44+CL44</f>
        <v>0</v>
      </c>
      <c r="CX44" s="4"/>
      <c r="CY44" s="4"/>
      <c r="DI44" s="4"/>
      <c r="DJ44" s="4"/>
      <c r="DT44" s="4"/>
      <c r="DU44" s="4"/>
      <c r="EE44" s="4"/>
      <c r="EF44" s="4"/>
      <c r="EP44" s="4"/>
      <c r="EQ44" s="4"/>
      <c r="FA44" s="4"/>
      <c r="FB44" s="4"/>
      <c r="FL44" s="4"/>
      <c r="FM44" s="4"/>
      <c r="FW44" s="4"/>
      <c r="FX44" s="4"/>
      <c r="GH44" s="4"/>
      <c r="GI44" s="4"/>
      <c r="GS44" s="4"/>
      <c r="GT44" s="4"/>
      <c r="HD44" s="4"/>
      <c r="HE44" s="4"/>
      <c r="HO44" s="4"/>
      <c r="HP44" s="4"/>
      <c r="HZ44" s="4"/>
      <c r="IA44" s="4"/>
      <c r="IL44" s="45"/>
    </row>
    <row r="45" spans="1:246" hidden="1" x14ac:dyDescent="0.25">
      <c r="A45" s="33"/>
      <c r="B45" s="25"/>
      <c r="C45" s="25"/>
      <c r="D45" s="73"/>
      <c r="E45" s="26"/>
      <c r="F45" s="73"/>
      <c r="G45" s="21" t="str">
        <f>IF(AND(OR($G$2="Y",$H$2="Y"),I45&lt;5,J45&lt;5),IF(AND(I45=#REF!,J45=#REF!),#REF!+1,1),"")</f>
        <v/>
      </c>
      <c r="H45" s="21" t="e">
        <f>IF(AND($H$2="Y",J45&gt;0,OR(AND(G45=1,#REF!=10),AND(G45=2,#REF!=20),AND(G45=3,#REF!=30),AND(G45=4,#REF!=40),AND(G45=5,#REF!=50),AND(G45=6,#REF!=60),AND(G45=7,#REF!=70),AND(G45=8,#REF!=80),AND(G45=9,#REF!=90),AND(G45=10,#REF!=100))),VLOOKUP(J45-1,SortLookup!$A$13:$B$16,2,FALSE),"")</f>
        <v>#REF!</v>
      </c>
      <c r="I45" s="34" t="str">
        <f>IF(ISNA(VLOOKUP(E45,SortLookup!$A$1:$B$5,2,FALSE))," ",VLOOKUP(E45,SortLookup!$A$1:$B$5,2,FALSE))</f>
        <v xml:space="preserve"> </v>
      </c>
      <c r="J45" s="22" t="str">
        <f>IF(ISNA(VLOOKUP(F45,SortLookup!$A$7:$B$11,2,FALSE))," ",VLOOKUP(F45,SortLookup!$A$7:$B$11,2,FALSE))</f>
        <v xml:space="preserve"> </v>
      </c>
      <c r="K45" s="118">
        <f t="shared" si="25"/>
        <v>0</v>
      </c>
      <c r="L45" s="119">
        <f>AB45+AO45+BA45+BL45+BY45+CJ45+CU45+DF45+DQ45+EB45+EM45+EX45+FI45+FT45+GE45+GP45+HA45+HL45+HW45+IH45</f>
        <v>0</v>
      </c>
      <c r="M45" s="23">
        <f>AD45+AQ45+BC45+BN45+CA45+CL45+CW45+DH45+DS45+ED45+EO45+EZ45+FK45+FV45+GG45+GR45+HC45+HN45+HY45+IJ45</f>
        <v>0</v>
      </c>
      <c r="N45" s="27">
        <f t="shared" si="26"/>
        <v>0</v>
      </c>
      <c r="O45" s="144">
        <f>W45+AJ45+AV45+BG45+BT45+CE45+CP45+DA45+DL45+DW45+EH45+ES45+FD45+FO45+FZ45+GK45+GV45+HG45+HR45+IC45</f>
        <v>0</v>
      </c>
      <c r="P45" s="32"/>
      <c r="Q45" s="29"/>
      <c r="R45" s="29"/>
      <c r="S45" s="29"/>
      <c r="T45" s="29"/>
      <c r="U45" s="29"/>
      <c r="V45" s="29"/>
      <c r="W45" s="30"/>
      <c r="X45" s="30"/>
      <c r="Y45" s="30"/>
      <c r="Z45" s="30"/>
      <c r="AA45" s="31"/>
      <c r="AB45" s="28">
        <f t="shared" si="27"/>
        <v>0</v>
      </c>
      <c r="AC45" s="27">
        <f t="shared" si="28"/>
        <v>0</v>
      </c>
      <c r="AD45" s="23">
        <f t="shared" si="29"/>
        <v>0</v>
      </c>
      <c r="AE45" s="55">
        <f t="shared" si="30"/>
        <v>0</v>
      </c>
      <c r="AF45" s="32"/>
      <c r="AG45" s="29"/>
      <c r="AH45" s="29"/>
      <c r="AI45" s="29"/>
      <c r="AJ45" s="30"/>
      <c r="AK45" s="30"/>
      <c r="AL45" s="30"/>
      <c r="AM45" s="30"/>
      <c r="AN45" s="31"/>
      <c r="AO45" s="28">
        <f t="shared" si="31"/>
        <v>0</v>
      </c>
      <c r="AP45" s="27">
        <f t="shared" si="32"/>
        <v>0</v>
      </c>
      <c r="AQ45" s="23">
        <f t="shared" si="33"/>
        <v>0</v>
      </c>
      <c r="AR45" s="55">
        <f t="shared" si="34"/>
        <v>0</v>
      </c>
      <c r="AS45" s="32"/>
      <c r="AT45" s="29"/>
      <c r="AU45" s="29"/>
      <c r="AV45" s="30"/>
      <c r="AW45" s="30"/>
      <c r="AX45" s="30"/>
      <c r="AY45" s="30"/>
      <c r="AZ45" s="31"/>
      <c r="BA45" s="28">
        <f t="shared" si="35"/>
        <v>0</v>
      </c>
      <c r="BB45" s="27">
        <f t="shared" si="36"/>
        <v>0</v>
      </c>
      <c r="BC45" s="23">
        <f t="shared" si="37"/>
        <v>0</v>
      </c>
      <c r="BD45" s="55">
        <f t="shared" si="38"/>
        <v>0</v>
      </c>
      <c r="BE45" s="28"/>
      <c r="BF45" s="52"/>
      <c r="BG45" s="30"/>
      <c r="BH45" s="30"/>
      <c r="BI45" s="30"/>
      <c r="BJ45" s="30"/>
      <c r="BK45" s="30"/>
      <c r="BL45" s="119">
        <f t="shared" si="39"/>
        <v>0</v>
      </c>
      <c r="BM45" s="27">
        <f t="shared" si="40"/>
        <v>0</v>
      </c>
      <c r="BN45" s="23">
        <f t="shared" si="41"/>
        <v>0</v>
      </c>
      <c r="BO45" s="77">
        <f t="shared" si="42"/>
        <v>0</v>
      </c>
      <c r="BP45" s="29"/>
      <c r="BQ45" s="29"/>
      <c r="BR45" s="29"/>
      <c r="BS45" s="29"/>
      <c r="BT45" s="30"/>
      <c r="BU45" s="30"/>
      <c r="BV45" s="30"/>
      <c r="BW45" s="30"/>
      <c r="BX45" s="31"/>
      <c r="BY45" s="28">
        <f t="shared" si="43"/>
        <v>0</v>
      </c>
      <c r="BZ45" s="27">
        <f t="shared" si="44"/>
        <v>0</v>
      </c>
      <c r="CA45" s="23">
        <f t="shared" si="45"/>
        <v>0</v>
      </c>
      <c r="CB45" s="147">
        <f t="shared" si="46"/>
        <v>0</v>
      </c>
      <c r="CC45" s="1"/>
      <c r="CD45" s="1"/>
      <c r="CE45" s="2"/>
      <c r="CF45" s="2"/>
      <c r="CG45" s="2"/>
      <c r="CH45" s="2"/>
      <c r="CI45" s="2"/>
      <c r="CJ45" s="114">
        <f>CC45+CD45</f>
        <v>0</v>
      </c>
      <c r="CK45" s="13">
        <f>CE45/2</f>
        <v>0</v>
      </c>
      <c r="CL45" s="6">
        <f>(CF45*3)+(CG45*5)+(CH45*5)+(CI45*20)</f>
        <v>0</v>
      </c>
      <c r="CM45" s="44">
        <f>CJ45+CK45+CL45</f>
        <v>0</v>
      </c>
      <c r="CN45" s="1"/>
      <c r="CO45" s="1"/>
      <c r="CP45" s="2"/>
      <c r="CQ45" s="2"/>
      <c r="CR45" s="2"/>
      <c r="CS45" s="2"/>
      <c r="CT45" s="2"/>
      <c r="CU45" s="114"/>
      <c r="CV45" s="13"/>
      <c r="CW45" s="6"/>
      <c r="CX45" s="44"/>
      <c r="CY45" s="1"/>
      <c r="CZ45" s="1"/>
      <c r="DA45" s="2"/>
      <c r="DB45" s="2"/>
      <c r="DC45" s="2"/>
      <c r="DD45" s="2"/>
      <c r="DE45" s="2"/>
      <c r="DF45" s="114"/>
      <c r="DG45" s="13"/>
      <c r="DH45" s="6"/>
      <c r="DI45" s="44"/>
      <c r="DJ45" s="1"/>
      <c r="DK45" s="1"/>
      <c r="DL45" s="2"/>
      <c r="DM45" s="2"/>
      <c r="DN45" s="2"/>
      <c r="DO45" s="2"/>
      <c r="DP45" s="2"/>
      <c r="DQ45" s="114"/>
      <c r="DR45" s="13"/>
      <c r="DS45" s="6"/>
      <c r="DT45" s="44"/>
      <c r="DU45" s="1"/>
      <c r="DV45" s="1"/>
      <c r="DW45" s="2"/>
      <c r="DX45" s="2"/>
      <c r="DY45" s="2"/>
      <c r="DZ45" s="2"/>
      <c r="EA45" s="2"/>
      <c r="EB45" s="114"/>
      <c r="EC45" s="13"/>
      <c r="ED45" s="6"/>
      <c r="EE45" s="44"/>
      <c r="EF45" s="1"/>
      <c r="EG45" s="1"/>
      <c r="EH45" s="2"/>
      <c r="EI45" s="2"/>
      <c r="EJ45" s="2"/>
      <c r="EK45" s="2"/>
      <c r="EL45" s="2"/>
      <c r="EM45" s="114"/>
      <c r="EN45" s="13"/>
      <c r="EO45" s="6"/>
      <c r="EP45" s="44"/>
      <c r="EQ45" s="1"/>
      <c r="ER45" s="1"/>
      <c r="ES45" s="2"/>
      <c r="ET45" s="2"/>
      <c r="EU45" s="2"/>
      <c r="EV45" s="2"/>
      <c r="EW45" s="2"/>
      <c r="EX45" s="114"/>
      <c r="EY45" s="13"/>
      <c r="EZ45" s="6"/>
      <c r="FA45" s="44"/>
      <c r="FB45" s="1"/>
      <c r="FC45" s="1"/>
      <c r="FD45" s="2"/>
      <c r="FE45" s="2"/>
      <c r="FF45" s="2"/>
      <c r="FG45" s="2"/>
      <c r="FH45" s="2"/>
      <c r="FI45" s="114"/>
      <c r="FJ45" s="13"/>
      <c r="FK45" s="6"/>
      <c r="FL45" s="44"/>
      <c r="FM45" s="1"/>
      <c r="FN45" s="1"/>
      <c r="FO45" s="2"/>
      <c r="FP45" s="2"/>
      <c r="FQ45" s="2"/>
      <c r="FR45" s="2"/>
      <c r="FS45" s="2"/>
      <c r="FT45" s="114"/>
      <c r="FU45" s="13"/>
      <c r="FV45" s="6"/>
      <c r="FW45" s="44"/>
      <c r="FX45" s="1"/>
      <c r="FY45" s="1"/>
      <c r="FZ45" s="2"/>
      <c r="GA45" s="2"/>
      <c r="GB45" s="2"/>
      <c r="GC45" s="2"/>
      <c r="GD45" s="2"/>
      <c r="GE45" s="114"/>
      <c r="GF45" s="13"/>
      <c r="GG45" s="6"/>
      <c r="GH45" s="44"/>
      <c r="GI45" s="1"/>
      <c r="GJ45" s="1"/>
      <c r="GK45" s="2"/>
      <c r="GL45" s="2"/>
      <c r="GM45" s="2"/>
      <c r="GN45" s="2"/>
      <c r="GO45" s="2"/>
      <c r="GP45" s="114"/>
      <c r="GQ45" s="13"/>
      <c r="GR45" s="6"/>
      <c r="GS45" s="44"/>
      <c r="GT45" s="1"/>
      <c r="GU45" s="1"/>
      <c r="GV45" s="2"/>
      <c r="GW45" s="2"/>
      <c r="GX45" s="2"/>
      <c r="GY45" s="2"/>
      <c r="GZ45" s="2"/>
      <c r="HA45" s="114"/>
      <c r="HB45" s="13"/>
      <c r="HC45" s="6"/>
      <c r="HD45" s="44"/>
      <c r="HE45" s="1"/>
      <c r="HF45" s="1"/>
      <c r="HG45" s="2"/>
      <c r="HH45" s="2"/>
      <c r="HI45" s="2"/>
      <c r="HJ45" s="2"/>
      <c r="HK45" s="2"/>
      <c r="HL45" s="114"/>
      <c r="HM45" s="13"/>
      <c r="HN45" s="6"/>
      <c r="HO45" s="44"/>
      <c r="HP45" s="1"/>
      <c r="HQ45" s="1"/>
      <c r="HR45" s="2"/>
      <c r="HS45" s="2"/>
      <c r="HT45" s="2"/>
      <c r="HU45" s="2"/>
      <c r="HV45" s="2"/>
      <c r="HW45" s="114"/>
      <c r="HX45" s="13"/>
      <c r="HY45" s="6"/>
      <c r="HZ45" s="44"/>
      <c r="IA45" s="1"/>
      <c r="IB45" s="1"/>
      <c r="IC45" s="2"/>
      <c r="ID45" s="2"/>
      <c r="IE45" s="2"/>
      <c r="IF45" s="2"/>
      <c r="IG45" s="2"/>
      <c r="IH45" s="114"/>
      <c r="II45" s="13"/>
      <c r="IJ45" s="6"/>
      <c r="IK45" s="44"/>
      <c r="IL45" s="45"/>
    </row>
    <row r="46" spans="1:246" hidden="1" x14ac:dyDescent="0.25">
      <c r="A46" s="33"/>
      <c r="B46" s="72"/>
      <c r="C46" s="25"/>
      <c r="D46" s="73"/>
      <c r="E46" s="26"/>
      <c r="F46" s="73"/>
      <c r="G46" s="21" t="str">
        <f>IF(AND(OR($G$2="Y",$H$2="Y"),I46&lt;5,J46&lt;5),IF(AND(I46=#REF!,J46=#REF!),#REF!+1,1),"")</f>
        <v/>
      </c>
      <c r="H46" s="21" t="e">
        <f>IF(AND($H$2="Y",J46&gt;0,OR(AND(G46=1,#REF!=10),AND(G46=2,#REF!=20),AND(G46=3,#REF!=30),AND(G46=4,#REF!=40),AND(G46=5,#REF!=50),AND(G46=6,#REF!=60),AND(G46=7,#REF!=70),AND(G46=8,#REF!=80),AND(G46=9,#REF!=90),AND(G46=10,#REF!=100))),VLOOKUP(J46-1,SortLookup!$A$13:$B$16,2,FALSE),"")</f>
        <v>#REF!</v>
      </c>
      <c r="I46" s="34" t="str">
        <f>IF(ISNA(VLOOKUP(E46,SortLookup!$A$1:$B$5,2,FALSE))," ",VLOOKUP(E46,SortLookup!$A$1:$B$5,2,FALSE))</f>
        <v xml:space="preserve"> </v>
      </c>
      <c r="J46" s="22" t="str">
        <f>IF(ISNA(VLOOKUP(F46,SortLookup!$A$7:$B$11,2,FALSE))," ",VLOOKUP(F46,SortLookup!$A$7:$B$11,2,FALSE))</f>
        <v xml:space="preserve"> </v>
      </c>
      <c r="K46" s="118">
        <f t="shared" si="25"/>
        <v>0</v>
      </c>
      <c r="L46" s="119">
        <f>AB46+AO46+BA46+BL46+BY46+CJ46+CU46+DF46+DQ46+EB46+EM46+EX46+FI46+FT46+GE46+GP46+HA46+HL46+HW46+IH46</f>
        <v>0</v>
      </c>
      <c r="M46" s="23">
        <f>AD46+AQ46+BC46+BN46+CA46+CL46+CW46+DH46+DS46+ED46+EO46+EZ46+FK46+FV46+GG46+GR46+HC46+HN46+HY46+IJ46</f>
        <v>0</v>
      </c>
      <c r="N46" s="27">
        <f t="shared" si="26"/>
        <v>0</v>
      </c>
      <c r="O46" s="144">
        <f>W46+AJ46+AV46+BG46+BT46+CE46+CP46+DA46+DL46+DW46+EH46+ES46+FD46+FO46+FZ46+GK46+GV46+HG46+HR46+IC46</f>
        <v>0</v>
      </c>
      <c r="P46" s="32"/>
      <c r="Q46" s="29"/>
      <c r="R46" s="29"/>
      <c r="S46" s="29"/>
      <c r="T46" s="29"/>
      <c r="U46" s="29"/>
      <c r="V46" s="29"/>
      <c r="W46" s="30"/>
      <c r="X46" s="30"/>
      <c r="Y46" s="30"/>
      <c r="Z46" s="30"/>
      <c r="AA46" s="31"/>
      <c r="AB46" s="28">
        <f t="shared" si="27"/>
        <v>0</v>
      </c>
      <c r="AC46" s="27">
        <f t="shared" si="28"/>
        <v>0</v>
      </c>
      <c r="AD46" s="23">
        <f t="shared" si="29"/>
        <v>0</v>
      </c>
      <c r="AE46" s="55">
        <f t="shared" si="30"/>
        <v>0</v>
      </c>
      <c r="AF46" s="32"/>
      <c r="AG46" s="29"/>
      <c r="AH46" s="29"/>
      <c r="AI46" s="29"/>
      <c r="AJ46" s="30"/>
      <c r="AK46" s="30"/>
      <c r="AL46" s="30"/>
      <c r="AM46" s="30"/>
      <c r="AN46" s="31"/>
      <c r="AO46" s="28">
        <f t="shared" si="31"/>
        <v>0</v>
      </c>
      <c r="AP46" s="27">
        <f t="shared" si="32"/>
        <v>0</v>
      </c>
      <c r="AQ46" s="23">
        <f t="shared" si="33"/>
        <v>0</v>
      </c>
      <c r="AR46" s="55">
        <f t="shared" si="34"/>
        <v>0</v>
      </c>
      <c r="AS46" s="32"/>
      <c r="AT46" s="29"/>
      <c r="AU46" s="29"/>
      <c r="AV46" s="30"/>
      <c r="AW46" s="30"/>
      <c r="AX46" s="30"/>
      <c r="AY46" s="30"/>
      <c r="AZ46" s="31"/>
      <c r="BA46" s="28">
        <f t="shared" si="35"/>
        <v>0</v>
      </c>
      <c r="BB46" s="27">
        <f t="shared" si="36"/>
        <v>0</v>
      </c>
      <c r="BC46" s="23">
        <f t="shared" si="37"/>
        <v>0</v>
      </c>
      <c r="BD46" s="55">
        <f t="shared" si="38"/>
        <v>0</v>
      </c>
      <c r="BE46" s="28"/>
      <c r="BF46" s="52"/>
      <c r="BG46" s="30"/>
      <c r="BH46" s="30"/>
      <c r="BI46" s="30"/>
      <c r="BJ46" s="30"/>
      <c r="BK46" s="30"/>
      <c r="BL46" s="119">
        <f t="shared" si="39"/>
        <v>0</v>
      </c>
      <c r="BM46" s="27">
        <f t="shared" si="40"/>
        <v>0</v>
      </c>
      <c r="BN46" s="23">
        <f t="shared" si="41"/>
        <v>0</v>
      </c>
      <c r="BO46" s="77">
        <f t="shared" si="42"/>
        <v>0</v>
      </c>
      <c r="BP46" s="29"/>
      <c r="BQ46" s="29"/>
      <c r="BR46" s="29"/>
      <c r="BS46" s="29"/>
      <c r="BT46" s="30"/>
      <c r="BU46" s="30"/>
      <c r="BV46" s="30"/>
      <c r="BW46" s="30"/>
      <c r="BX46" s="31"/>
      <c r="BY46" s="28">
        <f t="shared" si="43"/>
        <v>0</v>
      </c>
      <c r="BZ46" s="27">
        <f t="shared" si="44"/>
        <v>0</v>
      </c>
      <c r="CA46" s="23">
        <f t="shared" si="45"/>
        <v>0</v>
      </c>
      <c r="CB46" s="147">
        <f t="shared" si="46"/>
        <v>0</v>
      </c>
      <c r="CC46" s="4"/>
      <c r="CD46" s="4"/>
      <c r="CE46" s="4"/>
      <c r="CF46" s="4"/>
      <c r="CG46" s="4"/>
      <c r="CH46" s="4"/>
      <c r="CI46" s="4"/>
      <c r="CL46" s="4"/>
      <c r="CM46" s="4"/>
      <c r="IL46" s="45"/>
    </row>
    <row r="47" spans="1:246" ht="13.8" hidden="1" thickBot="1" x14ac:dyDescent="0.3">
      <c r="A47" s="33"/>
      <c r="B47" s="72"/>
      <c r="C47" s="25"/>
      <c r="D47" s="86"/>
      <c r="E47" s="87"/>
      <c r="F47" s="86"/>
      <c r="G47" s="90" t="str">
        <f>IF(AND(OR($G$2="Y",$H$2="Y"),I47&lt;5,J47&lt;5),IF(AND(I47=#REF!,J47=#REF!),#REF!+1,1),"")</f>
        <v/>
      </c>
      <c r="H47" s="90" t="e">
        <f>IF(AND($H$2="Y",J47&gt;0,OR(AND(G47=1,#REF!=10),AND(G47=2,#REF!=20),AND(G47=3,#REF!=30),AND(G47=4,#REF!=40),AND(G47=5,#REF!=50),AND(G47=6,#REF!=60),AND(G47=7,#REF!=70),AND(G47=8,#REF!=80),AND(G47=9,#REF!=90),AND(G47=10,#REF!=100))),VLOOKUP(J47-1,SortLookup!$A$13:$B$16,2,FALSE),"")</f>
        <v>#REF!</v>
      </c>
      <c r="I47" s="91" t="str">
        <f>IF(ISNA(VLOOKUP(E47,SortLookup!$A$1:$B$5,2,FALSE))," ",VLOOKUP(E47,SortLookup!$A$1:$B$5,2,FALSE))</f>
        <v xml:space="preserve"> </v>
      </c>
      <c r="J47" s="92" t="str">
        <f>IF(ISNA(VLOOKUP(F47,SortLookup!$A$7:$B$11,2,FALSE))," ",VLOOKUP(F47,SortLookup!$A$7:$B$11,2,FALSE))</f>
        <v xml:space="preserve"> </v>
      </c>
      <c r="K47" s="93">
        <f t="shared" si="25"/>
        <v>0</v>
      </c>
      <c r="L47" s="94">
        <f>AB47+AO47+BA47+BL47+BY47+CJ26+CU26+DF26+DQ26+EB26+EM26+EX26+FI26+FT26+GE26+GP26+HA26+HL26+HW26+IH26</f>
        <v>0</v>
      </c>
      <c r="M47" s="95">
        <f>AD47+AQ47+BC47+BN47+CA47+CL26+CW26+DH26+DS26+ED26+EO26+EZ26+FK26+FV26+GG26+GR26+HC26+HN26+HY26+IJ26</f>
        <v>0</v>
      </c>
      <c r="N47" s="96">
        <f t="shared" si="26"/>
        <v>0</v>
      </c>
      <c r="O47" s="152">
        <f>W47+AJ47+AV47+BG47+BT47+CE26+CP26+DA26+DL26+DW26+EH26+ES26+FD26+FO26+FZ26+GK26+GV26+HG26+HR26+IC26</f>
        <v>0</v>
      </c>
      <c r="P47" s="98"/>
      <c r="Q47" s="99"/>
      <c r="R47" s="99"/>
      <c r="S47" s="99"/>
      <c r="T47" s="99"/>
      <c r="U47" s="99"/>
      <c r="V47" s="99"/>
      <c r="W47" s="100"/>
      <c r="X47" s="100"/>
      <c r="Y47" s="100"/>
      <c r="Z47" s="100"/>
      <c r="AA47" s="101"/>
      <c r="AB47" s="102">
        <f t="shared" si="27"/>
        <v>0</v>
      </c>
      <c r="AC47" s="96">
        <f t="shared" si="28"/>
        <v>0</v>
      </c>
      <c r="AD47" s="95">
        <f t="shared" si="29"/>
        <v>0</v>
      </c>
      <c r="AE47" s="103">
        <f t="shared" si="30"/>
        <v>0</v>
      </c>
      <c r="AF47" s="98"/>
      <c r="AG47" s="99"/>
      <c r="AH47" s="99"/>
      <c r="AI47" s="99"/>
      <c r="AJ47" s="100"/>
      <c r="AK47" s="100"/>
      <c r="AL47" s="100"/>
      <c r="AM47" s="100"/>
      <c r="AN47" s="101"/>
      <c r="AO47" s="102">
        <f t="shared" si="31"/>
        <v>0</v>
      </c>
      <c r="AP47" s="96">
        <f t="shared" si="32"/>
        <v>0</v>
      </c>
      <c r="AQ47" s="95">
        <f t="shared" si="33"/>
        <v>0</v>
      </c>
      <c r="AR47" s="103">
        <f t="shared" si="34"/>
        <v>0</v>
      </c>
      <c r="AS47" s="98"/>
      <c r="AT47" s="99"/>
      <c r="AU47" s="99"/>
      <c r="AV47" s="100"/>
      <c r="AW47" s="100"/>
      <c r="AX47" s="100"/>
      <c r="AY47" s="100"/>
      <c r="AZ47" s="101"/>
      <c r="BA47" s="153">
        <f t="shared" si="35"/>
        <v>0</v>
      </c>
      <c r="BB47" s="96">
        <f t="shared" si="36"/>
        <v>0</v>
      </c>
      <c r="BC47" s="95">
        <f t="shared" si="37"/>
        <v>0</v>
      </c>
      <c r="BD47" s="103">
        <f t="shared" si="38"/>
        <v>0</v>
      </c>
      <c r="BE47" s="102"/>
      <c r="BF47" s="104"/>
      <c r="BG47" s="100"/>
      <c r="BH47" s="100"/>
      <c r="BI47" s="100"/>
      <c r="BJ47" s="100"/>
      <c r="BK47" s="100"/>
      <c r="BL47" s="94">
        <f t="shared" si="39"/>
        <v>0</v>
      </c>
      <c r="BM47" s="96">
        <f t="shared" si="40"/>
        <v>0</v>
      </c>
      <c r="BN47" s="95">
        <f t="shared" si="41"/>
        <v>0</v>
      </c>
      <c r="BO47" s="105">
        <f t="shared" si="42"/>
        <v>0</v>
      </c>
      <c r="BP47" s="99"/>
      <c r="BQ47" s="99"/>
      <c r="BR47" s="99"/>
      <c r="BS47" s="99"/>
      <c r="BT47" s="100"/>
      <c r="BU47" s="100"/>
      <c r="BV47" s="100"/>
      <c r="BW47" s="100"/>
      <c r="BX47" s="101"/>
      <c r="BY47" s="102">
        <f t="shared" si="43"/>
        <v>0</v>
      </c>
      <c r="BZ47" s="96">
        <f t="shared" si="44"/>
        <v>0</v>
      </c>
      <c r="CA47" s="95">
        <f t="shared" si="45"/>
        <v>0</v>
      </c>
      <c r="CB47" s="154">
        <f t="shared" si="46"/>
        <v>0</v>
      </c>
      <c r="CC47" s="155"/>
      <c r="CD47" s="155"/>
      <c r="CE47" s="155"/>
      <c r="CF47" s="155"/>
      <c r="CG47" s="155"/>
      <c r="CH47" s="155"/>
      <c r="CI47" s="155"/>
      <c r="CJ47" s="155"/>
      <c r="CK47" s="155"/>
      <c r="CL47" s="155"/>
      <c r="CM47" s="155"/>
      <c r="CN47" s="155"/>
      <c r="CO47" s="155"/>
      <c r="CP47" s="155"/>
      <c r="CQ47" s="155"/>
      <c r="CR47" s="155"/>
      <c r="CS47" s="155"/>
      <c r="CT47" s="155"/>
      <c r="CU47" s="155"/>
      <c r="CV47" s="155"/>
      <c r="CW47" s="155"/>
      <c r="CX47" s="155"/>
      <c r="CY47" s="155"/>
      <c r="CZ47" s="155"/>
      <c r="DA47" s="155"/>
      <c r="DB47" s="155"/>
      <c r="DC47" s="155"/>
      <c r="DD47" s="155"/>
      <c r="DE47" s="155"/>
      <c r="DF47" s="155"/>
      <c r="DG47" s="155"/>
      <c r="DH47" s="155"/>
      <c r="DI47" s="155"/>
      <c r="DJ47" s="155"/>
      <c r="DK47" s="155"/>
      <c r="DL47" s="155"/>
      <c r="DM47" s="155"/>
      <c r="DN47" s="155"/>
      <c r="DO47" s="155"/>
      <c r="DP47" s="155"/>
      <c r="DQ47" s="155"/>
      <c r="DR47" s="155"/>
      <c r="DS47" s="155"/>
      <c r="DT47" s="155"/>
      <c r="DU47" s="155"/>
      <c r="DV47" s="155"/>
      <c r="DW47" s="155"/>
      <c r="DX47" s="155"/>
      <c r="DY47" s="155"/>
      <c r="DZ47" s="155"/>
      <c r="EA47" s="155"/>
      <c r="EB47" s="155"/>
      <c r="EC47" s="155"/>
      <c r="ED47" s="155"/>
      <c r="EE47" s="155"/>
      <c r="EF47" s="155"/>
      <c r="EG47" s="155"/>
      <c r="EH47" s="155"/>
      <c r="EI47" s="155"/>
      <c r="EJ47" s="155"/>
      <c r="EK47" s="155"/>
      <c r="EL47" s="155"/>
      <c r="EM47" s="155"/>
      <c r="EN47" s="155"/>
      <c r="EO47" s="155"/>
      <c r="EP47" s="155"/>
      <c r="EQ47" s="155"/>
      <c r="ER47" s="155"/>
      <c r="ES47" s="155"/>
      <c r="ET47" s="155"/>
      <c r="EU47" s="155"/>
      <c r="EV47" s="155"/>
      <c r="EW47" s="155"/>
      <c r="EX47" s="155"/>
      <c r="EY47" s="155"/>
      <c r="EZ47" s="155"/>
      <c r="FA47" s="155"/>
      <c r="FB47" s="155"/>
      <c r="FC47" s="155"/>
      <c r="FD47" s="155"/>
      <c r="FE47" s="155"/>
      <c r="FF47" s="155"/>
      <c r="FG47" s="155"/>
      <c r="FH47" s="155"/>
      <c r="FI47" s="155"/>
      <c r="FJ47" s="155"/>
      <c r="FK47" s="155"/>
      <c r="FL47" s="155"/>
      <c r="FM47" s="155"/>
      <c r="FN47" s="155"/>
      <c r="FO47" s="155"/>
      <c r="FP47" s="155"/>
      <c r="FQ47" s="155"/>
      <c r="FR47" s="155"/>
      <c r="FS47" s="155"/>
      <c r="FT47" s="155"/>
      <c r="FU47" s="155"/>
      <c r="FV47" s="155"/>
      <c r="FW47" s="155"/>
      <c r="FX47" s="155"/>
      <c r="FY47" s="155"/>
      <c r="FZ47" s="155"/>
      <c r="GA47" s="155"/>
      <c r="GB47" s="155"/>
      <c r="GC47" s="155"/>
      <c r="GD47" s="155"/>
      <c r="GE47" s="155"/>
      <c r="GF47" s="155"/>
      <c r="GG47" s="155"/>
      <c r="GH47" s="155"/>
      <c r="GI47" s="155"/>
      <c r="GJ47" s="155"/>
      <c r="GK47" s="155"/>
      <c r="GL47" s="155"/>
      <c r="GM47" s="155"/>
      <c r="GN47" s="155"/>
      <c r="GO47" s="155"/>
      <c r="GP47" s="155"/>
      <c r="GQ47" s="155"/>
      <c r="GR47" s="155"/>
      <c r="GS47" s="155"/>
      <c r="GT47" s="155"/>
      <c r="GU47" s="155"/>
      <c r="GV47" s="155"/>
      <c r="GW47" s="155"/>
      <c r="GX47" s="155"/>
      <c r="GY47" s="155"/>
      <c r="GZ47" s="155"/>
      <c r="HA47" s="155"/>
      <c r="HB47" s="155"/>
      <c r="HC47" s="155"/>
      <c r="HD47" s="155"/>
      <c r="HE47" s="155"/>
      <c r="HF47" s="155"/>
      <c r="HG47" s="155"/>
      <c r="HH47" s="155"/>
      <c r="HI47" s="155"/>
      <c r="HJ47" s="155"/>
      <c r="HK47" s="155"/>
      <c r="HL47" s="155"/>
      <c r="HM47" s="155"/>
      <c r="HN47" s="155"/>
      <c r="HO47" s="155"/>
      <c r="HP47" s="155"/>
      <c r="HQ47" s="155"/>
      <c r="HR47" s="155"/>
      <c r="HS47" s="155"/>
      <c r="HT47" s="155"/>
      <c r="HU47" s="155"/>
      <c r="HV47" s="155"/>
      <c r="HW47" s="155"/>
      <c r="HX47" s="155"/>
      <c r="HY47" s="155"/>
      <c r="HZ47" s="155"/>
      <c r="IA47" s="155"/>
      <c r="IB47" s="155"/>
      <c r="IC47" s="155"/>
      <c r="ID47" s="155"/>
      <c r="IE47" s="155"/>
      <c r="IF47" s="155"/>
      <c r="IG47" s="155"/>
      <c r="IH47" s="155"/>
      <c r="II47" s="155"/>
      <c r="IJ47" s="155"/>
      <c r="IK47" s="156"/>
      <c r="IL47" s="45"/>
    </row>
    <row r="48" spans="1:246" ht="14.4" hidden="1" thickTop="1" thickBot="1" x14ac:dyDescent="0.3">
      <c r="A48" s="110"/>
      <c r="B48" s="128"/>
      <c r="C48" s="35"/>
      <c r="D48" s="129"/>
      <c r="E48" s="130"/>
      <c r="F48" s="131"/>
      <c r="G48" s="132" t="str">
        <f>IF(AND(OR($G$2="Y",$H$2="Y"),I48&lt;5,J48&lt;5),IF(AND(I48=#REF!,J48=#REF!),#REF!+1,1),"")</f>
        <v/>
      </c>
      <c r="H48" s="133" t="e">
        <f>IF(AND($H$2="Y",J48&gt;0,OR(AND(G48=1,#REF!=10),AND(G48=2,#REF!=20),AND(G48=3,#REF!=30),AND(G48=4,#REF!=40),AND(G48=5,#REF!=50),AND(G48=6,#REF!=60),AND(G48=7,#REF!=70),AND(G48=8,#REF!=80),AND(G48=9,#REF!=90),AND(G48=10,#REF!=100))),VLOOKUP(J48-1,SortLookup!$A$13:$B$16,2,FALSE),"")</f>
        <v>#REF!</v>
      </c>
      <c r="I48" s="134" t="str">
        <f>IF(ISNA(VLOOKUP(E48,SortLookup!$A$1:$B$5,2,FALSE))," ",VLOOKUP(E48,SortLookup!$A$1:$B$5,2,FALSE))</f>
        <v xml:space="preserve"> </v>
      </c>
      <c r="J48" s="135" t="str">
        <f>IF(ISNA(VLOOKUP(F48,SortLookup!$A$7:$B$11,2,FALSE))," ",VLOOKUP(F48,SortLookup!$A$7:$B$11,2,FALSE))</f>
        <v xml:space="preserve"> </v>
      </c>
      <c r="K48" s="120">
        <f t="shared" ref="K48:K54" si="47">L48+M48+N48</f>
        <v>0</v>
      </c>
      <c r="L48" s="121">
        <f>AB48+AO48+BA48+BL48+BY48+CJ28+CU28+DF28+DQ28+EB28+EM28+EX28+FI28+FT28+GE28+GP28+HA28+HL28+HW28+IH28</f>
        <v>0</v>
      </c>
      <c r="M48" s="122">
        <f>AD48+AQ48+BC48+BN48+CA48+CL28+CW28+DH28+DS28+ED28+EO28+EZ28+FK28+FV28+GG28+GR28+HC28+HN28+HY28+IJ28</f>
        <v>0</v>
      </c>
      <c r="N48" s="123">
        <f t="shared" ref="N48:N54" si="48">O48/2</f>
        <v>0</v>
      </c>
      <c r="O48" s="124">
        <f>W48+AJ48+AV48+BG48+BT48+CE28+CP28+DA28+DL28+DW28+EH28+ES28+FD28+FO28+FZ28+GK28+GV28+HG28+HR28+IC28</f>
        <v>0</v>
      </c>
      <c r="P48" s="136"/>
      <c r="Q48" s="137"/>
      <c r="R48" s="137"/>
      <c r="S48" s="137"/>
      <c r="T48" s="137"/>
      <c r="U48" s="137"/>
      <c r="V48" s="137"/>
      <c r="W48" s="138"/>
      <c r="X48" s="138"/>
      <c r="Y48" s="138"/>
      <c r="Z48" s="138"/>
      <c r="AA48" s="139"/>
      <c r="AB48" s="125">
        <f t="shared" ref="AB48:AB54" si="49">P48+Q48+R48+S48+T48+U48+V48</f>
        <v>0</v>
      </c>
      <c r="AC48" s="123">
        <f t="shared" ref="AC48:AC54" si="50">W48/2</f>
        <v>0</v>
      </c>
      <c r="AD48" s="122">
        <f t="shared" ref="AD48:AD54" si="51">(X48*3)+(Y48*5)+(Z48*5)+(AA48*20)</f>
        <v>0</v>
      </c>
      <c r="AE48" s="140">
        <f t="shared" ref="AE48:AE54" si="52">AB48+AC48+AD48</f>
        <v>0</v>
      </c>
      <c r="AF48" s="136"/>
      <c r="AG48" s="137"/>
      <c r="AH48" s="137"/>
      <c r="AI48" s="137"/>
      <c r="AJ48" s="138"/>
      <c r="AK48" s="138"/>
      <c r="AL48" s="138"/>
      <c r="AM48" s="138"/>
      <c r="AN48" s="139"/>
      <c r="AO48" s="125">
        <f t="shared" ref="AO48:AO54" si="53">AF48+AG48+AH48+AI48</f>
        <v>0</v>
      </c>
      <c r="AP48" s="123">
        <f t="shared" ref="AP48:AP54" si="54">AJ48/2</f>
        <v>0</v>
      </c>
      <c r="AQ48" s="122">
        <f t="shared" ref="AQ48:AQ54" si="55">(AK48*3)+(AL48*5)+(AM48*5)+(AN48*20)</f>
        <v>0</v>
      </c>
      <c r="AR48" s="140">
        <f t="shared" ref="AR48:AR54" si="56">AO48+AP48+AQ48</f>
        <v>0</v>
      </c>
      <c r="AS48" s="136"/>
      <c r="AT48" s="137"/>
      <c r="AU48" s="137"/>
      <c r="AV48" s="138"/>
      <c r="AW48" s="138"/>
      <c r="AX48" s="138"/>
      <c r="AY48" s="138"/>
      <c r="AZ48" s="139"/>
      <c r="BA48" s="125">
        <f t="shared" ref="BA48:BA54" si="57">AS48+AT48+AU48</f>
        <v>0</v>
      </c>
      <c r="BB48" s="123">
        <f t="shared" ref="BB48:BB54" si="58">AV48/2</f>
        <v>0</v>
      </c>
      <c r="BC48" s="122">
        <f t="shared" ref="BC48:BC54" si="59">(AW48*3)+(AX48*5)+(AY48*5)+(AZ48*20)</f>
        <v>0</v>
      </c>
      <c r="BD48" s="140">
        <f t="shared" ref="BD48:BD54" si="60">BA48+BB48+BC48</f>
        <v>0</v>
      </c>
      <c r="BE48" s="125"/>
      <c r="BF48" s="141"/>
      <c r="BG48" s="138"/>
      <c r="BH48" s="138"/>
      <c r="BI48" s="138"/>
      <c r="BJ48" s="138"/>
      <c r="BK48" s="139"/>
      <c r="BL48" s="125">
        <f t="shared" ref="BL48:BL54" si="61">BE48+BF48</f>
        <v>0</v>
      </c>
      <c r="BM48" s="123">
        <f t="shared" ref="BM48:BM54" si="62">BG48/2</f>
        <v>0</v>
      </c>
      <c r="BN48" s="122">
        <f t="shared" ref="BN48:BN54" si="63">(BH48*3)+(BI48*5)+(BJ48*5)+(BK48*20)</f>
        <v>0</v>
      </c>
      <c r="BO48" s="126">
        <f t="shared" ref="BO48:BO54" si="64">BL48+BM48+BN48</f>
        <v>0</v>
      </c>
      <c r="BP48" s="136"/>
      <c r="BQ48" s="137"/>
      <c r="BR48" s="137"/>
      <c r="BS48" s="137"/>
      <c r="BT48" s="138"/>
      <c r="BU48" s="138"/>
      <c r="BV48" s="138"/>
      <c r="BW48" s="138"/>
      <c r="BX48" s="139"/>
      <c r="BY48" s="125">
        <f t="shared" ref="BY48:BY54" si="65">BP48+BQ48+BR48+BS48</f>
        <v>0</v>
      </c>
      <c r="BZ48" s="123">
        <f t="shared" ref="BZ48:BZ54" si="66">BT48/2</f>
        <v>0</v>
      </c>
      <c r="CA48" s="142">
        <f t="shared" ref="CA48:CA54" si="67">(BU48*3)+(BV48*5)+(BW48*5)+(BX48*20)</f>
        <v>0</v>
      </c>
      <c r="CB48" s="143">
        <f t="shared" ref="CB48:CB54" si="68">BY48+BZ48+CA48</f>
        <v>0</v>
      </c>
    </row>
    <row r="49" spans="1:80" ht="14.4" hidden="1" thickTop="1" thickBot="1" x14ac:dyDescent="0.3">
      <c r="A49" s="110"/>
      <c r="B49" s="108"/>
      <c r="C49" s="25"/>
      <c r="D49" s="86"/>
      <c r="E49" s="87"/>
      <c r="F49" s="88"/>
      <c r="G49" s="89" t="str">
        <f>IF(AND(OR($G$2="Y",$H$2="Y"),I49&lt;5,J49&lt;5),IF(AND(I49=#REF!,J49=#REF!),#REF!+1,1),"")</f>
        <v/>
      </c>
      <c r="H49" s="90" t="e">
        <f>IF(AND($H$2="Y",J49&gt;0,OR(AND(G49=1,#REF!=10),AND(G49=2,#REF!=20),AND(G49=3,#REF!=30),AND(G49=4,#REF!=40),AND(G49=5,#REF!=50),AND(G49=6,#REF!=60),AND(G49=7,#REF!=70),AND(G49=8,#REF!=80),AND(G49=9,#REF!=90),AND(G49=10,#REF!=100))),VLOOKUP(J49-1,SortLookup!$A$13:$B$16,2,FALSE),"")</f>
        <v>#REF!</v>
      </c>
      <c r="I49" s="91" t="str">
        <f>IF(ISNA(VLOOKUP(E49,SortLookup!$A$1:$B$5,2,FALSE))," ",VLOOKUP(E49,SortLookup!$A$1:$B$5,2,FALSE))</f>
        <v xml:space="preserve"> </v>
      </c>
      <c r="J49" s="92" t="str">
        <f>IF(ISNA(VLOOKUP(F49,SortLookup!$A$7:$B$11,2,FALSE))," ",VLOOKUP(F49,SortLookup!$A$7:$B$11,2,FALSE))</f>
        <v xml:space="preserve"> </v>
      </c>
      <c r="K49" s="93">
        <f t="shared" si="47"/>
        <v>0</v>
      </c>
      <c r="L49" s="94">
        <f>AB49+AO49+BA49+BL49+BY49+CJ29+CU29+DF29+DQ29+EB29+EM29+EX29+FI29+FT29+GE29+GP29+HA29+HL29+HW29+IH29</f>
        <v>0</v>
      </c>
      <c r="M49" s="95">
        <f>AD49+AQ49+BC49+BN49+CA49+CL29+CW29+DH29+DS29+ED29+EO29+EZ29+FK29+FV29+GG29+GR29+HC29+HN29+HY29+IJ29</f>
        <v>0</v>
      </c>
      <c r="N49" s="96">
        <f t="shared" si="48"/>
        <v>0</v>
      </c>
      <c r="O49" s="97">
        <f>W49+AJ49+AV49+BG49+BT49+CE29+CP29+DA29+DL29+DW29+EH29+ES29+FD29+FO29+FZ29+GK29+GV29+HG29+HR29+IC29</f>
        <v>0</v>
      </c>
      <c r="P49" s="98"/>
      <c r="Q49" s="99"/>
      <c r="R49" s="99"/>
      <c r="S49" s="99"/>
      <c r="T49" s="99"/>
      <c r="U49" s="99"/>
      <c r="V49" s="99"/>
      <c r="W49" s="100"/>
      <c r="X49" s="100"/>
      <c r="Y49" s="100"/>
      <c r="Z49" s="100"/>
      <c r="AA49" s="101"/>
      <c r="AB49" s="102">
        <f t="shared" si="49"/>
        <v>0</v>
      </c>
      <c r="AC49" s="96">
        <f t="shared" si="50"/>
        <v>0</v>
      </c>
      <c r="AD49" s="95">
        <f t="shared" si="51"/>
        <v>0</v>
      </c>
      <c r="AE49" s="103">
        <f t="shared" si="52"/>
        <v>0</v>
      </c>
      <c r="AF49" s="98"/>
      <c r="AG49" s="99"/>
      <c r="AH49" s="99"/>
      <c r="AI49" s="99"/>
      <c r="AJ49" s="100"/>
      <c r="AK49" s="100"/>
      <c r="AL49" s="100"/>
      <c r="AM49" s="100"/>
      <c r="AN49" s="101"/>
      <c r="AO49" s="102">
        <f t="shared" si="53"/>
        <v>0</v>
      </c>
      <c r="AP49" s="96">
        <f t="shared" si="54"/>
        <v>0</v>
      </c>
      <c r="AQ49" s="95">
        <f t="shared" si="55"/>
        <v>0</v>
      </c>
      <c r="AR49" s="103">
        <f t="shared" si="56"/>
        <v>0</v>
      </c>
      <c r="AS49" s="98"/>
      <c r="AT49" s="99"/>
      <c r="AU49" s="99"/>
      <c r="AV49" s="100"/>
      <c r="AW49" s="100"/>
      <c r="AX49" s="100"/>
      <c r="AY49" s="100"/>
      <c r="AZ49" s="101"/>
      <c r="BA49" s="102">
        <f t="shared" si="57"/>
        <v>0</v>
      </c>
      <c r="BB49" s="96">
        <f t="shared" si="58"/>
        <v>0</v>
      </c>
      <c r="BC49" s="95">
        <f t="shared" si="59"/>
        <v>0</v>
      </c>
      <c r="BD49" s="103">
        <f t="shared" si="60"/>
        <v>0</v>
      </c>
      <c r="BE49" s="102"/>
      <c r="BF49" s="104"/>
      <c r="BG49" s="100"/>
      <c r="BH49" s="100"/>
      <c r="BI49" s="100"/>
      <c r="BJ49" s="100"/>
      <c r="BK49" s="101"/>
      <c r="BL49" s="102">
        <f t="shared" si="61"/>
        <v>0</v>
      </c>
      <c r="BM49" s="96">
        <f t="shared" si="62"/>
        <v>0</v>
      </c>
      <c r="BN49" s="95">
        <f t="shared" si="63"/>
        <v>0</v>
      </c>
      <c r="BO49" s="105">
        <f t="shared" si="64"/>
        <v>0</v>
      </c>
      <c r="BP49" s="98"/>
      <c r="BQ49" s="99"/>
      <c r="BR49" s="99"/>
      <c r="BS49" s="99"/>
      <c r="BT49" s="100"/>
      <c r="BU49" s="100"/>
      <c r="BV49" s="100"/>
      <c r="BW49" s="100"/>
      <c r="BX49" s="101"/>
      <c r="BY49" s="102">
        <f t="shared" si="65"/>
        <v>0</v>
      </c>
      <c r="BZ49" s="96">
        <f t="shared" si="66"/>
        <v>0</v>
      </c>
      <c r="CA49" s="106">
        <f t="shared" si="67"/>
        <v>0</v>
      </c>
      <c r="CB49" s="107">
        <f t="shared" si="68"/>
        <v>0</v>
      </c>
    </row>
    <row r="50" spans="1:80" ht="14.4" hidden="1" thickTop="1" thickBot="1" x14ac:dyDescent="0.3">
      <c r="A50" s="110"/>
      <c r="B50" s="108"/>
      <c r="C50" s="25"/>
      <c r="D50" s="86"/>
      <c r="E50" s="87"/>
      <c r="F50" s="88"/>
      <c r="G50" s="89" t="str">
        <f>IF(AND(OR($G$2="Y",$H$2="Y"),I50&lt;5,J50&lt;5),IF(AND(I50=#REF!,J50=#REF!),#REF!+1,1),"")</f>
        <v/>
      </c>
      <c r="H50" s="90" t="e">
        <f>IF(AND($H$2="Y",J50&gt;0,OR(AND(G50=1,#REF!=10),AND(G50=2,#REF!=20),AND(G50=3,#REF!=30),AND(G50=4,#REF!=40),AND(G50=5,#REF!=50),AND(G50=6,#REF!=60),AND(G50=7,#REF!=70),AND(G50=8,#REF!=80),AND(G50=9,#REF!=90),AND(G50=10,#REF!=100))),VLOOKUP(J50-1,SortLookup!$A$13:$B$16,2,FALSE),"")</f>
        <v>#REF!</v>
      </c>
      <c r="I50" s="91" t="str">
        <f>IF(ISNA(VLOOKUP(E50,SortLookup!$A$1:$B$5,2,FALSE))," ",VLOOKUP(E50,SortLookup!$A$1:$B$5,2,FALSE))</f>
        <v xml:space="preserve"> </v>
      </c>
      <c r="J50" s="92" t="str">
        <f>IF(ISNA(VLOOKUP(F50,SortLookup!$A$7:$B$11,2,FALSE))," ",VLOOKUP(F50,SortLookup!$A$7:$B$11,2,FALSE))</f>
        <v xml:space="preserve"> </v>
      </c>
      <c r="K50" s="93">
        <f t="shared" si="47"/>
        <v>0</v>
      </c>
      <c r="L50" s="94">
        <f>AB50+AO50+BA50+BL50+BY50+CJ30+CU30+DF30+DQ30+EB30+EM30+EX30+FI30+FT30+GE30+GP30+HA30+HL30+HW30+IH30</f>
        <v>0</v>
      </c>
      <c r="M50" s="95">
        <f>AD50+AQ50+BC50+BN50+CA50+CL30+CW30+DH30+DS30+ED30+EO30+EZ30+FK30+FV30+GG30+GR30+HC30+HN30+HY30+IJ30</f>
        <v>0</v>
      </c>
      <c r="N50" s="96">
        <f t="shared" si="48"/>
        <v>0</v>
      </c>
      <c r="O50" s="97">
        <f>W50+AJ50+AV50+BG50+BT50+CE30+CP30+DA30+DL30+DW30+EH30+ES30+FD30+FO30+FZ30+GK30+GV30+HG30+HR30+IC30</f>
        <v>0</v>
      </c>
      <c r="P50" s="98"/>
      <c r="Q50" s="99"/>
      <c r="R50" s="99"/>
      <c r="S50" s="99"/>
      <c r="T50" s="99"/>
      <c r="U50" s="99"/>
      <c r="V50" s="99"/>
      <c r="W50" s="100"/>
      <c r="X50" s="100"/>
      <c r="Y50" s="100"/>
      <c r="Z50" s="100"/>
      <c r="AA50" s="101"/>
      <c r="AB50" s="102">
        <f t="shared" si="49"/>
        <v>0</v>
      </c>
      <c r="AC50" s="96">
        <f t="shared" si="50"/>
        <v>0</v>
      </c>
      <c r="AD50" s="95">
        <f t="shared" si="51"/>
        <v>0</v>
      </c>
      <c r="AE50" s="103">
        <f t="shared" si="52"/>
        <v>0</v>
      </c>
      <c r="AF50" s="98"/>
      <c r="AG50" s="99"/>
      <c r="AH50" s="99"/>
      <c r="AI50" s="99"/>
      <c r="AJ50" s="100"/>
      <c r="AK50" s="100"/>
      <c r="AL50" s="100"/>
      <c r="AM50" s="100"/>
      <c r="AN50" s="101"/>
      <c r="AO50" s="102">
        <f t="shared" si="53"/>
        <v>0</v>
      </c>
      <c r="AP50" s="96">
        <f t="shared" si="54"/>
        <v>0</v>
      </c>
      <c r="AQ50" s="95">
        <f t="shared" si="55"/>
        <v>0</v>
      </c>
      <c r="AR50" s="103">
        <f t="shared" si="56"/>
        <v>0</v>
      </c>
      <c r="AS50" s="98"/>
      <c r="AT50" s="99"/>
      <c r="AU50" s="99"/>
      <c r="AV50" s="100"/>
      <c r="AW50" s="100"/>
      <c r="AX50" s="100"/>
      <c r="AY50" s="100"/>
      <c r="AZ50" s="101"/>
      <c r="BA50" s="102">
        <f t="shared" si="57"/>
        <v>0</v>
      </c>
      <c r="BB50" s="96">
        <f t="shared" si="58"/>
        <v>0</v>
      </c>
      <c r="BC50" s="95">
        <f t="shared" si="59"/>
        <v>0</v>
      </c>
      <c r="BD50" s="103">
        <f t="shared" si="60"/>
        <v>0</v>
      </c>
      <c r="BE50" s="102"/>
      <c r="BF50" s="104"/>
      <c r="BG50" s="100"/>
      <c r="BH50" s="100"/>
      <c r="BI50" s="100"/>
      <c r="BJ50" s="100"/>
      <c r="BK50" s="101"/>
      <c r="BL50" s="102">
        <f t="shared" si="61"/>
        <v>0</v>
      </c>
      <c r="BM50" s="96">
        <f t="shared" si="62"/>
        <v>0</v>
      </c>
      <c r="BN50" s="95">
        <f t="shared" si="63"/>
        <v>0</v>
      </c>
      <c r="BO50" s="105">
        <f t="shared" si="64"/>
        <v>0</v>
      </c>
      <c r="BP50" s="98"/>
      <c r="BQ50" s="99"/>
      <c r="BR50" s="99"/>
      <c r="BS50" s="99"/>
      <c r="BT50" s="100"/>
      <c r="BU50" s="100"/>
      <c r="BV50" s="100"/>
      <c r="BW50" s="100"/>
      <c r="BX50" s="101"/>
      <c r="BY50" s="102">
        <f t="shared" si="65"/>
        <v>0</v>
      </c>
      <c r="BZ50" s="96">
        <f t="shared" si="66"/>
        <v>0</v>
      </c>
      <c r="CA50" s="106">
        <f t="shared" si="67"/>
        <v>0</v>
      </c>
      <c r="CB50" s="107">
        <f t="shared" si="68"/>
        <v>0</v>
      </c>
    </row>
    <row r="51" spans="1:80" ht="14.4" hidden="1" thickTop="1" thickBot="1" x14ac:dyDescent="0.3">
      <c r="A51" s="110"/>
      <c r="B51" s="108"/>
      <c r="C51" s="25"/>
      <c r="D51" s="86"/>
      <c r="E51" s="87"/>
      <c r="F51" s="88"/>
      <c r="G51" s="89" t="str">
        <f>IF(AND(OR($G$2="Y",$H$2="Y"),I51&lt;5,J51&lt;5),IF(AND(I51=#REF!,J51=#REF!),#REF!+1,1),"")</f>
        <v/>
      </c>
      <c r="H51" s="90" t="e">
        <f>IF(AND($H$2="Y",J51&gt;0,OR(AND(G51=1,#REF!=10),AND(G51=2,#REF!=20),AND(G51=3,#REF!=30),AND(G51=4,#REF!=40),AND(G51=5,#REF!=50),AND(G51=6,#REF!=60),AND(G51=7,#REF!=70),AND(G51=8,#REF!=80),AND(G51=9,#REF!=90),AND(G51=10,#REF!=100))),VLOOKUP(J51-1,SortLookup!$A$13:$B$16,2,FALSE),"")</f>
        <v>#REF!</v>
      </c>
      <c r="I51" s="91" t="str">
        <f>IF(ISNA(VLOOKUP(E51,SortLookup!$A$1:$B$5,2,FALSE))," ",VLOOKUP(E51,SortLookup!$A$1:$B$5,2,FALSE))</f>
        <v xml:space="preserve"> </v>
      </c>
      <c r="J51" s="92" t="str">
        <f>IF(ISNA(VLOOKUP(F51,SortLookup!$A$7:$B$11,2,FALSE))," ",VLOOKUP(F51,SortLookup!$A$7:$B$11,2,FALSE))</f>
        <v xml:space="preserve"> </v>
      </c>
      <c r="K51" s="93">
        <f t="shared" si="47"/>
        <v>0</v>
      </c>
      <c r="L51" s="94">
        <f>AB51+AO51+BA51+BL51+BY51+CJ31+CU31+DF31+DQ31+EB31+EM31+EX31+FI31+FT31+GE31+GP31+HA31+HL31+HW31+IH31</f>
        <v>0</v>
      </c>
      <c r="M51" s="95">
        <f>AD51+AQ51+BC51+BN51+CA51+CL31+CW31+DH31+DS31+ED31+EO31+EZ31+FK31+FV31+GG31+GR31+HC31+HN31+HY31+IJ31</f>
        <v>0</v>
      </c>
      <c r="N51" s="96">
        <f t="shared" si="48"/>
        <v>0</v>
      </c>
      <c r="O51" s="97">
        <f>W51+AJ51+AV51+BG51+BT51+CE31+CP31+DA31+DL31+DW31+EH31+ES31+FD31+FO31+FZ31+GK31+GV31+HG31+HR31+IC31</f>
        <v>0</v>
      </c>
      <c r="P51" s="98"/>
      <c r="Q51" s="99"/>
      <c r="R51" s="99"/>
      <c r="S51" s="99"/>
      <c r="T51" s="99"/>
      <c r="U51" s="99"/>
      <c r="V51" s="99"/>
      <c r="W51" s="100"/>
      <c r="X51" s="100"/>
      <c r="Y51" s="100"/>
      <c r="Z51" s="100"/>
      <c r="AA51" s="101"/>
      <c r="AB51" s="102">
        <f t="shared" si="49"/>
        <v>0</v>
      </c>
      <c r="AC51" s="96">
        <f t="shared" si="50"/>
        <v>0</v>
      </c>
      <c r="AD51" s="95">
        <f t="shared" si="51"/>
        <v>0</v>
      </c>
      <c r="AE51" s="103">
        <f t="shared" si="52"/>
        <v>0</v>
      </c>
      <c r="AF51" s="98"/>
      <c r="AG51" s="99"/>
      <c r="AH51" s="99"/>
      <c r="AI51" s="99"/>
      <c r="AJ51" s="100"/>
      <c r="AK51" s="100"/>
      <c r="AL51" s="100"/>
      <c r="AM51" s="100"/>
      <c r="AN51" s="101"/>
      <c r="AO51" s="102">
        <f t="shared" si="53"/>
        <v>0</v>
      </c>
      <c r="AP51" s="96">
        <f t="shared" si="54"/>
        <v>0</v>
      </c>
      <c r="AQ51" s="95">
        <f t="shared" si="55"/>
        <v>0</v>
      </c>
      <c r="AR51" s="103">
        <f t="shared" si="56"/>
        <v>0</v>
      </c>
      <c r="AS51" s="98"/>
      <c r="AT51" s="99"/>
      <c r="AU51" s="99"/>
      <c r="AV51" s="100"/>
      <c r="AW51" s="100"/>
      <c r="AX51" s="100"/>
      <c r="AY51" s="100"/>
      <c r="AZ51" s="101"/>
      <c r="BA51" s="102">
        <f t="shared" si="57"/>
        <v>0</v>
      </c>
      <c r="BB51" s="96">
        <f t="shared" si="58"/>
        <v>0</v>
      </c>
      <c r="BC51" s="95">
        <f t="shared" si="59"/>
        <v>0</v>
      </c>
      <c r="BD51" s="103">
        <f t="shared" si="60"/>
        <v>0</v>
      </c>
      <c r="BE51" s="102"/>
      <c r="BF51" s="104"/>
      <c r="BG51" s="100"/>
      <c r="BH51" s="100"/>
      <c r="BI51" s="100"/>
      <c r="BJ51" s="100"/>
      <c r="BK51" s="101"/>
      <c r="BL51" s="102">
        <f t="shared" si="61"/>
        <v>0</v>
      </c>
      <c r="BM51" s="96">
        <f t="shared" si="62"/>
        <v>0</v>
      </c>
      <c r="BN51" s="95">
        <f t="shared" si="63"/>
        <v>0</v>
      </c>
      <c r="BO51" s="105">
        <f t="shared" si="64"/>
        <v>0</v>
      </c>
      <c r="BP51" s="98"/>
      <c r="BQ51" s="99"/>
      <c r="BR51" s="99"/>
      <c r="BS51" s="99"/>
      <c r="BT51" s="100"/>
      <c r="BU51" s="100"/>
      <c r="BV51" s="100"/>
      <c r="BW51" s="100"/>
      <c r="BX51" s="101"/>
      <c r="BY51" s="102">
        <f t="shared" si="65"/>
        <v>0</v>
      </c>
      <c r="BZ51" s="96">
        <f t="shared" si="66"/>
        <v>0</v>
      </c>
      <c r="CA51" s="106">
        <f t="shared" si="67"/>
        <v>0</v>
      </c>
      <c r="CB51" s="107">
        <f t="shared" si="68"/>
        <v>0</v>
      </c>
    </row>
    <row r="52" spans="1:80" ht="14.4" hidden="1" thickTop="1" thickBot="1" x14ac:dyDescent="0.3">
      <c r="A52" s="110"/>
      <c r="B52" s="108"/>
      <c r="C52" s="25"/>
      <c r="D52" s="86"/>
      <c r="E52" s="87"/>
      <c r="F52" s="88"/>
      <c r="G52" s="89" t="str">
        <f>IF(AND(OR($G$2="Y",$H$2="Y"),I52&lt;5,J52&lt;5),IF(AND(I52=#REF!,J52=#REF!),#REF!+1,1),"")</f>
        <v/>
      </c>
      <c r="H52" s="90" t="e">
        <f>IF(AND($H$2="Y",J52&gt;0,OR(AND(G52=1,#REF!=10),AND(G52=2,#REF!=20),AND(G52=3,#REF!=30),AND(G52=4,#REF!=40),AND(G52=5,#REF!=50),AND(G52=6,#REF!=60),AND(G52=7,#REF!=70),AND(G52=8,#REF!=80),AND(G52=9,#REF!=90),AND(G52=10,#REF!=100))),VLOOKUP(J52-1,SortLookup!$A$13:$B$16,2,FALSE),"")</f>
        <v>#REF!</v>
      </c>
      <c r="I52" s="91" t="str">
        <f>IF(ISNA(VLOOKUP(E52,SortLookup!$A$1:$B$5,2,FALSE))," ",VLOOKUP(E52,SortLookup!$A$1:$B$5,2,FALSE))</f>
        <v xml:space="preserve"> </v>
      </c>
      <c r="J52" s="92" t="str">
        <f>IF(ISNA(VLOOKUP(F52,SortLookup!$A$7:$B$11,2,FALSE))," ",VLOOKUP(F52,SortLookup!$A$7:$B$11,2,FALSE))</f>
        <v xml:space="preserve"> </v>
      </c>
      <c r="K52" s="93">
        <f t="shared" si="47"/>
        <v>0</v>
      </c>
      <c r="L52" s="94">
        <f>AB52+AO52+BA52+BL52+BY52+CJ32+CU32+DF32+DQ32+EB32+EM32+EX32+FI32+FT32+GE32+GP32+HA32+HL32+HW32+IH32</f>
        <v>0</v>
      </c>
      <c r="M52" s="95">
        <f>AD52+AQ52+BC52+BN52+CA52+CL32+CW32+DH32+DS32+ED32+EO32+EZ32+FK32+FV32+GG32+GR32+HC32+HN32+HY32+IJ32</f>
        <v>0</v>
      </c>
      <c r="N52" s="96">
        <f t="shared" si="48"/>
        <v>0</v>
      </c>
      <c r="O52" s="97">
        <f>W52+AJ52+AV52+BG52+BT52+CE32+CP32+DA32+DL32+DW32+EH32+ES32+FD32+FO32+FZ32+GK32+GV32+HG32+HR32+IC32</f>
        <v>0</v>
      </c>
      <c r="P52" s="98"/>
      <c r="Q52" s="99"/>
      <c r="R52" s="99"/>
      <c r="S52" s="99"/>
      <c r="T52" s="99"/>
      <c r="U52" s="99"/>
      <c r="V52" s="99"/>
      <c r="W52" s="100"/>
      <c r="X52" s="100"/>
      <c r="Y52" s="100"/>
      <c r="Z52" s="100"/>
      <c r="AA52" s="101"/>
      <c r="AB52" s="102">
        <f t="shared" si="49"/>
        <v>0</v>
      </c>
      <c r="AC52" s="96">
        <f t="shared" si="50"/>
        <v>0</v>
      </c>
      <c r="AD52" s="95">
        <f t="shared" si="51"/>
        <v>0</v>
      </c>
      <c r="AE52" s="103">
        <f t="shared" si="52"/>
        <v>0</v>
      </c>
      <c r="AF52" s="98"/>
      <c r="AG52" s="99"/>
      <c r="AH52" s="99"/>
      <c r="AI52" s="99"/>
      <c r="AJ52" s="100"/>
      <c r="AK52" s="100"/>
      <c r="AL52" s="100"/>
      <c r="AM52" s="100"/>
      <c r="AN52" s="101"/>
      <c r="AO52" s="102">
        <f t="shared" si="53"/>
        <v>0</v>
      </c>
      <c r="AP52" s="96">
        <f t="shared" si="54"/>
        <v>0</v>
      </c>
      <c r="AQ52" s="95">
        <f t="shared" si="55"/>
        <v>0</v>
      </c>
      <c r="AR52" s="103">
        <f t="shared" si="56"/>
        <v>0</v>
      </c>
      <c r="AS52" s="98"/>
      <c r="AT52" s="99"/>
      <c r="AU52" s="99"/>
      <c r="AV52" s="100"/>
      <c r="AW52" s="100"/>
      <c r="AX52" s="100"/>
      <c r="AY52" s="100"/>
      <c r="AZ52" s="101"/>
      <c r="BA52" s="102">
        <f t="shared" si="57"/>
        <v>0</v>
      </c>
      <c r="BB52" s="96">
        <f t="shared" si="58"/>
        <v>0</v>
      </c>
      <c r="BC52" s="95">
        <f t="shared" si="59"/>
        <v>0</v>
      </c>
      <c r="BD52" s="103">
        <f t="shared" si="60"/>
        <v>0</v>
      </c>
      <c r="BE52" s="102"/>
      <c r="BF52" s="104"/>
      <c r="BG52" s="100"/>
      <c r="BH52" s="100"/>
      <c r="BI52" s="100"/>
      <c r="BJ52" s="100"/>
      <c r="BK52" s="101"/>
      <c r="BL52" s="102">
        <f t="shared" si="61"/>
        <v>0</v>
      </c>
      <c r="BM52" s="96">
        <f t="shared" si="62"/>
        <v>0</v>
      </c>
      <c r="BN52" s="95">
        <f t="shared" si="63"/>
        <v>0</v>
      </c>
      <c r="BO52" s="105">
        <f t="shared" si="64"/>
        <v>0</v>
      </c>
      <c r="BP52" s="98"/>
      <c r="BQ52" s="99"/>
      <c r="BR52" s="99"/>
      <c r="BS52" s="99"/>
      <c r="BT52" s="100"/>
      <c r="BU52" s="100"/>
      <c r="BV52" s="100"/>
      <c r="BW52" s="100"/>
      <c r="BX52" s="101"/>
      <c r="BY52" s="102">
        <f t="shared" si="65"/>
        <v>0</v>
      </c>
      <c r="BZ52" s="96">
        <f t="shared" si="66"/>
        <v>0</v>
      </c>
      <c r="CA52" s="106">
        <f t="shared" si="67"/>
        <v>0</v>
      </c>
      <c r="CB52" s="107">
        <f t="shared" si="68"/>
        <v>0</v>
      </c>
    </row>
    <row r="53" spans="1:80" ht="14.4" hidden="1" thickTop="1" thickBot="1" x14ac:dyDescent="0.3">
      <c r="A53" s="110"/>
      <c r="B53" s="108"/>
      <c r="C53" s="25"/>
      <c r="D53" s="86"/>
      <c r="E53" s="87"/>
      <c r="F53" s="88"/>
      <c r="G53" s="89" t="str">
        <f>IF(AND(OR($G$2="Y",$H$2="Y"),I53&lt;5,J53&lt;5),IF(AND(I53=#REF!,J53=#REF!),#REF!+1,1),"")</f>
        <v/>
      </c>
      <c r="H53" s="90" t="e">
        <f>IF(AND($H$2="Y",J53&gt;0,OR(AND(G53=1,#REF!=10),AND(G53=2,#REF!=20),AND(G53=3,#REF!=30),AND(G53=4,#REF!=40),AND(G53=5,#REF!=50),AND(G53=6,#REF!=60),AND(G53=7,#REF!=70),AND(G53=8,#REF!=80),AND(G53=9,#REF!=90),AND(G53=10,#REF!=100))),VLOOKUP(J53-1,SortLookup!$A$13:$B$16,2,FALSE),"")</f>
        <v>#REF!</v>
      </c>
      <c r="I53" s="91" t="str">
        <f>IF(ISNA(VLOOKUP(E53,SortLookup!$A$1:$B$5,2,FALSE))," ",VLOOKUP(E53,SortLookup!$A$1:$B$5,2,FALSE))</f>
        <v xml:space="preserve"> </v>
      </c>
      <c r="J53" s="92" t="str">
        <f>IF(ISNA(VLOOKUP(F53,SortLookup!$A$7:$B$11,2,FALSE))," ",VLOOKUP(F53,SortLookup!$A$7:$B$11,2,FALSE))</f>
        <v xml:space="preserve"> </v>
      </c>
      <c r="K53" s="93" t="e">
        <f t="shared" si="47"/>
        <v>#REF!</v>
      </c>
      <c r="L53" s="94" t="e">
        <f>AB53+AO53+BA53+BL53+BY53+#REF!+#REF!+#REF!+#REF!+#REF!+#REF!+#REF!+#REF!+#REF!+#REF!+#REF!+#REF!+#REF!+#REF!+#REF!</f>
        <v>#REF!</v>
      </c>
      <c r="M53" s="95" t="e">
        <f>AD53+AQ53+BC53+BN53+CA53+#REF!+#REF!+#REF!+#REF!+#REF!+#REF!+#REF!+#REF!+#REF!+#REF!+#REF!+#REF!+#REF!+#REF!+#REF!</f>
        <v>#REF!</v>
      </c>
      <c r="N53" s="96" t="e">
        <f t="shared" si="48"/>
        <v>#REF!</v>
      </c>
      <c r="O53" s="97" t="e">
        <f>W53+AJ53+AV53+BG53+BT53+#REF!+#REF!+#REF!+#REF!+#REF!+#REF!+#REF!+#REF!+#REF!+#REF!+#REF!+#REF!+#REF!+#REF!+#REF!</f>
        <v>#REF!</v>
      </c>
      <c r="P53" s="98"/>
      <c r="Q53" s="99"/>
      <c r="R53" s="99"/>
      <c r="S53" s="99"/>
      <c r="T53" s="99"/>
      <c r="U53" s="99"/>
      <c r="V53" s="99"/>
      <c r="W53" s="100"/>
      <c r="X53" s="100"/>
      <c r="Y53" s="100"/>
      <c r="Z53" s="100"/>
      <c r="AA53" s="101"/>
      <c r="AB53" s="102">
        <f t="shared" si="49"/>
        <v>0</v>
      </c>
      <c r="AC53" s="96">
        <f t="shared" si="50"/>
        <v>0</v>
      </c>
      <c r="AD53" s="95">
        <f t="shared" si="51"/>
        <v>0</v>
      </c>
      <c r="AE53" s="103">
        <f t="shared" si="52"/>
        <v>0</v>
      </c>
      <c r="AF53" s="98"/>
      <c r="AG53" s="99"/>
      <c r="AH53" s="99"/>
      <c r="AI53" s="99"/>
      <c r="AJ53" s="100"/>
      <c r="AK53" s="100"/>
      <c r="AL53" s="100"/>
      <c r="AM53" s="100"/>
      <c r="AN53" s="101"/>
      <c r="AO53" s="102">
        <f t="shared" si="53"/>
        <v>0</v>
      </c>
      <c r="AP53" s="96">
        <f t="shared" si="54"/>
        <v>0</v>
      </c>
      <c r="AQ53" s="95">
        <f t="shared" si="55"/>
        <v>0</v>
      </c>
      <c r="AR53" s="103">
        <f t="shared" si="56"/>
        <v>0</v>
      </c>
      <c r="AS53" s="98"/>
      <c r="AT53" s="99"/>
      <c r="AU53" s="99"/>
      <c r="AV53" s="100"/>
      <c r="AW53" s="100"/>
      <c r="AX53" s="100"/>
      <c r="AY53" s="100"/>
      <c r="AZ53" s="101"/>
      <c r="BA53" s="102">
        <f t="shared" si="57"/>
        <v>0</v>
      </c>
      <c r="BB53" s="96">
        <f t="shared" si="58"/>
        <v>0</v>
      </c>
      <c r="BC53" s="95">
        <f t="shared" si="59"/>
        <v>0</v>
      </c>
      <c r="BD53" s="103">
        <f t="shared" si="60"/>
        <v>0</v>
      </c>
      <c r="BE53" s="102"/>
      <c r="BF53" s="104"/>
      <c r="BG53" s="100"/>
      <c r="BH53" s="100"/>
      <c r="BI53" s="100"/>
      <c r="BJ53" s="100"/>
      <c r="BK53" s="101"/>
      <c r="BL53" s="102">
        <f t="shared" si="61"/>
        <v>0</v>
      </c>
      <c r="BM53" s="96">
        <f t="shared" si="62"/>
        <v>0</v>
      </c>
      <c r="BN53" s="95">
        <f t="shared" si="63"/>
        <v>0</v>
      </c>
      <c r="BO53" s="105">
        <f t="shared" si="64"/>
        <v>0</v>
      </c>
      <c r="BP53" s="98"/>
      <c r="BQ53" s="99"/>
      <c r="BR53" s="99"/>
      <c r="BS53" s="99"/>
      <c r="BT53" s="100"/>
      <c r="BU53" s="100"/>
      <c r="BV53" s="100"/>
      <c r="BW53" s="100"/>
      <c r="BX53" s="101"/>
      <c r="BY53" s="102">
        <f t="shared" si="65"/>
        <v>0</v>
      </c>
      <c r="BZ53" s="96">
        <f t="shared" si="66"/>
        <v>0</v>
      </c>
      <c r="CA53" s="106">
        <f t="shared" si="67"/>
        <v>0</v>
      </c>
      <c r="CB53" s="107">
        <f t="shared" si="68"/>
        <v>0</v>
      </c>
    </row>
    <row r="54" spans="1:80" ht="14.4" hidden="1" thickTop="1" thickBot="1" x14ac:dyDescent="0.3">
      <c r="A54" s="150"/>
      <c r="B54" s="108"/>
      <c r="C54" s="25"/>
      <c r="D54" s="86"/>
      <c r="E54" s="87"/>
      <c r="F54" s="88"/>
      <c r="G54" s="89" t="str">
        <f>IF(AND(OR($G$2="Y",$H$2="Y"),I54&lt;5,J54&lt;5),IF(AND(I54=#REF!,J54=#REF!),#REF!+1,1),"")</f>
        <v/>
      </c>
      <c r="H54" s="90" t="e">
        <f>IF(AND($H$2="Y",J54&gt;0,OR(AND(G54=1,#REF!=10),AND(G54=2,#REF!=20),AND(G54=3,#REF!=30),AND(G54=4,#REF!=40),AND(G54=5,#REF!=50),AND(G54=6,#REF!=60),AND(G54=7,#REF!=70),AND(G54=8,#REF!=80),AND(G54=9,#REF!=90),AND(G54=10,#REF!=100))),VLOOKUP(J54-1,SortLookup!$A$13:$B$16,2,FALSE),"")</f>
        <v>#REF!</v>
      </c>
      <c r="I54" s="91" t="str">
        <f>IF(ISNA(VLOOKUP(E54,SortLookup!$A$1:$B$5,2,FALSE))," ",VLOOKUP(E54,SortLookup!$A$1:$B$5,2,FALSE))</f>
        <v xml:space="preserve"> </v>
      </c>
      <c r="J54" s="92" t="str">
        <f>IF(ISNA(VLOOKUP(F54,SortLookup!$A$7:$B$11,2,FALSE))," ",VLOOKUP(F54,SortLookup!$A$7:$B$11,2,FALSE))</f>
        <v xml:space="preserve"> </v>
      </c>
      <c r="K54" s="93" t="e">
        <f t="shared" si="47"/>
        <v>#REF!</v>
      </c>
      <c r="L54" s="94" t="e">
        <f>AB54+AO54+BA54+BL54+BY54+#REF!+#REF!+#REF!+#REF!+#REF!+#REF!+#REF!+#REF!+#REF!+#REF!+#REF!+#REF!+#REF!+#REF!+#REF!</f>
        <v>#REF!</v>
      </c>
      <c r="M54" s="95" t="e">
        <f>AD54+AQ54+BC54+BN54+CA54+#REF!+#REF!+#REF!+#REF!+#REF!+#REF!+#REF!+#REF!+#REF!+#REF!+#REF!+#REF!+#REF!+#REF!+#REF!</f>
        <v>#REF!</v>
      </c>
      <c r="N54" s="96" t="e">
        <f t="shared" si="48"/>
        <v>#REF!</v>
      </c>
      <c r="O54" s="97" t="e">
        <f>W54+AJ54+AV54+BG54+BT54+#REF!+#REF!+#REF!+#REF!+#REF!+#REF!+#REF!+#REF!+#REF!+#REF!+#REF!+#REF!+#REF!+#REF!+#REF!</f>
        <v>#REF!</v>
      </c>
      <c r="P54" s="98"/>
      <c r="Q54" s="99"/>
      <c r="R54" s="99"/>
      <c r="S54" s="99"/>
      <c r="T54" s="99"/>
      <c r="U54" s="99"/>
      <c r="V54" s="99"/>
      <c r="W54" s="100"/>
      <c r="X54" s="100"/>
      <c r="Y54" s="100"/>
      <c r="Z54" s="100"/>
      <c r="AA54" s="101"/>
      <c r="AB54" s="102">
        <f t="shared" si="49"/>
        <v>0</v>
      </c>
      <c r="AC54" s="96">
        <f t="shared" si="50"/>
        <v>0</v>
      </c>
      <c r="AD54" s="95">
        <f t="shared" si="51"/>
        <v>0</v>
      </c>
      <c r="AE54" s="103">
        <f t="shared" si="52"/>
        <v>0</v>
      </c>
      <c r="AF54" s="98"/>
      <c r="AG54" s="99"/>
      <c r="AH54" s="99"/>
      <c r="AI54" s="99"/>
      <c r="AJ54" s="100"/>
      <c r="AK54" s="100"/>
      <c r="AL54" s="100"/>
      <c r="AM54" s="100"/>
      <c r="AN54" s="101"/>
      <c r="AO54" s="102">
        <f t="shared" si="53"/>
        <v>0</v>
      </c>
      <c r="AP54" s="96">
        <f t="shared" si="54"/>
        <v>0</v>
      </c>
      <c r="AQ54" s="95">
        <f t="shared" si="55"/>
        <v>0</v>
      </c>
      <c r="AR54" s="103">
        <f t="shared" si="56"/>
        <v>0</v>
      </c>
      <c r="AS54" s="98"/>
      <c r="AT54" s="99"/>
      <c r="AU54" s="99"/>
      <c r="AV54" s="100"/>
      <c r="AW54" s="100"/>
      <c r="AX54" s="100"/>
      <c r="AY54" s="100"/>
      <c r="AZ54" s="101"/>
      <c r="BA54" s="102">
        <f t="shared" si="57"/>
        <v>0</v>
      </c>
      <c r="BB54" s="96">
        <f t="shared" si="58"/>
        <v>0</v>
      </c>
      <c r="BC54" s="95">
        <f t="shared" si="59"/>
        <v>0</v>
      </c>
      <c r="BD54" s="103">
        <f t="shared" si="60"/>
        <v>0</v>
      </c>
      <c r="BE54" s="102"/>
      <c r="BF54" s="104"/>
      <c r="BG54" s="100"/>
      <c r="BH54" s="100"/>
      <c r="BI54" s="100"/>
      <c r="BJ54" s="100"/>
      <c r="BK54" s="101"/>
      <c r="BL54" s="102">
        <f t="shared" si="61"/>
        <v>0</v>
      </c>
      <c r="BM54" s="96">
        <f t="shared" si="62"/>
        <v>0</v>
      </c>
      <c r="BN54" s="95">
        <f t="shared" si="63"/>
        <v>0</v>
      </c>
      <c r="BO54" s="105">
        <f t="shared" si="64"/>
        <v>0</v>
      </c>
      <c r="BP54" s="98"/>
      <c r="BQ54" s="99"/>
      <c r="BR54" s="99"/>
      <c r="BS54" s="99"/>
      <c r="BT54" s="100"/>
      <c r="BU54" s="100"/>
      <c r="BV54" s="100"/>
      <c r="BW54" s="100"/>
      <c r="BX54" s="101"/>
      <c r="BY54" s="102">
        <f t="shared" si="65"/>
        <v>0</v>
      </c>
      <c r="BZ54" s="96">
        <f t="shared" si="66"/>
        <v>0</v>
      </c>
      <c r="CA54" s="106">
        <f t="shared" si="67"/>
        <v>0</v>
      </c>
      <c r="CB54" s="107">
        <f t="shared" si="68"/>
        <v>0</v>
      </c>
    </row>
    <row r="55" spans="1:80" ht="13.8" thickTop="1" x14ac:dyDescent="0.25">
      <c r="A55" s="111"/>
      <c r="B55" s="109"/>
      <c r="AE55" s="4"/>
    </row>
    <row r="56" spans="1:80" x14ac:dyDescent="0.25">
      <c r="B56" s="83" t="s">
        <v>136</v>
      </c>
      <c r="AE56" s="4"/>
    </row>
    <row r="57" spans="1:80" x14ac:dyDescent="0.25">
      <c r="B57" s="83" t="s">
        <v>92</v>
      </c>
      <c r="AE57" s="4"/>
      <c r="AF57" s="4"/>
    </row>
    <row r="58" spans="1:80" x14ac:dyDescent="0.25">
      <c r="B58" s="83" t="s">
        <v>93</v>
      </c>
      <c r="AE58" s="4"/>
    </row>
    <row r="59" spans="1:80" x14ac:dyDescent="0.25">
      <c r="B59" s="127" t="s">
        <v>94</v>
      </c>
      <c r="AE59" s="4"/>
    </row>
    <row r="60" spans="1:80" x14ac:dyDescent="0.25">
      <c r="B60" s="127" t="s">
        <v>95</v>
      </c>
      <c r="AE60" s="4"/>
      <c r="AM60" s="4"/>
    </row>
    <row r="61" spans="1:80" x14ac:dyDescent="0.25">
      <c r="AE61" s="4"/>
      <c r="AK61" s="4"/>
      <c r="AV61" s="4"/>
    </row>
    <row r="62" spans="1:80" x14ac:dyDescent="0.25">
      <c r="AE62" s="4"/>
      <c r="AK62" s="4"/>
      <c r="AW62" s="4"/>
    </row>
    <row r="63" spans="1:80" x14ac:dyDescent="0.25">
      <c r="AE63" s="4"/>
    </row>
    <row r="64" spans="1:80" x14ac:dyDescent="0.25">
      <c r="AE64" s="4"/>
    </row>
    <row r="65" spans="31:31" x14ac:dyDescent="0.25">
      <c r="AE65" s="4"/>
    </row>
    <row r="66" spans="31:31" x14ac:dyDescent="0.25">
      <c r="AE66" s="4"/>
    </row>
    <row r="67" spans="31:31" x14ac:dyDescent="0.25">
      <c r="AE67" s="4"/>
    </row>
    <row r="68" spans="31:31" x14ac:dyDescent="0.25">
      <c r="AE68" s="4"/>
    </row>
    <row r="69" spans="31:31" x14ac:dyDescent="0.25">
      <c r="AE69" s="4"/>
    </row>
    <row r="70" spans="31:31" x14ac:dyDescent="0.25">
      <c r="AE70" s="4"/>
    </row>
    <row r="71" spans="31:31" x14ac:dyDescent="0.25">
      <c r="AE71" s="4"/>
    </row>
    <row r="72" spans="31:31" x14ac:dyDescent="0.25">
      <c r="AE72" s="4"/>
    </row>
    <row r="73" spans="31:31" x14ac:dyDescent="0.25">
      <c r="AE73" s="4"/>
    </row>
    <row r="74" spans="31:31" x14ac:dyDescent="0.25">
      <c r="AE74" s="4"/>
    </row>
    <row r="75" spans="31:31" x14ac:dyDescent="0.25">
      <c r="AE75" s="4"/>
    </row>
    <row r="76" spans="31:31" x14ac:dyDescent="0.25">
      <c r="AE76" s="4"/>
    </row>
    <row r="77" spans="31:31" x14ac:dyDescent="0.25">
      <c r="AE77" s="4"/>
    </row>
    <row r="78" spans="31:31" x14ac:dyDescent="0.25">
      <c r="AE78" s="4"/>
    </row>
    <row r="79" spans="31:31" x14ac:dyDescent="0.25">
      <c r="AE79" s="4"/>
    </row>
    <row r="80" spans="31:31" x14ac:dyDescent="0.25">
      <c r="AE80" s="4"/>
    </row>
    <row r="81" spans="31:31" x14ac:dyDescent="0.25">
      <c r="AE81" s="4"/>
    </row>
    <row r="82" spans="31:31" x14ac:dyDescent="0.25">
      <c r="AE82" s="4"/>
    </row>
    <row r="83" spans="31:31" x14ac:dyDescent="0.25">
      <c r="AE83" s="4"/>
    </row>
    <row r="84" spans="31:31" x14ac:dyDescent="0.25">
      <c r="AE84" s="4"/>
    </row>
    <row r="85" spans="31:31" x14ac:dyDescent="0.25">
      <c r="AE85" s="4"/>
    </row>
    <row r="86" spans="31:31" x14ac:dyDescent="0.25">
      <c r="AE86" s="4"/>
    </row>
    <row r="87" spans="31:31" x14ac:dyDescent="0.25">
      <c r="AE87" s="4"/>
    </row>
    <row r="88" spans="31:31" x14ac:dyDescent="0.25">
      <c r="AE88" s="4"/>
    </row>
    <row r="89" spans="31:31" x14ac:dyDescent="0.25">
      <c r="AE89" s="4"/>
    </row>
    <row r="90" spans="31:31" x14ac:dyDescent="0.25">
      <c r="AE90" s="4"/>
    </row>
    <row r="91" spans="31:31" x14ac:dyDescent="0.25">
      <c r="AE91" s="4"/>
    </row>
    <row r="92" spans="31:31" x14ac:dyDescent="0.25">
      <c r="AE92" s="4"/>
    </row>
    <row r="93" spans="31:31" x14ac:dyDescent="0.25">
      <c r="AE93" s="4"/>
    </row>
    <row r="94" spans="31:31" x14ac:dyDescent="0.25">
      <c r="AE94" s="4"/>
    </row>
    <row r="95" spans="31:31" x14ac:dyDescent="0.25">
      <c r="AE95" s="4"/>
    </row>
    <row r="96" spans="31:31" x14ac:dyDescent="0.25">
      <c r="AE96" s="4"/>
    </row>
    <row r="97" spans="31:31" x14ac:dyDescent="0.25">
      <c r="AE97" s="4"/>
    </row>
    <row r="98" spans="31:31" x14ac:dyDescent="0.25">
      <c r="AE98" s="4"/>
    </row>
    <row r="99" spans="31:31" x14ac:dyDescent="0.25">
      <c r="AE99" s="4"/>
    </row>
    <row r="100" spans="31:31" x14ac:dyDescent="0.25">
      <c r="AE100" s="4"/>
    </row>
    <row r="101" spans="31:31" x14ac:dyDescent="0.25">
      <c r="AE101" s="4"/>
    </row>
    <row r="102" spans="31:31" x14ac:dyDescent="0.25">
      <c r="AE102" s="4"/>
    </row>
    <row r="103" spans="31:31" x14ac:dyDescent="0.25">
      <c r="AE103" s="4"/>
    </row>
    <row r="104" spans="31:31" x14ac:dyDescent="0.25">
      <c r="AE104" s="4"/>
    </row>
    <row r="105" spans="31:31" x14ac:dyDescent="0.25">
      <c r="AE105" s="4"/>
    </row>
    <row r="106" spans="31:31" x14ac:dyDescent="0.25">
      <c r="AE106" s="4"/>
    </row>
    <row r="107" spans="31:31" x14ac:dyDescent="0.25">
      <c r="AE107" s="4"/>
    </row>
    <row r="108" spans="31:31" x14ac:dyDescent="0.25">
      <c r="AE108" s="4"/>
    </row>
    <row r="109" spans="31:31" x14ac:dyDescent="0.25">
      <c r="AE109" s="4"/>
    </row>
    <row r="110" spans="31:31" x14ac:dyDescent="0.25">
      <c r="AE110" s="4"/>
    </row>
    <row r="111" spans="31:31" x14ac:dyDescent="0.25">
      <c r="AE111" s="4"/>
    </row>
    <row r="112" spans="31:31" x14ac:dyDescent="0.25">
      <c r="AE112" s="4"/>
    </row>
  </sheetData>
  <sheetProtection sheet="1" objects="1" scenarios="1" selectLockedCells="1"/>
  <sortState ref="A17:IL32">
    <sortCondition ref="E17:E32"/>
    <sortCondition ref="K17:K32"/>
  </sortState>
  <customSheetViews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1"/>
      <headerFooter alignWithMargins="0"/>
    </customSheetView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.25" right="0.25" top="0.5" bottom="0.25" header="0.25" footer="0"/>
      <printOptions gridLines="1"/>
      <pageSetup paperSize="5" fitToWidth="12" fitToHeight="2" pageOrder="overThenDown" orientation="landscape" blackAndWhite="1" horizontalDpi="300" verticalDpi="300" r:id="rId2"/>
      <headerFooter alignWithMargins="0">
        <oddHeader>Page &amp;P&amp;RIDPA Match Scoring Spreadsheet (X-Large)</oddHeader>
      </headerFooter>
    </customSheetView>
  </customSheetViews>
  <mergeCells count="23">
    <mergeCell ref="A1:F1"/>
    <mergeCell ref="DU1:EE1"/>
    <mergeCell ref="AF1:AR1"/>
    <mergeCell ref="I1:J1"/>
    <mergeCell ref="K1:O1"/>
    <mergeCell ref="P1:AE1"/>
    <mergeCell ref="DJ1:DT1"/>
    <mergeCell ref="GT1:HD1"/>
    <mergeCell ref="HE1:HO1"/>
    <mergeCell ref="AS1:BD1"/>
    <mergeCell ref="IA1:IK1"/>
    <mergeCell ref="HP1:HZ1"/>
    <mergeCell ref="GI1:GS1"/>
    <mergeCell ref="FM1:FW1"/>
    <mergeCell ref="FX1:GH1"/>
    <mergeCell ref="BE1:BO1"/>
    <mergeCell ref="BP1:CB1"/>
    <mergeCell ref="EQ1:FA1"/>
    <mergeCell ref="FB1:FL1"/>
    <mergeCell ref="EF1:EP1"/>
    <mergeCell ref="CC1:CM1"/>
    <mergeCell ref="CN1:CX1"/>
    <mergeCell ref="CY1:DI1"/>
  </mergeCells>
  <phoneticPr fontId="1" type="noConversion"/>
  <printOptions gridLine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5" max="1048575" man="1"/>
    <brk id="31" max="1048575" man="1"/>
    <brk id="44" max="1048575" man="1"/>
    <brk id="67" max="1048575" man="1"/>
    <brk id="91" max="1048575" man="1"/>
    <brk id="113" max="1048575" man="1"/>
    <brk id="135" max="1048575" man="1"/>
    <brk id="157" max="1048575" man="1"/>
    <brk id="179" max="1048575" man="1"/>
    <brk id="201" max="1048575" man="1"/>
    <brk id="223" max="1048575" man="1"/>
  </colBreaks>
  <webPublishItems count="3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  <webPublishItem id="2498" divId="070310CC_2498" sourceType="range" sourceRef="A2:BO2" destinationFile="C:\Documents and Settings\Mick\My Documents\personal\IDPA\FRIDPA_ARCHIVE4\MatchResults\2007\070310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19" sqref="A19"/>
    </sheetView>
  </sheetViews>
  <sheetFormatPr defaultRowHeight="13.2" x14ac:dyDescent="0.25"/>
  <cols>
    <col min="1" max="1" width="4.88671875" bestFit="1" customWidth="1"/>
    <col min="2" max="2" width="4.5546875" bestFit="1" customWidth="1"/>
    <col min="3" max="3" width="113.109375" bestFit="1" customWidth="1"/>
  </cols>
  <sheetData>
    <row r="1" spans="1:3" x14ac:dyDescent="0.25">
      <c r="A1" s="7" t="s">
        <v>16</v>
      </c>
      <c r="B1" s="10">
        <v>0</v>
      </c>
      <c r="C1" s="8" t="s">
        <v>27</v>
      </c>
    </row>
    <row r="2" spans="1:3" x14ac:dyDescent="0.25">
      <c r="A2" s="7" t="s">
        <v>17</v>
      </c>
      <c r="B2" s="10">
        <v>1</v>
      </c>
      <c r="C2" s="9" t="s">
        <v>29</v>
      </c>
    </row>
    <row r="3" spans="1:3" x14ac:dyDescent="0.25">
      <c r="A3" s="7" t="s">
        <v>18</v>
      </c>
      <c r="B3" s="10">
        <v>2</v>
      </c>
      <c r="C3" s="9" t="s">
        <v>30</v>
      </c>
    </row>
    <row r="4" spans="1:3" x14ac:dyDescent="0.25">
      <c r="A4" s="7" t="s">
        <v>81</v>
      </c>
      <c r="B4" s="10">
        <v>3</v>
      </c>
      <c r="C4" s="9" t="s">
        <v>25</v>
      </c>
    </row>
    <row r="5" spans="1:3" x14ac:dyDescent="0.25">
      <c r="A5" s="7" t="s">
        <v>19</v>
      </c>
      <c r="B5" s="10">
        <v>4</v>
      </c>
      <c r="C5" s="9" t="s">
        <v>26</v>
      </c>
    </row>
    <row r="6" spans="1:3" x14ac:dyDescent="0.25">
      <c r="A6" s="7"/>
      <c r="B6" s="10"/>
    </row>
    <row r="7" spans="1:3" x14ac:dyDescent="0.25">
      <c r="A7" s="7" t="s">
        <v>20</v>
      </c>
      <c r="B7" s="10">
        <v>0</v>
      </c>
      <c r="C7" s="9" t="s">
        <v>28</v>
      </c>
    </row>
    <row r="8" spans="1:3" x14ac:dyDescent="0.25">
      <c r="A8" s="7" t="s">
        <v>21</v>
      </c>
      <c r="B8" s="10">
        <v>1</v>
      </c>
      <c r="C8" s="9"/>
    </row>
    <row r="9" spans="1:3" x14ac:dyDescent="0.25">
      <c r="A9" s="7" t="s">
        <v>22</v>
      </c>
      <c r="B9" s="10">
        <v>2</v>
      </c>
    </row>
    <row r="10" spans="1:3" x14ac:dyDescent="0.25">
      <c r="A10" s="7" t="s">
        <v>23</v>
      </c>
      <c r="B10" s="10">
        <v>3</v>
      </c>
      <c r="C10" s="9"/>
    </row>
    <row r="11" spans="1:3" x14ac:dyDescent="0.25">
      <c r="A11" s="7" t="s">
        <v>24</v>
      </c>
      <c r="B11" s="10">
        <v>4</v>
      </c>
      <c r="C11" s="9"/>
    </row>
    <row r="13" spans="1:3" x14ac:dyDescent="0.25">
      <c r="A13" s="11">
        <v>0</v>
      </c>
      <c r="B13" s="7" t="s">
        <v>20</v>
      </c>
      <c r="C13" s="9" t="s">
        <v>47</v>
      </c>
    </row>
    <row r="14" spans="1:3" x14ac:dyDescent="0.25">
      <c r="A14" s="11">
        <v>1</v>
      </c>
      <c r="B14" s="7" t="s">
        <v>21</v>
      </c>
      <c r="C14" s="9"/>
    </row>
    <row r="15" spans="1:3" x14ac:dyDescent="0.25">
      <c r="A15" s="11">
        <v>2</v>
      </c>
      <c r="B15" s="7" t="s">
        <v>22</v>
      </c>
      <c r="C15" s="9"/>
    </row>
    <row r="16" spans="1:3" x14ac:dyDescent="0.25">
      <c r="A16" s="11">
        <v>3</v>
      </c>
      <c r="B16" s="7" t="s">
        <v>23</v>
      </c>
      <c r="C16" s="9"/>
    </row>
    <row r="17" spans="1:3" x14ac:dyDescent="0.25">
      <c r="A17" s="11">
        <v>4</v>
      </c>
      <c r="B17" t="s">
        <v>53</v>
      </c>
      <c r="C17" t="s">
        <v>54</v>
      </c>
    </row>
  </sheetData>
  <sheetProtection sheet="1" objects="1" scenarios="1" selectLockedCells="1"/>
  <customSheetViews>
    <customSheetView guid="{1229FF16-6ED5-4DBA-B9FE-D3EE84024C57}" showRuler="0">
      <selection activeCell="A19" sqref="A19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A33" sqref="A33"/>
    </sheetView>
  </sheetViews>
  <sheetFormatPr defaultRowHeight="13.2" x14ac:dyDescent="0.25"/>
  <cols>
    <col min="1" max="1" width="125.6640625" customWidth="1"/>
  </cols>
  <sheetData>
    <row r="1" spans="1:1" s="14" customFormat="1" x14ac:dyDescent="0.25">
      <c r="A1" s="16" t="s">
        <v>82</v>
      </c>
    </row>
    <row r="2" spans="1:1" s="14" customFormat="1" x14ac:dyDescent="0.25">
      <c r="A2" s="15"/>
    </row>
    <row r="3" spans="1:1" s="14" customFormat="1" x14ac:dyDescent="0.25">
      <c r="A3" s="15"/>
    </row>
    <row r="4" spans="1:1" s="14" customFormat="1" x14ac:dyDescent="0.25">
      <c r="A4" s="16" t="s">
        <v>56</v>
      </c>
    </row>
    <row r="5" spans="1:1" s="14" customFormat="1" x14ac:dyDescent="0.25">
      <c r="A5" s="15" t="s">
        <v>57</v>
      </c>
    </row>
    <row r="6" spans="1:1" s="14" customFormat="1" ht="12.75" customHeight="1" x14ac:dyDescent="0.25">
      <c r="A6" s="15"/>
    </row>
    <row r="7" spans="1:1" x14ac:dyDescent="0.25">
      <c r="A7" s="15" t="s">
        <v>58</v>
      </c>
    </row>
    <row r="8" spans="1:1" x14ac:dyDescent="0.25">
      <c r="A8" s="15" t="s">
        <v>59</v>
      </c>
    </row>
    <row r="9" spans="1:1" x14ac:dyDescent="0.25">
      <c r="A9" s="15" t="s">
        <v>60</v>
      </c>
    </row>
    <row r="10" spans="1:1" x14ac:dyDescent="0.25">
      <c r="A10" s="15" t="s">
        <v>61</v>
      </c>
    </row>
    <row r="11" spans="1:1" x14ac:dyDescent="0.25">
      <c r="A11" s="15" t="s">
        <v>62</v>
      </c>
    </row>
    <row r="12" spans="1:1" x14ac:dyDescent="0.25">
      <c r="A12" s="15" t="s">
        <v>63</v>
      </c>
    </row>
    <row r="13" spans="1:1" x14ac:dyDescent="0.25">
      <c r="A13" s="15" t="s">
        <v>64</v>
      </c>
    </row>
    <row r="14" spans="1:1" x14ac:dyDescent="0.25">
      <c r="A14" s="15" t="s">
        <v>65</v>
      </c>
    </row>
    <row r="15" spans="1:1" x14ac:dyDescent="0.25">
      <c r="A15" s="15"/>
    </row>
    <row r="16" spans="1:1" ht="27" customHeight="1" x14ac:dyDescent="0.25">
      <c r="A16" s="15" t="s">
        <v>70</v>
      </c>
    </row>
    <row r="17" spans="1:1" x14ac:dyDescent="0.25">
      <c r="A17" s="15"/>
    </row>
    <row r="18" spans="1:1" x14ac:dyDescent="0.25">
      <c r="A18" s="15"/>
    </row>
    <row r="19" spans="1:1" ht="26.4" x14ac:dyDescent="0.25">
      <c r="A19" s="17" t="s">
        <v>79</v>
      </c>
    </row>
    <row r="20" spans="1:1" x14ac:dyDescent="0.25">
      <c r="A20" s="17"/>
    </row>
    <row r="21" spans="1:1" x14ac:dyDescent="0.25">
      <c r="A21" s="14"/>
    </row>
    <row r="22" spans="1:1" x14ac:dyDescent="0.25">
      <c r="A22" s="18" t="s">
        <v>71</v>
      </c>
    </row>
    <row r="23" spans="1:1" x14ac:dyDescent="0.25">
      <c r="A23" s="15" t="s">
        <v>58</v>
      </c>
    </row>
    <row r="24" spans="1:1" x14ac:dyDescent="0.25">
      <c r="A24" s="14" t="s">
        <v>72</v>
      </c>
    </row>
    <row r="25" spans="1:1" x14ac:dyDescent="0.25">
      <c r="A25" s="14" t="s">
        <v>78</v>
      </c>
    </row>
    <row r="26" spans="1:1" x14ac:dyDescent="0.25">
      <c r="A26" s="14" t="s">
        <v>73</v>
      </c>
    </row>
    <row r="27" spans="1:1" x14ac:dyDescent="0.25">
      <c r="A27" s="14" t="s">
        <v>74</v>
      </c>
    </row>
    <row r="28" spans="1:1" x14ac:dyDescent="0.25">
      <c r="A28" s="14" t="s">
        <v>75</v>
      </c>
    </row>
    <row r="29" spans="1:1" x14ac:dyDescent="0.25">
      <c r="A29" s="14" t="s">
        <v>80</v>
      </c>
    </row>
    <row r="30" spans="1:1" x14ac:dyDescent="0.25">
      <c r="A30" s="14" t="s">
        <v>76</v>
      </c>
    </row>
    <row r="31" spans="1:1" x14ac:dyDescent="0.25">
      <c r="A31" s="14" t="s">
        <v>77</v>
      </c>
    </row>
    <row r="32" spans="1:1" x14ac:dyDescent="0.25">
      <c r="A32" s="14"/>
    </row>
    <row r="33" spans="1:1" x14ac:dyDescent="0.25">
      <c r="A33" s="14"/>
    </row>
    <row r="34" spans="1:1" x14ac:dyDescent="0.25">
      <c r="A34" s="14"/>
    </row>
    <row r="35" spans="1:1" x14ac:dyDescent="0.25">
      <c r="A35" s="14"/>
    </row>
    <row r="36" spans="1:1" x14ac:dyDescent="0.25">
      <c r="A36" s="14"/>
    </row>
  </sheetData>
  <sheetProtection sheet="1" objects="1" scenarios="1"/>
  <customSheetViews>
    <customSheetView guid="{1229FF16-6ED5-4DBA-B9FE-D3EE84024C57}" showRuler="0">
      <selection activeCell="A33" sqref="A33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Scoresheet</vt:lpstr>
      <vt:lpstr>Sheet1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2014-01-21T22:33:36Z</cp:lastPrinted>
  <dcterms:created xsi:type="dcterms:W3CDTF">2001-08-02T04:21:03Z</dcterms:created>
  <dcterms:modified xsi:type="dcterms:W3CDTF">2017-02-12T20:02:27Z</dcterms:modified>
</cp:coreProperties>
</file>