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7\"/>
    </mc:Choice>
  </mc:AlternateContent>
  <bookViews>
    <workbookView xWindow="0" yWindow="0" windowWidth="23040" windowHeight="910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Scoresheet!$A$1:$IL$89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I61" i="1" l="1"/>
  <c r="J61" i="1"/>
  <c r="O61" i="1"/>
  <c r="N61" i="1" s="1"/>
  <c r="AB61" i="1"/>
  <c r="AC61" i="1"/>
  <c r="AD61" i="1"/>
  <c r="BA61" i="1"/>
  <c r="BB61" i="1"/>
  <c r="BC61" i="1"/>
  <c r="BL61" i="1"/>
  <c r="BM61" i="1"/>
  <c r="BN61" i="1"/>
  <c r="BY61" i="1"/>
  <c r="BZ61" i="1"/>
  <c r="CA61" i="1"/>
  <c r="CJ61" i="1"/>
  <c r="CK61" i="1"/>
  <c r="CL61" i="1"/>
  <c r="I62" i="1"/>
  <c r="J62" i="1"/>
  <c r="AB62" i="1"/>
  <c r="AC62" i="1"/>
  <c r="AD62" i="1"/>
  <c r="BA62" i="1"/>
  <c r="BD62" i="1" s="1"/>
  <c r="BB62" i="1"/>
  <c r="BC62" i="1"/>
  <c r="BL62" i="1"/>
  <c r="BM62" i="1"/>
  <c r="BN62" i="1"/>
  <c r="BY62" i="1"/>
  <c r="BZ62" i="1"/>
  <c r="CA62" i="1"/>
  <c r="CJ62" i="1"/>
  <c r="CK62" i="1"/>
  <c r="CL62" i="1"/>
  <c r="G63" i="1"/>
  <c r="H63" i="1" s="1"/>
  <c r="I63" i="1"/>
  <c r="J63" i="1"/>
  <c r="AB63" i="1"/>
  <c r="AC63" i="1"/>
  <c r="AD63" i="1"/>
  <c r="BA63" i="1"/>
  <c r="BB63" i="1"/>
  <c r="BC63" i="1"/>
  <c r="BL63" i="1"/>
  <c r="BM63" i="1"/>
  <c r="BN63" i="1"/>
  <c r="BY63" i="1"/>
  <c r="CB63" i="1" s="1"/>
  <c r="BZ63" i="1"/>
  <c r="CA63" i="1"/>
  <c r="CJ63" i="1"/>
  <c r="CK63" i="1"/>
  <c r="CL63" i="1"/>
  <c r="I64" i="1"/>
  <c r="J64" i="1"/>
  <c r="AB64" i="1"/>
  <c r="AE64" i="1" s="1"/>
  <c r="AC64" i="1"/>
  <c r="AD64" i="1"/>
  <c r="BA64" i="1"/>
  <c r="BB64" i="1"/>
  <c r="BC64" i="1"/>
  <c r="BL64" i="1"/>
  <c r="BO64" i="1" s="1"/>
  <c r="BM64" i="1"/>
  <c r="BN64" i="1"/>
  <c r="BY64" i="1"/>
  <c r="BZ64" i="1"/>
  <c r="CA64" i="1"/>
  <c r="CJ64" i="1"/>
  <c r="CK64" i="1"/>
  <c r="CL64" i="1"/>
  <c r="CM64" i="1"/>
  <c r="I39" i="1"/>
  <c r="J39" i="1"/>
  <c r="O39" i="1"/>
  <c r="N39" i="1" s="1"/>
  <c r="AB39" i="1"/>
  <c r="AC39" i="1"/>
  <c r="AD39" i="1"/>
  <c r="AO39" i="1"/>
  <c r="AP39" i="1"/>
  <c r="AQ39" i="1"/>
  <c r="BA39" i="1"/>
  <c r="BB39" i="1"/>
  <c r="BC39" i="1"/>
  <c r="BL39" i="1"/>
  <c r="BM39" i="1"/>
  <c r="BN39" i="1"/>
  <c r="BY39" i="1"/>
  <c r="BZ39" i="1"/>
  <c r="CA39" i="1"/>
  <c r="CJ39" i="1"/>
  <c r="CK39" i="1"/>
  <c r="CM39" i="1" s="1"/>
  <c r="CL39" i="1"/>
  <c r="I15" i="1"/>
  <c r="J15" i="1"/>
  <c r="O15" i="1"/>
  <c r="N15" i="1" s="1"/>
  <c r="AB15" i="1"/>
  <c r="AC15" i="1"/>
  <c r="AD15" i="1"/>
  <c r="AO15" i="1"/>
  <c r="AR15" i="1" s="1"/>
  <c r="AP15" i="1"/>
  <c r="AQ15" i="1"/>
  <c r="BA15" i="1"/>
  <c r="BB15" i="1"/>
  <c r="BC15" i="1"/>
  <c r="BL15" i="1"/>
  <c r="BM15" i="1"/>
  <c r="BN15" i="1"/>
  <c r="BY15" i="1"/>
  <c r="BZ15" i="1"/>
  <c r="CA15" i="1"/>
  <c r="CJ15" i="1"/>
  <c r="CK15" i="1"/>
  <c r="CL15" i="1"/>
  <c r="I67" i="1"/>
  <c r="J67" i="1"/>
  <c r="O67" i="1"/>
  <c r="N67" i="1" s="1"/>
  <c r="AB67" i="1"/>
  <c r="AC67" i="1"/>
  <c r="AD67" i="1"/>
  <c r="M67" i="1" s="1"/>
  <c r="AO67" i="1"/>
  <c r="AR67" i="1" s="1"/>
  <c r="AP67" i="1"/>
  <c r="AQ67" i="1"/>
  <c r="BA67" i="1"/>
  <c r="BB67" i="1"/>
  <c r="BC67" i="1"/>
  <c r="BL67" i="1"/>
  <c r="BM67" i="1"/>
  <c r="BN67" i="1"/>
  <c r="BY67" i="1"/>
  <c r="BZ67" i="1"/>
  <c r="CA67" i="1"/>
  <c r="CJ67" i="1"/>
  <c r="CM67" i="1" s="1"/>
  <c r="CK67" i="1"/>
  <c r="CL67" i="1"/>
  <c r="I68" i="1"/>
  <c r="J68" i="1"/>
  <c r="O68" i="1"/>
  <c r="N68" i="1" s="1"/>
  <c r="AB68" i="1"/>
  <c r="AE68" i="1" s="1"/>
  <c r="AC68" i="1"/>
  <c r="AD68" i="1"/>
  <c r="AO68" i="1"/>
  <c r="AR68" i="1" s="1"/>
  <c r="AP68" i="1"/>
  <c r="AQ68" i="1"/>
  <c r="BA68" i="1"/>
  <c r="BD68" i="1" s="1"/>
  <c r="BB68" i="1"/>
  <c r="BC68" i="1"/>
  <c r="BL68" i="1"/>
  <c r="BO68" i="1" s="1"/>
  <c r="BM68" i="1"/>
  <c r="BN68" i="1"/>
  <c r="BY68" i="1"/>
  <c r="CB68" i="1" s="1"/>
  <c r="BZ68" i="1"/>
  <c r="CA68" i="1"/>
  <c r="CJ68" i="1"/>
  <c r="CM68" i="1" s="1"/>
  <c r="CK68" i="1"/>
  <c r="CL68" i="1"/>
  <c r="I36" i="1"/>
  <c r="J36" i="1"/>
  <c r="O36" i="1"/>
  <c r="N36" i="1" s="1"/>
  <c r="AB36" i="1"/>
  <c r="AC36" i="1"/>
  <c r="AD36" i="1"/>
  <c r="AO36" i="1"/>
  <c r="AP36" i="1"/>
  <c r="AQ36" i="1"/>
  <c r="BA36" i="1"/>
  <c r="BB36" i="1"/>
  <c r="BC36" i="1"/>
  <c r="BL36" i="1"/>
  <c r="BM36" i="1"/>
  <c r="BN36" i="1"/>
  <c r="BY36" i="1"/>
  <c r="BZ36" i="1"/>
  <c r="CA36" i="1"/>
  <c r="CJ36" i="1"/>
  <c r="CK36" i="1"/>
  <c r="CL36" i="1"/>
  <c r="I20" i="1"/>
  <c r="J20" i="1"/>
  <c r="O20" i="1"/>
  <c r="N20" i="1" s="1"/>
  <c r="AB20" i="1"/>
  <c r="AC20" i="1"/>
  <c r="AD20" i="1"/>
  <c r="AO20" i="1"/>
  <c r="AP20" i="1"/>
  <c r="AQ20" i="1"/>
  <c r="BA20" i="1"/>
  <c r="BB20" i="1"/>
  <c r="BC20" i="1"/>
  <c r="BL20" i="1"/>
  <c r="BO20" i="1" s="1"/>
  <c r="BM20" i="1"/>
  <c r="BN20" i="1"/>
  <c r="BY20" i="1"/>
  <c r="BZ20" i="1"/>
  <c r="CA20" i="1"/>
  <c r="CJ20" i="1"/>
  <c r="CK20" i="1"/>
  <c r="CL20" i="1"/>
  <c r="I51" i="1"/>
  <c r="J51" i="1"/>
  <c r="O51" i="1"/>
  <c r="N51" i="1" s="1"/>
  <c r="AB51" i="1"/>
  <c r="AC51" i="1"/>
  <c r="AD51" i="1"/>
  <c r="AO51" i="1"/>
  <c r="AP51" i="1"/>
  <c r="AQ51" i="1"/>
  <c r="BA51" i="1"/>
  <c r="BB51" i="1"/>
  <c r="BC51" i="1"/>
  <c r="BL51" i="1"/>
  <c r="BM51" i="1"/>
  <c r="BN51" i="1"/>
  <c r="BY51" i="1"/>
  <c r="BZ51" i="1"/>
  <c r="CA51" i="1"/>
  <c r="CJ51" i="1"/>
  <c r="CK51" i="1"/>
  <c r="CL51" i="1"/>
  <c r="I49" i="1"/>
  <c r="J49" i="1"/>
  <c r="O49" i="1"/>
  <c r="N49" i="1" s="1"/>
  <c r="AB49" i="1"/>
  <c r="AC49" i="1"/>
  <c r="AD49" i="1"/>
  <c r="AO49" i="1"/>
  <c r="AP49" i="1"/>
  <c r="AQ49" i="1"/>
  <c r="BA49" i="1"/>
  <c r="BB49" i="1"/>
  <c r="BC49" i="1"/>
  <c r="BL49" i="1"/>
  <c r="BO49" i="1" s="1"/>
  <c r="BM49" i="1"/>
  <c r="BN49" i="1"/>
  <c r="BY49" i="1"/>
  <c r="BZ49" i="1"/>
  <c r="CA49" i="1"/>
  <c r="CJ49" i="1"/>
  <c r="CK49" i="1"/>
  <c r="CL49" i="1"/>
  <c r="I56" i="1"/>
  <c r="J56" i="1"/>
  <c r="O56" i="1"/>
  <c r="N56" i="1" s="1"/>
  <c r="AB56" i="1"/>
  <c r="AC56" i="1"/>
  <c r="AD56" i="1"/>
  <c r="AO56" i="1"/>
  <c r="AP56" i="1"/>
  <c r="AQ56" i="1"/>
  <c r="BA56" i="1"/>
  <c r="BB56" i="1"/>
  <c r="BC56" i="1"/>
  <c r="BL56" i="1"/>
  <c r="BM56" i="1"/>
  <c r="BN56" i="1"/>
  <c r="BY56" i="1"/>
  <c r="BZ56" i="1"/>
  <c r="CA56" i="1"/>
  <c r="CJ56" i="1"/>
  <c r="CK56" i="1"/>
  <c r="CL56" i="1"/>
  <c r="I40" i="1"/>
  <c r="J40" i="1"/>
  <c r="O40" i="1"/>
  <c r="N40" i="1" s="1"/>
  <c r="AB40" i="1"/>
  <c r="AC40" i="1"/>
  <c r="AD40" i="1"/>
  <c r="AO40" i="1"/>
  <c r="AP40" i="1"/>
  <c r="AQ40" i="1"/>
  <c r="BA40" i="1"/>
  <c r="BB40" i="1"/>
  <c r="BC40" i="1"/>
  <c r="BL40" i="1"/>
  <c r="BM40" i="1"/>
  <c r="BN40" i="1"/>
  <c r="BY40" i="1"/>
  <c r="BZ40" i="1"/>
  <c r="CA40" i="1"/>
  <c r="CJ40" i="1"/>
  <c r="CK40" i="1"/>
  <c r="CL40" i="1"/>
  <c r="I28" i="1"/>
  <c r="J28" i="1"/>
  <c r="AB28" i="1"/>
  <c r="AC28" i="1"/>
  <c r="AD28" i="1"/>
  <c r="AO28" i="1"/>
  <c r="AP28" i="1"/>
  <c r="AQ28" i="1"/>
  <c r="BL28" i="1"/>
  <c r="BM28" i="1"/>
  <c r="BN28" i="1"/>
  <c r="CJ28" i="1"/>
  <c r="CK28" i="1"/>
  <c r="CL28" i="1"/>
  <c r="I35" i="1"/>
  <c r="J35" i="1"/>
  <c r="O35" i="1"/>
  <c r="N35" i="1" s="1"/>
  <c r="AB35" i="1"/>
  <c r="AC35" i="1"/>
  <c r="AD35" i="1"/>
  <c r="AO35" i="1"/>
  <c r="AR35" i="1" s="1"/>
  <c r="AP35" i="1"/>
  <c r="AQ35" i="1"/>
  <c r="BA35" i="1"/>
  <c r="BD35" i="1" s="1"/>
  <c r="BB35" i="1"/>
  <c r="BC35" i="1"/>
  <c r="BL35" i="1"/>
  <c r="BO35" i="1" s="1"/>
  <c r="BM35" i="1"/>
  <c r="BN35" i="1"/>
  <c r="BY35" i="1"/>
  <c r="CB35" i="1" s="1"/>
  <c r="BZ35" i="1"/>
  <c r="CA35" i="1"/>
  <c r="CJ35" i="1"/>
  <c r="CK35" i="1"/>
  <c r="CL35" i="1"/>
  <c r="I55" i="1"/>
  <c r="J55" i="1"/>
  <c r="O55" i="1"/>
  <c r="N55" i="1" s="1"/>
  <c r="AB55" i="1"/>
  <c r="AC55" i="1"/>
  <c r="AD55" i="1"/>
  <c r="AO55" i="1"/>
  <c r="AP55" i="1"/>
  <c r="AQ55" i="1"/>
  <c r="BA55" i="1"/>
  <c r="BB55" i="1"/>
  <c r="BC55" i="1"/>
  <c r="BL55" i="1"/>
  <c r="BM55" i="1"/>
  <c r="BN55" i="1"/>
  <c r="BY55" i="1"/>
  <c r="BZ55" i="1"/>
  <c r="CA55" i="1"/>
  <c r="CJ55" i="1"/>
  <c r="CK55" i="1"/>
  <c r="CL55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I53" i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O53" i="1" s="1"/>
  <c r="BM53" i="1"/>
  <c r="BN53" i="1"/>
  <c r="BY53" i="1"/>
  <c r="BZ53" i="1"/>
  <c r="CA53" i="1"/>
  <c r="CJ53" i="1"/>
  <c r="CK53" i="1"/>
  <c r="CL53" i="1"/>
  <c r="I54" i="1"/>
  <c r="J54" i="1"/>
  <c r="O54" i="1"/>
  <c r="N54" i="1" s="1"/>
  <c r="AB54" i="1"/>
  <c r="AC54" i="1"/>
  <c r="AD54" i="1"/>
  <c r="AO54" i="1"/>
  <c r="AR54" i="1" s="1"/>
  <c r="AP54" i="1"/>
  <c r="AQ54" i="1"/>
  <c r="BA54" i="1"/>
  <c r="BD54" i="1" s="1"/>
  <c r="BB54" i="1"/>
  <c r="BC54" i="1"/>
  <c r="BL54" i="1"/>
  <c r="BO54" i="1" s="1"/>
  <c r="BM54" i="1"/>
  <c r="BN54" i="1"/>
  <c r="BY54" i="1"/>
  <c r="BZ54" i="1"/>
  <c r="CA54" i="1"/>
  <c r="CJ54" i="1"/>
  <c r="CK54" i="1"/>
  <c r="CL54" i="1"/>
  <c r="I66" i="1"/>
  <c r="J66" i="1"/>
  <c r="O66" i="1"/>
  <c r="N66" i="1" s="1"/>
  <c r="AB66" i="1"/>
  <c r="AC66" i="1"/>
  <c r="AD66" i="1"/>
  <c r="AO66" i="1"/>
  <c r="AP66" i="1"/>
  <c r="AQ66" i="1"/>
  <c r="BA66" i="1"/>
  <c r="BB66" i="1"/>
  <c r="BC66" i="1"/>
  <c r="BL66" i="1"/>
  <c r="BM66" i="1"/>
  <c r="BN66" i="1"/>
  <c r="BY66" i="1"/>
  <c r="BZ66" i="1"/>
  <c r="CA66" i="1"/>
  <c r="CJ66" i="1"/>
  <c r="CK66" i="1"/>
  <c r="CL66" i="1"/>
  <c r="I69" i="1"/>
  <c r="J69" i="1"/>
  <c r="O69" i="1"/>
  <c r="N69" i="1" s="1"/>
  <c r="AB69" i="1"/>
  <c r="AC69" i="1"/>
  <c r="AD69" i="1"/>
  <c r="AO69" i="1"/>
  <c r="AP69" i="1"/>
  <c r="AQ69" i="1"/>
  <c r="BA69" i="1"/>
  <c r="BB69" i="1"/>
  <c r="BC69" i="1"/>
  <c r="BL69" i="1"/>
  <c r="BM69" i="1"/>
  <c r="BN69" i="1"/>
  <c r="BY69" i="1"/>
  <c r="BZ69" i="1"/>
  <c r="CA69" i="1"/>
  <c r="CJ69" i="1"/>
  <c r="CK69" i="1"/>
  <c r="CL69" i="1"/>
  <c r="I70" i="1"/>
  <c r="J70" i="1"/>
  <c r="O70" i="1"/>
  <c r="N70" i="1" s="1"/>
  <c r="AB70" i="1"/>
  <c r="AC70" i="1"/>
  <c r="AD70" i="1"/>
  <c r="AO70" i="1"/>
  <c r="AP70" i="1"/>
  <c r="AQ70" i="1"/>
  <c r="BA70" i="1"/>
  <c r="BB70" i="1"/>
  <c r="BC70" i="1"/>
  <c r="BL70" i="1"/>
  <c r="BM70" i="1"/>
  <c r="BN70" i="1"/>
  <c r="BY70" i="1"/>
  <c r="BZ70" i="1"/>
  <c r="CA70" i="1"/>
  <c r="CJ70" i="1"/>
  <c r="CK70" i="1"/>
  <c r="CL70" i="1"/>
  <c r="O52" i="1"/>
  <c r="N52" i="1" s="1"/>
  <c r="O32" i="1"/>
  <c r="N32" i="1" s="1"/>
  <c r="O11" i="1"/>
  <c r="N11" i="1" s="1"/>
  <c r="O33" i="1"/>
  <c r="N33" i="1" s="1"/>
  <c r="O22" i="1"/>
  <c r="N22" i="1" s="1"/>
  <c r="O37" i="1"/>
  <c r="N37" i="1" s="1"/>
  <c r="O58" i="1"/>
  <c r="N58" i="1" s="1"/>
  <c r="O47" i="1"/>
  <c r="N47" i="1" s="1"/>
  <c r="O43" i="1"/>
  <c r="N43" i="1" s="1"/>
  <c r="O14" i="1"/>
  <c r="N14" i="1" s="1"/>
  <c r="O27" i="1"/>
  <c r="N27" i="1" s="1"/>
  <c r="O46" i="1"/>
  <c r="N46" i="1" s="1"/>
  <c r="O50" i="1"/>
  <c r="N50" i="1" s="1"/>
  <c r="O30" i="1"/>
  <c r="N30" i="1" s="1"/>
  <c r="O38" i="1"/>
  <c r="N38" i="1" s="1"/>
  <c r="O44" i="1"/>
  <c r="N44" i="1" s="1"/>
  <c r="O31" i="1"/>
  <c r="N31" i="1" s="1"/>
  <c r="O45" i="1"/>
  <c r="N45" i="1" s="1"/>
  <c r="O25" i="1"/>
  <c r="N25" i="1" s="1"/>
  <c r="O4" i="1"/>
  <c r="N4" i="1" s="1"/>
  <c r="O7" i="1"/>
  <c r="N7" i="1" s="1"/>
  <c r="O57" i="1"/>
  <c r="N57" i="1" s="1"/>
  <c r="O60" i="1"/>
  <c r="N60" i="1" s="1"/>
  <c r="O5" i="1"/>
  <c r="N5" i="1" s="1"/>
  <c r="O21" i="1"/>
  <c r="N21" i="1" s="1"/>
  <c r="O6" i="1"/>
  <c r="N6" i="1" s="1"/>
  <c r="O42" i="1"/>
  <c r="N42" i="1" s="1"/>
  <c r="O9" i="1"/>
  <c r="N9" i="1" s="1"/>
  <c r="O16" i="1"/>
  <c r="N16" i="1" s="1"/>
  <c r="O26" i="1"/>
  <c r="N26" i="1" s="1"/>
  <c r="O41" i="1"/>
  <c r="N41" i="1" s="1"/>
  <c r="O19" i="1"/>
  <c r="N19" i="1" s="1"/>
  <c r="O71" i="1"/>
  <c r="N71" i="1" s="1"/>
  <c r="O10" i="1"/>
  <c r="N10" i="1" s="1"/>
  <c r="O3" i="1"/>
  <c r="N3" i="1" s="1"/>
  <c r="O13" i="1"/>
  <c r="N13" i="1" s="1"/>
  <c r="O12" i="1"/>
  <c r="N12" i="1" s="1"/>
  <c r="O59" i="1"/>
  <c r="N59" i="1" s="1"/>
  <c r="O24" i="1"/>
  <c r="N24" i="1" s="1"/>
  <c r="O23" i="1"/>
  <c r="G67" i="1" l="1"/>
  <c r="G68" i="1"/>
  <c r="H67" i="1"/>
  <c r="BO70" i="1"/>
  <c r="BD69" i="1"/>
  <c r="M69" i="1"/>
  <c r="BO48" i="1"/>
  <c r="BO28" i="1"/>
  <c r="BO36" i="1"/>
  <c r="BO62" i="1"/>
  <c r="BO66" i="1"/>
  <c r="CM54" i="1"/>
  <c r="CM53" i="1"/>
  <c r="CB48" i="1"/>
  <c r="BO55" i="1"/>
  <c r="G55" i="1"/>
  <c r="H55" i="1" s="1"/>
  <c r="M35" i="1"/>
  <c r="BO40" i="1"/>
  <c r="BO56" i="1"/>
  <c r="G49" i="1"/>
  <c r="H49" i="1" s="1"/>
  <c r="BD51" i="1"/>
  <c r="CM20" i="1"/>
  <c r="AR20" i="1"/>
  <c r="CB36" i="1"/>
  <c r="BO15" i="1"/>
  <c r="BO39" i="1"/>
  <c r="BO61" i="1"/>
  <c r="BO51" i="1"/>
  <c r="BO63" i="1"/>
  <c r="M70" i="1"/>
  <c r="BO69" i="1"/>
  <c r="BD67" i="1"/>
  <c r="CM70" i="1"/>
  <c r="AR70" i="1"/>
  <c r="CB69" i="1"/>
  <c r="AE69" i="1"/>
  <c r="G69" i="1"/>
  <c r="H69" i="1" s="1"/>
  <c r="BO67" i="1"/>
  <c r="CB70" i="1"/>
  <c r="AE70" i="1"/>
  <c r="L68" i="1"/>
  <c r="BD70" i="1"/>
  <c r="CM69" i="1"/>
  <c r="AR69" i="1"/>
  <c r="M68" i="1"/>
  <c r="H68" i="1"/>
  <c r="CB67" i="1"/>
  <c r="AE67" i="1"/>
  <c r="CM15" i="1"/>
  <c r="CB15" i="1"/>
  <c r="M15" i="1"/>
  <c r="BD15" i="1"/>
  <c r="AE15" i="1"/>
  <c r="G15" i="1"/>
  <c r="H15" i="1" s="1"/>
  <c r="L39" i="1"/>
  <c r="CB39" i="1"/>
  <c r="M39" i="1"/>
  <c r="K39" i="1" s="1"/>
  <c r="BD39" i="1"/>
  <c r="AR39" i="1"/>
  <c r="AE39" i="1"/>
  <c r="G39" i="1"/>
  <c r="H39" i="1" s="1"/>
  <c r="CB64" i="1"/>
  <c r="BD64" i="1"/>
  <c r="G64" i="1"/>
  <c r="H64" i="1" s="1"/>
  <c r="CM63" i="1"/>
  <c r="BD63" i="1"/>
  <c r="AE63" i="1"/>
  <c r="CM62" i="1"/>
  <c r="CB62" i="1"/>
  <c r="G62" i="1"/>
  <c r="H62" i="1" s="1"/>
  <c r="CM61" i="1"/>
  <c r="L61" i="1"/>
  <c r="CB61" i="1"/>
  <c r="M61" i="1"/>
  <c r="BD61" i="1"/>
  <c r="AE61" i="1"/>
  <c r="G61" i="1"/>
  <c r="H61" i="1" s="1"/>
  <c r="L67" i="1"/>
  <c r="K67" i="1" s="1"/>
  <c r="L15" i="1"/>
  <c r="AE62" i="1"/>
  <c r="G70" i="1"/>
  <c r="H70" i="1" s="1"/>
  <c r="G20" i="1"/>
  <c r="H20" i="1" s="1"/>
  <c r="CM66" i="1"/>
  <c r="M66" i="1"/>
  <c r="CB66" i="1"/>
  <c r="L66" i="1"/>
  <c r="BD66" i="1"/>
  <c r="AR66" i="1"/>
  <c r="AE66" i="1"/>
  <c r="G66" i="1"/>
  <c r="H66" i="1" s="1"/>
  <c r="CB54" i="1"/>
  <c r="M54" i="1"/>
  <c r="L54" i="1"/>
  <c r="AE54" i="1"/>
  <c r="G54" i="1"/>
  <c r="H54" i="1" s="1"/>
  <c r="CB53" i="1"/>
  <c r="BD53" i="1"/>
  <c r="L53" i="1"/>
  <c r="AR53" i="1"/>
  <c r="M53" i="1"/>
  <c r="G53" i="1"/>
  <c r="H53" i="1" s="1"/>
  <c r="CM48" i="1"/>
  <c r="M48" i="1"/>
  <c r="BD48" i="1"/>
  <c r="AR48" i="1"/>
  <c r="AE48" i="1"/>
  <c r="G48" i="1"/>
  <c r="H48" i="1" s="1"/>
  <c r="CM55" i="1"/>
  <c r="CB55" i="1"/>
  <c r="M55" i="1"/>
  <c r="L55" i="1"/>
  <c r="BD55" i="1"/>
  <c r="AR55" i="1"/>
  <c r="AE55" i="1"/>
  <c r="CM35" i="1"/>
  <c r="L35" i="1"/>
  <c r="K35" i="1" s="1"/>
  <c r="AE35" i="1"/>
  <c r="G35" i="1"/>
  <c r="H35" i="1" s="1"/>
  <c r="CM28" i="1"/>
  <c r="AR28" i="1"/>
  <c r="G28" i="1"/>
  <c r="H28" i="1" s="1"/>
  <c r="CM40" i="1"/>
  <c r="CB40" i="1"/>
  <c r="M40" i="1"/>
  <c r="BD40" i="1"/>
  <c r="AR40" i="1"/>
  <c r="AE40" i="1"/>
  <c r="G40" i="1"/>
  <c r="H40" i="1" s="1"/>
  <c r="CM56" i="1"/>
  <c r="M56" i="1"/>
  <c r="CB56" i="1"/>
  <c r="L56" i="1"/>
  <c r="BD56" i="1"/>
  <c r="AR56" i="1"/>
  <c r="AE56" i="1"/>
  <c r="G56" i="1"/>
  <c r="H56" i="1" s="1"/>
  <c r="CM49" i="1"/>
  <c r="CB49" i="1"/>
  <c r="L49" i="1"/>
  <c r="BD49" i="1"/>
  <c r="M49" i="1"/>
  <c r="AR49" i="1"/>
  <c r="AE49" i="1"/>
  <c r="CM51" i="1"/>
  <c r="CB51" i="1"/>
  <c r="AR51" i="1"/>
  <c r="M51" i="1"/>
  <c r="AE51" i="1"/>
  <c r="G51" i="1"/>
  <c r="H51" i="1" s="1"/>
  <c r="CB20" i="1"/>
  <c r="M20" i="1"/>
  <c r="BD20" i="1"/>
  <c r="AE20" i="1"/>
  <c r="CM36" i="1"/>
  <c r="L36" i="1"/>
  <c r="M36" i="1"/>
  <c r="BD36" i="1"/>
  <c r="AR36" i="1"/>
  <c r="AE36" i="1"/>
  <c r="G36" i="1"/>
  <c r="H36" i="1" s="1"/>
  <c r="L51" i="1"/>
  <c r="L69" i="1"/>
  <c r="K69" i="1" s="1"/>
  <c r="AE53" i="1"/>
  <c r="L48" i="1"/>
  <c r="AE28" i="1"/>
  <c r="L40" i="1"/>
  <c r="L20" i="1"/>
  <c r="L70" i="1"/>
  <c r="K70" i="1" l="1"/>
  <c r="K68" i="1"/>
  <c r="K15" i="1"/>
  <c r="K66" i="1"/>
  <c r="K54" i="1"/>
  <c r="K53" i="1"/>
  <c r="K48" i="1"/>
  <c r="K55" i="1"/>
  <c r="K40" i="1"/>
  <c r="K56" i="1"/>
  <c r="K49" i="1"/>
  <c r="K51" i="1"/>
  <c r="K20" i="1"/>
  <c r="K36" i="1"/>
  <c r="I13" i="1"/>
  <c r="J13" i="1"/>
  <c r="AB13" i="1"/>
  <c r="AC13" i="1"/>
  <c r="AD13" i="1"/>
  <c r="AO13" i="1"/>
  <c r="AP13" i="1"/>
  <c r="AQ13" i="1"/>
  <c r="BA13" i="1"/>
  <c r="BB13" i="1"/>
  <c r="BC13" i="1"/>
  <c r="BL13" i="1"/>
  <c r="BM13" i="1"/>
  <c r="BN13" i="1"/>
  <c r="BY13" i="1"/>
  <c r="BZ13" i="1"/>
  <c r="CA13" i="1"/>
  <c r="CJ13" i="1"/>
  <c r="CK13" i="1"/>
  <c r="CL13" i="1"/>
  <c r="M13" i="1" l="1"/>
  <c r="L13" i="1"/>
  <c r="K13" i="1" s="1"/>
  <c r="G13" i="1"/>
  <c r="H13" i="1" s="1"/>
  <c r="BO13" i="1"/>
  <c r="CM13" i="1"/>
  <c r="CB13" i="1"/>
  <c r="BD13" i="1"/>
  <c r="AR13" i="1"/>
  <c r="AE13" i="1"/>
  <c r="I16" i="1"/>
  <c r="J16" i="1"/>
  <c r="AB16" i="1"/>
  <c r="AC16" i="1"/>
  <c r="AD16" i="1"/>
  <c r="AO16" i="1"/>
  <c r="AP16" i="1"/>
  <c r="AQ16" i="1"/>
  <c r="BA16" i="1"/>
  <c r="BB16" i="1"/>
  <c r="BC16" i="1"/>
  <c r="BL16" i="1"/>
  <c r="BM16" i="1"/>
  <c r="BN16" i="1"/>
  <c r="BY16" i="1"/>
  <c r="BZ16" i="1"/>
  <c r="CA16" i="1"/>
  <c r="CJ16" i="1"/>
  <c r="CK16" i="1"/>
  <c r="CL16" i="1"/>
  <c r="I26" i="1"/>
  <c r="J26" i="1"/>
  <c r="AB26" i="1"/>
  <c r="AC26" i="1"/>
  <c r="AD26" i="1"/>
  <c r="AO26" i="1"/>
  <c r="AP26" i="1"/>
  <c r="AQ26" i="1"/>
  <c r="BA26" i="1"/>
  <c r="BB26" i="1"/>
  <c r="BC26" i="1"/>
  <c r="BL26" i="1"/>
  <c r="BM26" i="1"/>
  <c r="BN26" i="1"/>
  <c r="BY26" i="1"/>
  <c r="BZ26" i="1"/>
  <c r="CA26" i="1"/>
  <c r="CJ26" i="1"/>
  <c r="CK26" i="1"/>
  <c r="CL26" i="1"/>
  <c r="I57" i="1"/>
  <c r="J57" i="1"/>
  <c r="AB57" i="1"/>
  <c r="AC57" i="1"/>
  <c r="AD57" i="1"/>
  <c r="AO57" i="1"/>
  <c r="AP57" i="1"/>
  <c r="AQ57" i="1"/>
  <c r="BA57" i="1"/>
  <c r="BB57" i="1"/>
  <c r="BC57" i="1"/>
  <c r="BL57" i="1"/>
  <c r="BM57" i="1"/>
  <c r="BN57" i="1"/>
  <c r="BY57" i="1"/>
  <c r="BZ57" i="1"/>
  <c r="CA57" i="1"/>
  <c r="CJ57" i="1"/>
  <c r="CK57" i="1"/>
  <c r="CL57" i="1"/>
  <c r="I17" i="1"/>
  <c r="J17" i="1"/>
  <c r="AB17" i="1"/>
  <c r="AC17" i="1"/>
  <c r="AD17" i="1"/>
  <c r="AO17" i="1"/>
  <c r="AP17" i="1"/>
  <c r="AQ17" i="1"/>
  <c r="BA17" i="1"/>
  <c r="BB17" i="1"/>
  <c r="BC17" i="1"/>
  <c r="BL17" i="1"/>
  <c r="BM17" i="1"/>
  <c r="BN17" i="1"/>
  <c r="CJ17" i="1"/>
  <c r="CK17" i="1"/>
  <c r="CL17" i="1"/>
  <c r="M26" i="1" l="1"/>
  <c r="L26" i="1"/>
  <c r="M16" i="1"/>
  <c r="L16" i="1"/>
  <c r="M57" i="1"/>
  <c r="L57" i="1"/>
  <c r="BO16" i="1"/>
  <c r="BO17" i="1"/>
  <c r="BO57" i="1"/>
  <c r="BO26" i="1"/>
  <c r="CM17" i="1"/>
  <c r="BD17" i="1"/>
  <c r="AR17" i="1"/>
  <c r="AE17" i="1"/>
  <c r="G17" i="1"/>
  <c r="H17" i="1" s="1"/>
  <c r="CM57" i="1"/>
  <c r="CB57" i="1"/>
  <c r="BD57" i="1"/>
  <c r="AR57" i="1"/>
  <c r="AE57" i="1"/>
  <c r="G57" i="1"/>
  <c r="H57" i="1" s="1"/>
  <c r="CM26" i="1"/>
  <c r="CB26" i="1"/>
  <c r="BD26" i="1"/>
  <c r="AR26" i="1"/>
  <c r="AE26" i="1"/>
  <c r="G26" i="1"/>
  <c r="H26" i="1" s="1"/>
  <c r="CM16" i="1"/>
  <c r="CB16" i="1"/>
  <c r="BD16" i="1"/>
  <c r="AR16" i="1"/>
  <c r="AE16" i="1"/>
  <c r="G16" i="1"/>
  <c r="H16" i="1" s="1"/>
  <c r="AB27" i="1"/>
  <c r="O77" i="1"/>
  <c r="N77" i="1" s="1"/>
  <c r="O73" i="1"/>
  <c r="N73" i="1" s="1"/>
  <c r="I24" i="1"/>
  <c r="J24" i="1"/>
  <c r="AB24" i="1"/>
  <c r="AC24" i="1"/>
  <c r="AD24" i="1"/>
  <c r="AO24" i="1"/>
  <c r="AP24" i="1"/>
  <c r="AQ24" i="1"/>
  <c r="BA24" i="1"/>
  <c r="BB24" i="1"/>
  <c r="BC24" i="1"/>
  <c r="BL24" i="1"/>
  <c r="BM24" i="1"/>
  <c r="BN24" i="1"/>
  <c r="BY24" i="1"/>
  <c r="BZ24" i="1"/>
  <c r="CA24" i="1"/>
  <c r="CJ24" i="1"/>
  <c r="CK24" i="1"/>
  <c r="CL24" i="1"/>
  <c r="L24" i="1" l="1"/>
  <c r="K24" i="1" s="1"/>
  <c r="M24" i="1"/>
  <c r="K26" i="1"/>
  <c r="K16" i="1"/>
  <c r="K57" i="1"/>
  <c r="G24" i="1"/>
  <c r="H24" i="1" s="1"/>
  <c r="CB24" i="1"/>
  <c r="AE24" i="1"/>
  <c r="BO24" i="1"/>
  <c r="CM24" i="1"/>
  <c r="AR24" i="1"/>
  <c r="BD24" i="1"/>
  <c r="I75" i="1" l="1"/>
  <c r="J75" i="1"/>
  <c r="O75" i="1"/>
  <c r="N75" i="1" s="1"/>
  <c r="AB75" i="1"/>
  <c r="AC75" i="1"/>
  <c r="AD75" i="1"/>
  <c r="AO75" i="1"/>
  <c r="AP75" i="1"/>
  <c r="AQ75" i="1"/>
  <c r="BA75" i="1"/>
  <c r="BB75" i="1"/>
  <c r="BC75" i="1"/>
  <c r="BL75" i="1"/>
  <c r="BM75" i="1"/>
  <c r="BN75" i="1"/>
  <c r="BY75" i="1"/>
  <c r="BZ75" i="1"/>
  <c r="CA75" i="1"/>
  <c r="CJ75" i="1"/>
  <c r="CK75" i="1"/>
  <c r="CL75" i="1"/>
  <c r="CM75" i="1" l="1"/>
  <c r="AR75" i="1"/>
  <c r="BD75" i="1"/>
  <c r="M75" i="1"/>
  <c r="BO75" i="1"/>
  <c r="CB75" i="1"/>
  <c r="AE75" i="1"/>
  <c r="G75" i="1"/>
  <c r="H75" i="1" s="1"/>
  <c r="L75" i="1"/>
  <c r="K75" i="1" l="1"/>
  <c r="I50" i="1" l="1"/>
  <c r="J50" i="1"/>
  <c r="AB50" i="1"/>
  <c r="AC50" i="1"/>
  <c r="AD50" i="1"/>
  <c r="AO50" i="1"/>
  <c r="AP50" i="1"/>
  <c r="AQ50" i="1"/>
  <c r="BA50" i="1"/>
  <c r="BB50" i="1"/>
  <c r="BC50" i="1"/>
  <c r="BL50" i="1"/>
  <c r="BM50" i="1"/>
  <c r="BN50" i="1"/>
  <c r="BY50" i="1"/>
  <c r="BZ50" i="1"/>
  <c r="CA50" i="1"/>
  <c r="CJ50" i="1"/>
  <c r="CK50" i="1"/>
  <c r="CL50" i="1"/>
  <c r="M50" i="1" l="1"/>
  <c r="L50" i="1"/>
  <c r="G50" i="1"/>
  <c r="H50" i="1" s="1"/>
  <c r="CB50" i="1"/>
  <c r="AE50" i="1"/>
  <c r="CM50" i="1"/>
  <c r="AR50" i="1"/>
  <c r="BD50" i="1"/>
  <c r="BO50" i="1"/>
  <c r="K50" i="1" l="1"/>
  <c r="AO27" i="1"/>
  <c r="AP27" i="1"/>
  <c r="AQ27" i="1"/>
  <c r="AR27" i="1" l="1"/>
  <c r="O72" i="1" l="1"/>
  <c r="N72" i="1" s="1"/>
  <c r="O74" i="1"/>
  <c r="N74" i="1" s="1"/>
  <c r="AO33" i="1" l="1"/>
  <c r="AO58" i="1"/>
  <c r="AO38" i="1"/>
  <c r="AO37" i="1"/>
  <c r="AO73" i="1"/>
  <c r="AO77" i="1"/>
  <c r="AO71" i="1"/>
  <c r="I71" i="1"/>
  <c r="J71" i="1"/>
  <c r="AB71" i="1"/>
  <c r="AC71" i="1"/>
  <c r="AD71" i="1"/>
  <c r="AP71" i="1"/>
  <c r="AQ71" i="1"/>
  <c r="BA71" i="1"/>
  <c r="BB71" i="1"/>
  <c r="BC71" i="1"/>
  <c r="BL71" i="1"/>
  <c r="BM71" i="1"/>
  <c r="BN71" i="1"/>
  <c r="BY71" i="1"/>
  <c r="BZ71" i="1"/>
  <c r="CA71" i="1"/>
  <c r="CJ71" i="1"/>
  <c r="CK71" i="1"/>
  <c r="CL71" i="1"/>
  <c r="I33" i="1"/>
  <c r="J33" i="1"/>
  <c r="AB33" i="1"/>
  <c r="AC33" i="1"/>
  <c r="AD33" i="1"/>
  <c r="AP33" i="1"/>
  <c r="AQ33" i="1"/>
  <c r="BA33" i="1"/>
  <c r="BB33" i="1"/>
  <c r="BC33" i="1"/>
  <c r="BL33" i="1"/>
  <c r="BM33" i="1"/>
  <c r="BN33" i="1"/>
  <c r="BY33" i="1"/>
  <c r="BZ33" i="1"/>
  <c r="CA33" i="1"/>
  <c r="CJ33" i="1"/>
  <c r="CK33" i="1"/>
  <c r="CL33" i="1"/>
  <c r="I58" i="1"/>
  <c r="J58" i="1"/>
  <c r="AB58" i="1"/>
  <c r="AC58" i="1"/>
  <c r="AD58" i="1"/>
  <c r="AP58" i="1"/>
  <c r="AQ58" i="1"/>
  <c r="BA58" i="1"/>
  <c r="BB58" i="1"/>
  <c r="BC58" i="1"/>
  <c r="BL58" i="1"/>
  <c r="BM58" i="1"/>
  <c r="BN58" i="1"/>
  <c r="BY58" i="1"/>
  <c r="BZ58" i="1"/>
  <c r="CA58" i="1"/>
  <c r="CJ58" i="1"/>
  <c r="CK58" i="1"/>
  <c r="CL58" i="1"/>
  <c r="I38" i="1"/>
  <c r="J38" i="1"/>
  <c r="AB38" i="1"/>
  <c r="AC38" i="1"/>
  <c r="AD38" i="1"/>
  <c r="AP38" i="1"/>
  <c r="AQ38" i="1"/>
  <c r="BA38" i="1"/>
  <c r="BB38" i="1"/>
  <c r="BC38" i="1"/>
  <c r="BL38" i="1"/>
  <c r="BM38" i="1"/>
  <c r="BN38" i="1"/>
  <c r="BY38" i="1"/>
  <c r="BZ38" i="1"/>
  <c r="CA38" i="1"/>
  <c r="CJ38" i="1"/>
  <c r="CK38" i="1"/>
  <c r="CL38" i="1"/>
  <c r="I37" i="1"/>
  <c r="J37" i="1"/>
  <c r="AB37" i="1"/>
  <c r="AC37" i="1"/>
  <c r="AD37" i="1"/>
  <c r="AP37" i="1"/>
  <c r="AQ37" i="1"/>
  <c r="BA37" i="1"/>
  <c r="BB37" i="1"/>
  <c r="BC37" i="1"/>
  <c r="BL37" i="1"/>
  <c r="BM37" i="1"/>
  <c r="BN37" i="1"/>
  <c r="BY37" i="1"/>
  <c r="BZ37" i="1"/>
  <c r="CA37" i="1"/>
  <c r="CJ37" i="1"/>
  <c r="CK37" i="1"/>
  <c r="CL37" i="1"/>
  <c r="I73" i="1"/>
  <c r="J73" i="1"/>
  <c r="AB73" i="1"/>
  <c r="AC73" i="1"/>
  <c r="AD73" i="1"/>
  <c r="AP73" i="1"/>
  <c r="AQ73" i="1"/>
  <c r="BA73" i="1"/>
  <c r="BB73" i="1"/>
  <c r="BC73" i="1"/>
  <c r="BL73" i="1"/>
  <c r="BM73" i="1"/>
  <c r="BN73" i="1"/>
  <c r="BY73" i="1"/>
  <c r="BZ73" i="1"/>
  <c r="CA73" i="1"/>
  <c r="CJ73" i="1"/>
  <c r="CK73" i="1"/>
  <c r="CL73" i="1"/>
  <c r="I77" i="1"/>
  <c r="J77" i="1"/>
  <c r="AB77" i="1"/>
  <c r="AC77" i="1"/>
  <c r="AD77" i="1"/>
  <c r="AP77" i="1"/>
  <c r="AQ77" i="1"/>
  <c r="BA77" i="1"/>
  <c r="BB77" i="1"/>
  <c r="BC77" i="1"/>
  <c r="BL77" i="1"/>
  <c r="BM77" i="1"/>
  <c r="BN77" i="1"/>
  <c r="BY77" i="1"/>
  <c r="BZ77" i="1"/>
  <c r="CA77" i="1"/>
  <c r="CJ77" i="1"/>
  <c r="CK77" i="1"/>
  <c r="CL77" i="1"/>
  <c r="BA74" i="1"/>
  <c r="AO74" i="1"/>
  <c r="BB74" i="1"/>
  <c r="BC74" i="1"/>
  <c r="L71" i="1" l="1"/>
  <c r="M71" i="1"/>
  <c r="M38" i="1"/>
  <c r="L38" i="1"/>
  <c r="L58" i="1"/>
  <c r="M58" i="1"/>
  <c r="M37" i="1"/>
  <c r="L37" i="1"/>
  <c r="M33" i="1"/>
  <c r="L33" i="1"/>
  <c r="L77" i="1"/>
  <c r="M77" i="1"/>
  <c r="M73" i="1"/>
  <c r="L73" i="1"/>
  <c r="BO37" i="1"/>
  <c r="BO77" i="1"/>
  <c r="AR37" i="1"/>
  <c r="G37" i="1"/>
  <c r="H37" i="1" s="1"/>
  <c r="G73" i="1"/>
  <c r="H73" i="1" s="1"/>
  <c r="G71" i="1"/>
  <c r="H71" i="1" s="1"/>
  <c r="BO38" i="1"/>
  <c r="BO33" i="1"/>
  <c r="BO58" i="1"/>
  <c r="BO71" i="1"/>
  <c r="AR73" i="1"/>
  <c r="BO73" i="1"/>
  <c r="AR58" i="1"/>
  <c r="CM58" i="1"/>
  <c r="CB58" i="1"/>
  <c r="BD58" i="1"/>
  <c r="G58" i="1"/>
  <c r="H58" i="1" s="1"/>
  <c r="AR71" i="1"/>
  <c r="CM37" i="1"/>
  <c r="CM73" i="1"/>
  <c r="CM71" i="1"/>
  <c r="CB37" i="1"/>
  <c r="CB73" i="1"/>
  <c r="CB71" i="1"/>
  <c r="BD37" i="1"/>
  <c r="BD73" i="1"/>
  <c r="BD71" i="1"/>
  <c r="G33" i="1"/>
  <c r="H33" i="1" s="1"/>
  <c r="CB77" i="1"/>
  <c r="AE77" i="1"/>
  <c r="AE37" i="1"/>
  <c r="CB38" i="1"/>
  <c r="AE38" i="1"/>
  <c r="CB33" i="1"/>
  <c r="AE33" i="1"/>
  <c r="CM77" i="1"/>
  <c r="AR77" i="1"/>
  <c r="G77" i="1"/>
  <c r="H77" i="1" s="1"/>
  <c r="CM38" i="1"/>
  <c r="AR38" i="1"/>
  <c r="G38" i="1"/>
  <c r="H38" i="1" s="1"/>
  <c r="CM33" i="1"/>
  <c r="AR33" i="1"/>
  <c r="BD77" i="1"/>
  <c r="AE73" i="1"/>
  <c r="BD38" i="1"/>
  <c r="AE58" i="1"/>
  <c r="BD33" i="1"/>
  <c r="AE71" i="1"/>
  <c r="BD74" i="1"/>
  <c r="I21" i="1"/>
  <c r="J21" i="1"/>
  <c r="AB21" i="1"/>
  <c r="AC21" i="1"/>
  <c r="AD21" i="1"/>
  <c r="AO21" i="1"/>
  <c r="AP21" i="1"/>
  <c r="AQ21" i="1"/>
  <c r="BA21" i="1"/>
  <c r="BB21" i="1"/>
  <c r="BC21" i="1"/>
  <c r="BL21" i="1"/>
  <c r="BM21" i="1"/>
  <c r="BN21" i="1"/>
  <c r="BY21" i="1"/>
  <c r="BZ21" i="1"/>
  <c r="CA21" i="1"/>
  <c r="CJ21" i="1"/>
  <c r="CK21" i="1"/>
  <c r="CL21" i="1"/>
  <c r="I12" i="1"/>
  <c r="J12" i="1"/>
  <c r="AB12" i="1"/>
  <c r="AC12" i="1"/>
  <c r="AD12" i="1"/>
  <c r="AO12" i="1"/>
  <c r="AP12" i="1"/>
  <c r="AQ12" i="1"/>
  <c r="BA12" i="1"/>
  <c r="BB12" i="1"/>
  <c r="BC12" i="1"/>
  <c r="BL12" i="1"/>
  <c r="BM12" i="1"/>
  <c r="BN12" i="1"/>
  <c r="BY12" i="1"/>
  <c r="BZ12" i="1"/>
  <c r="CA12" i="1"/>
  <c r="CJ12" i="1"/>
  <c r="CK12" i="1"/>
  <c r="CL12" i="1"/>
  <c r="I59" i="1"/>
  <c r="J59" i="1"/>
  <c r="AB59" i="1"/>
  <c r="AC59" i="1"/>
  <c r="AD59" i="1"/>
  <c r="AO59" i="1"/>
  <c r="AP59" i="1"/>
  <c r="AQ59" i="1"/>
  <c r="BA59" i="1"/>
  <c r="BB59" i="1"/>
  <c r="BC59" i="1"/>
  <c r="BL59" i="1"/>
  <c r="BM59" i="1"/>
  <c r="BN59" i="1"/>
  <c r="BY59" i="1"/>
  <c r="BZ59" i="1"/>
  <c r="CA59" i="1"/>
  <c r="CJ59" i="1"/>
  <c r="CK59" i="1"/>
  <c r="CL59" i="1"/>
  <c r="I3" i="1"/>
  <c r="J3" i="1"/>
  <c r="AB3" i="1"/>
  <c r="AC3" i="1"/>
  <c r="AD3" i="1"/>
  <c r="AO3" i="1"/>
  <c r="AP3" i="1"/>
  <c r="AQ3" i="1"/>
  <c r="BA3" i="1"/>
  <c r="BB3" i="1"/>
  <c r="BC3" i="1"/>
  <c r="BL3" i="1"/>
  <c r="BM3" i="1"/>
  <c r="BN3" i="1"/>
  <c r="BY3" i="1"/>
  <c r="BZ3" i="1"/>
  <c r="CA3" i="1"/>
  <c r="CJ3" i="1"/>
  <c r="CK3" i="1"/>
  <c r="CL3" i="1"/>
  <c r="I46" i="1"/>
  <c r="J46" i="1"/>
  <c r="AB46" i="1"/>
  <c r="AC46" i="1"/>
  <c r="AD46" i="1"/>
  <c r="AO46" i="1"/>
  <c r="AP46" i="1"/>
  <c r="AQ46" i="1"/>
  <c r="BA46" i="1"/>
  <c r="BB46" i="1"/>
  <c r="BC46" i="1"/>
  <c r="BL46" i="1"/>
  <c r="BM46" i="1"/>
  <c r="BN46" i="1"/>
  <c r="BY46" i="1"/>
  <c r="BZ46" i="1"/>
  <c r="CA46" i="1"/>
  <c r="CJ46" i="1"/>
  <c r="CK46" i="1"/>
  <c r="CL46" i="1"/>
  <c r="I7" i="1"/>
  <c r="J7" i="1"/>
  <c r="AB7" i="1"/>
  <c r="AC7" i="1"/>
  <c r="AD7" i="1"/>
  <c r="AO7" i="1"/>
  <c r="AP7" i="1"/>
  <c r="AQ7" i="1"/>
  <c r="BA7" i="1"/>
  <c r="BB7" i="1"/>
  <c r="BC7" i="1"/>
  <c r="BL7" i="1"/>
  <c r="BM7" i="1"/>
  <c r="BN7" i="1"/>
  <c r="BY7" i="1"/>
  <c r="BZ7" i="1"/>
  <c r="CA7" i="1"/>
  <c r="CJ7" i="1"/>
  <c r="CK7" i="1"/>
  <c r="CL7" i="1"/>
  <c r="I44" i="1"/>
  <c r="J44" i="1"/>
  <c r="AB44" i="1"/>
  <c r="AC44" i="1"/>
  <c r="AD44" i="1"/>
  <c r="AO44" i="1"/>
  <c r="AP44" i="1"/>
  <c r="AQ44" i="1"/>
  <c r="BA44" i="1"/>
  <c r="BB44" i="1"/>
  <c r="BC44" i="1"/>
  <c r="BL44" i="1"/>
  <c r="BM44" i="1"/>
  <c r="BN44" i="1"/>
  <c r="BY44" i="1"/>
  <c r="BZ44" i="1"/>
  <c r="CA44" i="1"/>
  <c r="CJ44" i="1"/>
  <c r="CK44" i="1"/>
  <c r="CL44" i="1"/>
  <c r="I60" i="1"/>
  <c r="J60" i="1"/>
  <c r="AB60" i="1"/>
  <c r="AC60" i="1"/>
  <c r="AD60" i="1"/>
  <c r="AO60" i="1"/>
  <c r="AP60" i="1"/>
  <c r="AQ60" i="1"/>
  <c r="BA60" i="1"/>
  <c r="BB60" i="1"/>
  <c r="BC60" i="1"/>
  <c r="BL60" i="1"/>
  <c r="BM60" i="1"/>
  <c r="BN60" i="1"/>
  <c r="BY60" i="1"/>
  <c r="BZ60" i="1"/>
  <c r="CA60" i="1"/>
  <c r="CJ60" i="1"/>
  <c r="CK60" i="1"/>
  <c r="CL60" i="1"/>
  <c r="I6" i="1"/>
  <c r="J6" i="1"/>
  <c r="AB6" i="1"/>
  <c r="AC6" i="1"/>
  <c r="AD6" i="1"/>
  <c r="AO6" i="1"/>
  <c r="AP6" i="1"/>
  <c r="AQ6" i="1"/>
  <c r="BA6" i="1"/>
  <c r="BB6" i="1"/>
  <c r="BC6" i="1"/>
  <c r="BL6" i="1"/>
  <c r="BM6" i="1"/>
  <c r="BN6" i="1"/>
  <c r="BY6" i="1"/>
  <c r="BZ6" i="1"/>
  <c r="CA6" i="1"/>
  <c r="CJ6" i="1"/>
  <c r="CK6" i="1"/>
  <c r="CL6" i="1"/>
  <c r="I10" i="1"/>
  <c r="J10" i="1"/>
  <c r="AB10" i="1"/>
  <c r="AC10" i="1"/>
  <c r="AD10" i="1"/>
  <c r="AO10" i="1"/>
  <c r="AP10" i="1"/>
  <c r="AQ10" i="1"/>
  <c r="BA10" i="1"/>
  <c r="BB10" i="1"/>
  <c r="BC10" i="1"/>
  <c r="BL10" i="1"/>
  <c r="BM10" i="1"/>
  <c r="BN10" i="1"/>
  <c r="BY10" i="1"/>
  <c r="BZ10" i="1"/>
  <c r="CA10" i="1"/>
  <c r="CJ10" i="1"/>
  <c r="CK10" i="1"/>
  <c r="CL10" i="1"/>
  <c r="I43" i="1"/>
  <c r="J43" i="1"/>
  <c r="AB43" i="1"/>
  <c r="AC43" i="1"/>
  <c r="AD43" i="1"/>
  <c r="AO43" i="1"/>
  <c r="AP43" i="1"/>
  <c r="AQ43" i="1"/>
  <c r="BA43" i="1"/>
  <c r="BB43" i="1"/>
  <c r="BC43" i="1"/>
  <c r="BL43" i="1"/>
  <c r="BM43" i="1"/>
  <c r="BN43" i="1"/>
  <c r="BY43" i="1"/>
  <c r="BZ43" i="1"/>
  <c r="CA43" i="1"/>
  <c r="CJ43" i="1"/>
  <c r="CK43" i="1"/>
  <c r="CL43" i="1"/>
  <c r="I19" i="1"/>
  <c r="J19" i="1"/>
  <c r="AB19" i="1"/>
  <c r="AC19" i="1"/>
  <c r="AD19" i="1"/>
  <c r="AO19" i="1"/>
  <c r="AP19" i="1"/>
  <c r="AQ19" i="1"/>
  <c r="BA19" i="1"/>
  <c r="BB19" i="1"/>
  <c r="BC19" i="1"/>
  <c r="BL19" i="1"/>
  <c r="BM19" i="1"/>
  <c r="BN19" i="1"/>
  <c r="BY19" i="1"/>
  <c r="BZ19" i="1"/>
  <c r="CA19" i="1"/>
  <c r="CJ19" i="1"/>
  <c r="CK19" i="1"/>
  <c r="CL19" i="1"/>
  <c r="I14" i="1"/>
  <c r="J14" i="1"/>
  <c r="AB14" i="1"/>
  <c r="AC14" i="1"/>
  <c r="AD14" i="1"/>
  <c r="AO14" i="1"/>
  <c r="AP14" i="1"/>
  <c r="AQ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I4" i="1"/>
  <c r="J4" i="1"/>
  <c r="AB4" i="1"/>
  <c r="AC4" i="1"/>
  <c r="AD4" i="1"/>
  <c r="AO4" i="1"/>
  <c r="AP4" i="1"/>
  <c r="AQ4" i="1"/>
  <c r="BA4" i="1"/>
  <c r="BB4" i="1"/>
  <c r="BC4" i="1"/>
  <c r="BL4" i="1"/>
  <c r="BM4" i="1"/>
  <c r="BN4" i="1"/>
  <c r="BY4" i="1"/>
  <c r="BZ4" i="1"/>
  <c r="CA4" i="1"/>
  <c r="CJ4" i="1"/>
  <c r="CK4" i="1"/>
  <c r="CL4" i="1"/>
  <c r="L10" i="1" l="1"/>
  <c r="L3" i="1"/>
  <c r="L59" i="1"/>
  <c r="L12" i="1"/>
  <c r="M10" i="1"/>
  <c r="M3" i="1"/>
  <c r="M59" i="1"/>
  <c r="M12" i="1"/>
  <c r="K71" i="1"/>
  <c r="M19" i="1"/>
  <c r="L19" i="1"/>
  <c r="M6" i="1"/>
  <c r="L6" i="1"/>
  <c r="M21" i="1"/>
  <c r="L21" i="1"/>
  <c r="M60" i="1"/>
  <c r="L60" i="1"/>
  <c r="M7" i="1"/>
  <c r="L7" i="1"/>
  <c r="M4" i="1"/>
  <c r="L4" i="1"/>
  <c r="M44" i="1"/>
  <c r="L44" i="1"/>
  <c r="K38" i="1"/>
  <c r="M46" i="1"/>
  <c r="L46" i="1"/>
  <c r="M14" i="1"/>
  <c r="L14" i="1"/>
  <c r="L43" i="1"/>
  <c r="M43" i="1"/>
  <c r="K58" i="1"/>
  <c r="K37" i="1"/>
  <c r="K33" i="1"/>
  <c r="K77" i="1"/>
  <c r="K73" i="1"/>
  <c r="CB44" i="1"/>
  <c r="BO14" i="1"/>
  <c r="BO21" i="1"/>
  <c r="BD6" i="1"/>
  <c r="BO7" i="1"/>
  <c r="BD19" i="1"/>
  <c r="BO43" i="1"/>
  <c r="BO44" i="1"/>
  <c r="BO60" i="1"/>
  <c r="BO19" i="1"/>
  <c r="BO6" i="1"/>
  <c r="BO3" i="1"/>
  <c r="BO59" i="1"/>
  <c r="G59" i="1"/>
  <c r="H59" i="1" s="1"/>
  <c r="CM7" i="1"/>
  <c r="G7" i="1"/>
  <c r="H7" i="1" s="1"/>
  <c r="BO4" i="1"/>
  <c r="G19" i="1"/>
  <c r="H19" i="1" s="1"/>
  <c r="AE6" i="1"/>
  <c r="BO12" i="1"/>
  <c r="CB21" i="1"/>
  <c r="CM3" i="1"/>
  <c r="CB3" i="1"/>
  <c r="BD3" i="1"/>
  <c r="AR3" i="1"/>
  <c r="AE3" i="1"/>
  <c r="G3" i="1"/>
  <c r="H3" i="1" s="1"/>
  <c r="CM59" i="1"/>
  <c r="CB59" i="1"/>
  <c r="BD59" i="1"/>
  <c r="AR59" i="1"/>
  <c r="AE59" i="1"/>
  <c r="CM12" i="1"/>
  <c r="CB12" i="1"/>
  <c r="BD12" i="1"/>
  <c r="AR12" i="1"/>
  <c r="AE12" i="1"/>
  <c r="G12" i="1"/>
  <c r="H12" i="1" s="1"/>
  <c r="CM21" i="1"/>
  <c r="BD21" i="1"/>
  <c r="AR21" i="1"/>
  <c r="AE21" i="1"/>
  <c r="G21" i="1"/>
  <c r="H21" i="1" s="1"/>
  <c r="CB4" i="1"/>
  <c r="AE4" i="1"/>
  <c r="G4" i="1"/>
  <c r="H4" i="1" s="1"/>
  <c r="G43" i="1"/>
  <c r="H43" i="1" s="1"/>
  <c r="CM14" i="1"/>
  <c r="CB14" i="1"/>
  <c r="BD14" i="1"/>
  <c r="AR14" i="1"/>
  <c r="AE14" i="1"/>
  <c r="CM19" i="1"/>
  <c r="CB19" i="1"/>
  <c r="AR19" i="1"/>
  <c r="CM43" i="1"/>
  <c r="CB43" i="1"/>
  <c r="BD43" i="1"/>
  <c r="AR43" i="1"/>
  <c r="AE43" i="1"/>
  <c r="CM10" i="1"/>
  <c r="CB10" i="1"/>
  <c r="AR10" i="1"/>
  <c r="AE10" i="1"/>
  <c r="G10" i="1"/>
  <c r="H10" i="1" s="1"/>
  <c r="CM6" i="1"/>
  <c r="CB6" i="1"/>
  <c r="AR6" i="1"/>
  <c r="CM60" i="1"/>
  <c r="CB60" i="1"/>
  <c r="BD60" i="1"/>
  <c r="AR60" i="1"/>
  <c r="AE60" i="1"/>
  <c r="G60" i="1"/>
  <c r="H60" i="1" s="1"/>
  <c r="CM44" i="1"/>
  <c r="BD44" i="1"/>
  <c r="AR44" i="1"/>
  <c r="AE44" i="1"/>
  <c r="CB7" i="1"/>
  <c r="BD7" i="1"/>
  <c r="AR7" i="1"/>
  <c r="AE7" i="1"/>
  <c r="CM46" i="1"/>
  <c r="CB46" i="1"/>
  <c r="AR46" i="1"/>
  <c r="AE46" i="1"/>
  <c r="G46" i="1"/>
  <c r="H46" i="1" s="1"/>
  <c r="CM4" i="1"/>
  <c r="AR4" i="1"/>
  <c r="BD10" i="1"/>
  <c r="BD46" i="1"/>
  <c r="BD4" i="1"/>
  <c r="G14" i="1"/>
  <c r="H14" i="1" s="1"/>
  <c r="BO10" i="1"/>
  <c r="G6" i="1"/>
  <c r="H6" i="1" s="1"/>
  <c r="G44" i="1"/>
  <c r="H44" i="1" s="1"/>
  <c r="BO46" i="1"/>
  <c r="AE19" i="1"/>
  <c r="CL42" i="1"/>
  <c r="CK42" i="1"/>
  <c r="CJ42" i="1"/>
  <c r="CA42" i="1"/>
  <c r="BZ42" i="1"/>
  <c r="BY42" i="1"/>
  <c r="BN42" i="1"/>
  <c r="BM42" i="1"/>
  <c r="BL42" i="1"/>
  <c r="BC42" i="1"/>
  <c r="BB42" i="1"/>
  <c r="BA42" i="1"/>
  <c r="AQ42" i="1"/>
  <c r="AP42" i="1"/>
  <c r="AO42" i="1"/>
  <c r="AD42" i="1"/>
  <c r="AC42" i="1"/>
  <c r="AB42" i="1"/>
  <c r="J42" i="1"/>
  <c r="I42" i="1"/>
  <c r="BL52" i="1"/>
  <c r="BM52" i="1"/>
  <c r="BN52" i="1"/>
  <c r="BL32" i="1"/>
  <c r="BM32" i="1"/>
  <c r="BN32" i="1"/>
  <c r="BL11" i="1"/>
  <c r="BM11" i="1"/>
  <c r="BN11" i="1"/>
  <c r="BL5" i="1"/>
  <c r="BM5" i="1"/>
  <c r="BN5" i="1"/>
  <c r="BL47" i="1"/>
  <c r="BM47" i="1"/>
  <c r="BN47" i="1"/>
  <c r="BL27" i="1"/>
  <c r="BM27" i="1"/>
  <c r="BN27" i="1"/>
  <c r="BL25" i="1"/>
  <c r="BM25" i="1"/>
  <c r="BN25" i="1"/>
  <c r="BL23" i="1"/>
  <c r="BM23" i="1"/>
  <c r="BN23" i="1"/>
  <c r="BL45" i="1"/>
  <c r="BM45" i="1"/>
  <c r="BN45" i="1"/>
  <c r="BL9" i="1"/>
  <c r="BM9" i="1"/>
  <c r="BN9" i="1"/>
  <c r="BL72" i="1"/>
  <c r="BM72" i="1"/>
  <c r="BN72" i="1"/>
  <c r="BL22" i="1"/>
  <c r="BM22" i="1"/>
  <c r="BN22" i="1"/>
  <c r="BL31" i="1"/>
  <c r="BM31" i="1"/>
  <c r="BN31" i="1"/>
  <c r="BL30" i="1"/>
  <c r="BM30" i="1"/>
  <c r="BN30" i="1"/>
  <c r="BL76" i="1"/>
  <c r="BM76" i="1"/>
  <c r="BN76" i="1"/>
  <c r="BL74" i="1"/>
  <c r="BM74" i="1"/>
  <c r="BN74" i="1"/>
  <c r="BL41" i="1"/>
  <c r="BM41" i="1"/>
  <c r="BN41" i="1"/>
  <c r="K12" i="1" l="1"/>
  <c r="K59" i="1"/>
  <c r="K3" i="1"/>
  <c r="K10" i="1"/>
  <c r="K19" i="1"/>
  <c r="M42" i="1"/>
  <c r="L42" i="1"/>
  <c r="K6" i="1"/>
  <c r="K21" i="1"/>
  <c r="K60" i="1"/>
  <c r="K7" i="1"/>
  <c r="K4" i="1"/>
  <c r="K44" i="1"/>
  <c r="K46" i="1"/>
  <c r="K14" i="1"/>
  <c r="K43" i="1"/>
  <c r="BO31" i="1"/>
  <c r="BO72" i="1"/>
  <c r="BO23" i="1"/>
  <c r="BO47" i="1"/>
  <c r="BO52" i="1"/>
  <c r="AE42" i="1"/>
  <c r="CB42" i="1"/>
  <c r="BO27" i="1"/>
  <c r="BO32" i="1"/>
  <c r="BO25" i="1"/>
  <c r="BO41" i="1"/>
  <c r="BO30" i="1"/>
  <c r="BO45" i="1"/>
  <c r="BO11" i="1"/>
  <c r="BO42" i="1"/>
  <c r="BO74" i="1"/>
  <c r="BO22" i="1"/>
  <c r="G42" i="1"/>
  <c r="H42" i="1" s="1"/>
  <c r="AR42" i="1"/>
  <c r="CM42" i="1"/>
  <c r="BO76" i="1"/>
  <c r="BO9" i="1"/>
  <c r="BO5" i="1"/>
  <c r="BD42" i="1"/>
  <c r="K42" i="1" l="1"/>
  <c r="CL52" i="1"/>
  <c r="CK52" i="1"/>
  <c r="CJ52" i="1"/>
  <c r="CA52" i="1"/>
  <c r="BZ52" i="1"/>
  <c r="BY52" i="1"/>
  <c r="BC52" i="1"/>
  <c r="BB52" i="1"/>
  <c r="BA52" i="1"/>
  <c r="AQ52" i="1"/>
  <c r="AP52" i="1"/>
  <c r="AO52" i="1"/>
  <c r="AD52" i="1"/>
  <c r="AC52" i="1"/>
  <c r="AB52" i="1"/>
  <c r="J52" i="1"/>
  <c r="I52" i="1"/>
  <c r="M52" i="1" l="1"/>
  <c r="L52" i="1"/>
  <c r="CM52" i="1"/>
  <c r="BD52" i="1"/>
  <c r="AR52" i="1"/>
  <c r="G52" i="1"/>
  <c r="H52" i="1" s="1"/>
  <c r="AE52" i="1"/>
  <c r="CB52" i="1"/>
  <c r="I41" i="1"/>
  <c r="J41" i="1"/>
  <c r="AB41" i="1"/>
  <c r="AC41" i="1"/>
  <c r="AD41" i="1"/>
  <c r="AO41" i="1"/>
  <c r="AP41" i="1"/>
  <c r="AQ41" i="1"/>
  <c r="BA41" i="1"/>
  <c r="BB41" i="1"/>
  <c r="BC41" i="1"/>
  <c r="BY41" i="1"/>
  <c r="BZ41" i="1"/>
  <c r="CA41" i="1"/>
  <c r="CJ41" i="1"/>
  <c r="CK41" i="1"/>
  <c r="CL41" i="1"/>
  <c r="I32" i="1"/>
  <c r="J32" i="1"/>
  <c r="AB32" i="1"/>
  <c r="AC32" i="1"/>
  <c r="AD32" i="1"/>
  <c r="AO32" i="1"/>
  <c r="AP32" i="1"/>
  <c r="AQ32" i="1"/>
  <c r="BA32" i="1"/>
  <c r="BB32" i="1"/>
  <c r="BC32" i="1"/>
  <c r="BY32" i="1"/>
  <c r="BZ32" i="1"/>
  <c r="CA32" i="1"/>
  <c r="CJ32" i="1"/>
  <c r="CK32" i="1"/>
  <c r="CL32" i="1"/>
  <c r="I23" i="1"/>
  <c r="J23" i="1"/>
  <c r="N23" i="1"/>
  <c r="AB23" i="1"/>
  <c r="AC23" i="1"/>
  <c r="AD23" i="1"/>
  <c r="AO23" i="1"/>
  <c r="AP23" i="1"/>
  <c r="AQ23" i="1"/>
  <c r="BA23" i="1"/>
  <c r="BB23" i="1"/>
  <c r="BC23" i="1"/>
  <c r="BY23" i="1"/>
  <c r="BZ23" i="1"/>
  <c r="CA23" i="1"/>
  <c r="CJ23" i="1"/>
  <c r="CK23" i="1"/>
  <c r="CL23" i="1"/>
  <c r="I30" i="1"/>
  <c r="J30" i="1"/>
  <c r="AB30" i="1"/>
  <c r="AC30" i="1"/>
  <c r="AD30" i="1"/>
  <c r="AO30" i="1"/>
  <c r="AP30" i="1"/>
  <c r="AQ30" i="1"/>
  <c r="BA30" i="1"/>
  <c r="BB30" i="1"/>
  <c r="BC30" i="1"/>
  <c r="BY30" i="1"/>
  <c r="BZ30" i="1"/>
  <c r="CA30" i="1"/>
  <c r="CJ30" i="1"/>
  <c r="CK30" i="1"/>
  <c r="CL30" i="1"/>
  <c r="I27" i="1"/>
  <c r="J27" i="1"/>
  <c r="AC27" i="1"/>
  <c r="AD27" i="1"/>
  <c r="BA27" i="1"/>
  <c r="BB27" i="1"/>
  <c r="BC27" i="1"/>
  <c r="BY27" i="1"/>
  <c r="BZ27" i="1"/>
  <c r="CA27" i="1"/>
  <c r="CJ27" i="1"/>
  <c r="CK27" i="1"/>
  <c r="CL27" i="1"/>
  <c r="I74" i="1"/>
  <c r="J74" i="1"/>
  <c r="AB74" i="1"/>
  <c r="AC74" i="1"/>
  <c r="AD74" i="1"/>
  <c r="AP74" i="1"/>
  <c r="AQ74" i="1"/>
  <c r="BY74" i="1"/>
  <c r="BZ74" i="1"/>
  <c r="CA74" i="1"/>
  <c r="CJ74" i="1"/>
  <c r="CK74" i="1"/>
  <c r="CL74" i="1"/>
  <c r="I11" i="1"/>
  <c r="J11" i="1"/>
  <c r="AB11" i="1"/>
  <c r="AC11" i="1"/>
  <c r="AD11" i="1"/>
  <c r="AO11" i="1"/>
  <c r="AP11" i="1"/>
  <c r="AQ11" i="1"/>
  <c r="BA11" i="1"/>
  <c r="BB11" i="1"/>
  <c r="BC11" i="1"/>
  <c r="BY11" i="1"/>
  <c r="BZ11" i="1"/>
  <c r="CA11" i="1"/>
  <c r="CJ11" i="1"/>
  <c r="CK11" i="1"/>
  <c r="CL11" i="1"/>
  <c r="M23" i="1" l="1"/>
  <c r="L23" i="1"/>
  <c r="M41" i="1"/>
  <c r="L41" i="1"/>
  <c r="M30" i="1"/>
  <c r="L30" i="1"/>
  <c r="L27" i="1"/>
  <c r="M27" i="1"/>
  <c r="M11" i="1"/>
  <c r="L11" i="1"/>
  <c r="M32" i="1"/>
  <c r="L32" i="1"/>
  <c r="K52" i="1"/>
  <c r="L74" i="1"/>
  <c r="M74" i="1"/>
  <c r="G23" i="1"/>
  <c r="CM30" i="1"/>
  <c r="BD11" i="1"/>
  <c r="BD27" i="1"/>
  <c r="CB30" i="1"/>
  <c r="BD30" i="1"/>
  <c r="AR30" i="1"/>
  <c r="G30" i="1"/>
  <c r="CM23" i="1"/>
  <c r="CB23" i="1"/>
  <c r="BD23" i="1"/>
  <c r="AR23" i="1"/>
  <c r="G32" i="1"/>
  <c r="BD32" i="1"/>
  <c r="BD41" i="1"/>
  <c r="AE30" i="1"/>
  <c r="AE23" i="1"/>
  <c r="G74" i="1"/>
  <c r="CB11" i="1"/>
  <c r="AE11" i="1"/>
  <c r="CB74" i="1"/>
  <c r="AE74" i="1"/>
  <c r="CB27" i="1"/>
  <c r="AE27" i="1"/>
  <c r="CB32" i="1"/>
  <c r="AE32" i="1"/>
  <c r="CB41" i="1"/>
  <c r="AE41" i="1"/>
  <c r="CM11" i="1"/>
  <c r="AR11" i="1"/>
  <c r="G11" i="1"/>
  <c r="CM74" i="1"/>
  <c r="AR74" i="1"/>
  <c r="CM27" i="1"/>
  <c r="G27" i="1"/>
  <c r="CM32" i="1"/>
  <c r="AR32" i="1"/>
  <c r="CM41" i="1"/>
  <c r="AR41" i="1"/>
  <c r="G41" i="1"/>
  <c r="CL22" i="1"/>
  <c r="CK22" i="1"/>
  <c r="CJ22" i="1"/>
  <c r="CA22" i="1"/>
  <c r="BZ22" i="1"/>
  <c r="BY22" i="1"/>
  <c r="BC22" i="1"/>
  <c r="BB22" i="1"/>
  <c r="BA22" i="1"/>
  <c r="AQ22" i="1"/>
  <c r="AP22" i="1"/>
  <c r="AO22" i="1"/>
  <c r="AD22" i="1"/>
  <c r="AC22" i="1"/>
  <c r="AB22" i="1"/>
  <c r="J22" i="1"/>
  <c r="I22" i="1"/>
  <c r="K41" i="1" l="1"/>
  <c r="K30" i="1"/>
  <c r="K27" i="1"/>
  <c r="M22" i="1"/>
  <c r="L22" i="1"/>
  <c r="K11" i="1"/>
  <c r="K32" i="1"/>
  <c r="K74" i="1"/>
  <c r="K23" i="1"/>
  <c r="CM22" i="1"/>
  <c r="CB22" i="1"/>
  <c r="BD22" i="1"/>
  <c r="AR22" i="1"/>
  <c r="AE22" i="1"/>
  <c r="G22" i="1"/>
  <c r="K22" i="1" l="1"/>
  <c r="I76" i="1"/>
  <c r="J76" i="1"/>
  <c r="O76" i="1"/>
  <c r="N76" i="1" s="1"/>
  <c r="AB76" i="1"/>
  <c r="AC76" i="1"/>
  <c r="AD76" i="1"/>
  <c r="AO76" i="1"/>
  <c r="AP76" i="1"/>
  <c r="AQ76" i="1"/>
  <c r="BA76" i="1"/>
  <c r="BB76" i="1"/>
  <c r="BC76" i="1"/>
  <c r="BY76" i="1"/>
  <c r="BZ76" i="1"/>
  <c r="CA76" i="1"/>
  <c r="CJ76" i="1"/>
  <c r="CK76" i="1"/>
  <c r="CL76" i="1"/>
  <c r="CJ9" i="1"/>
  <c r="CK9" i="1"/>
  <c r="CL9" i="1"/>
  <c r="CJ47" i="1"/>
  <c r="CK47" i="1"/>
  <c r="CL47" i="1"/>
  <c r="CJ25" i="1"/>
  <c r="CK25" i="1"/>
  <c r="CL25" i="1"/>
  <c r="BD76" i="1" l="1"/>
  <c r="CM76" i="1"/>
  <c r="CB76" i="1"/>
  <c r="AR76" i="1"/>
  <c r="M76" i="1"/>
  <c r="AE76" i="1"/>
  <c r="G76" i="1"/>
  <c r="L76" i="1"/>
  <c r="CM9" i="1"/>
  <c r="CM47" i="1"/>
  <c r="CM25" i="1"/>
  <c r="I25" i="1"/>
  <c r="J25" i="1"/>
  <c r="AB25" i="1"/>
  <c r="AC25" i="1"/>
  <c r="AD25" i="1"/>
  <c r="AO25" i="1"/>
  <c r="AP25" i="1"/>
  <c r="AQ25" i="1"/>
  <c r="BA25" i="1"/>
  <c r="BB25" i="1"/>
  <c r="BC25" i="1"/>
  <c r="BY25" i="1"/>
  <c r="BZ25" i="1"/>
  <c r="CA25" i="1"/>
  <c r="CJ72" i="1"/>
  <c r="CK72" i="1"/>
  <c r="CL72" i="1"/>
  <c r="CJ45" i="1"/>
  <c r="CK45" i="1"/>
  <c r="CL45" i="1"/>
  <c r="CJ31" i="1"/>
  <c r="CK31" i="1"/>
  <c r="CL31" i="1"/>
  <c r="CJ5" i="1"/>
  <c r="CK5" i="1"/>
  <c r="CL5" i="1"/>
  <c r="I72" i="1"/>
  <c r="J72" i="1"/>
  <c r="AB72" i="1"/>
  <c r="AO72" i="1"/>
  <c r="BA72" i="1"/>
  <c r="BY72" i="1"/>
  <c r="AD72" i="1"/>
  <c r="AQ72" i="1"/>
  <c r="BC72" i="1"/>
  <c r="CA72" i="1"/>
  <c r="AC72" i="1"/>
  <c r="AP72" i="1"/>
  <c r="BB72" i="1"/>
  <c r="BZ72" i="1"/>
  <c r="I45" i="1"/>
  <c r="J45" i="1"/>
  <c r="AB45" i="1"/>
  <c r="AO45" i="1"/>
  <c r="BA45" i="1"/>
  <c r="BY45" i="1"/>
  <c r="AD45" i="1"/>
  <c r="AQ45" i="1"/>
  <c r="BC45" i="1"/>
  <c r="CA45" i="1"/>
  <c r="AC45" i="1"/>
  <c r="AP45" i="1"/>
  <c r="BB45" i="1"/>
  <c r="BZ45" i="1"/>
  <c r="I9" i="1"/>
  <c r="J9" i="1"/>
  <c r="AB9" i="1"/>
  <c r="AO9" i="1"/>
  <c r="BA9" i="1"/>
  <c r="BY9" i="1"/>
  <c r="AD9" i="1"/>
  <c r="AQ9" i="1"/>
  <c r="BC9" i="1"/>
  <c r="CA9" i="1"/>
  <c r="AC9" i="1"/>
  <c r="AP9" i="1"/>
  <c r="BB9" i="1"/>
  <c r="BZ9" i="1"/>
  <c r="I5" i="1"/>
  <c r="J5" i="1"/>
  <c r="AB5" i="1"/>
  <c r="AO5" i="1"/>
  <c r="BA5" i="1"/>
  <c r="BY5" i="1"/>
  <c r="AD5" i="1"/>
  <c r="AQ5" i="1"/>
  <c r="BC5" i="1"/>
  <c r="CA5" i="1"/>
  <c r="AC5" i="1"/>
  <c r="AP5" i="1"/>
  <c r="BB5" i="1"/>
  <c r="BZ5" i="1"/>
  <c r="I47" i="1"/>
  <c r="J47" i="1"/>
  <c r="AB47" i="1"/>
  <c r="AO47" i="1"/>
  <c r="BA47" i="1"/>
  <c r="BY47" i="1"/>
  <c r="AD47" i="1"/>
  <c r="AQ47" i="1"/>
  <c r="BC47" i="1"/>
  <c r="CA47" i="1"/>
  <c r="AC47" i="1"/>
  <c r="AP47" i="1"/>
  <c r="BB47" i="1"/>
  <c r="BZ47" i="1"/>
  <c r="I31" i="1"/>
  <c r="J31" i="1"/>
  <c r="AB31" i="1"/>
  <c r="AO31" i="1"/>
  <c r="BA31" i="1"/>
  <c r="BY31" i="1"/>
  <c r="AD31" i="1"/>
  <c r="AQ31" i="1"/>
  <c r="BC31" i="1"/>
  <c r="CA31" i="1"/>
  <c r="AC31" i="1"/>
  <c r="AP31" i="1"/>
  <c r="BB31" i="1"/>
  <c r="BZ31" i="1"/>
  <c r="L9" i="1" l="1"/>
  <c r="M9" i="1"/>
  <c r="M5" i="1"/>
  <c r="L5" i="1"/>
  <c r="M25" i="1"/>
  <c r="L25" i="1"/>
  <c r="M45" i="1"/>
  <c r="L45" i="1"/>
  <c r="M31" i="1"/>
  <c r="L31" i="1"/>
  <c r="M47" i="1"/>
  <c r="L47" i="1"/>
  <c r="M72" i="1"/>
  <c r="L72" i="1"/>
  <c r="K76" i="1"/>
  <c r="AE47" i="1"/>
  <c r="CM31" i="1"/>
  <c r="CM45" i="1"/>
  <c r="CB72" i="1"/>
  <c r="BD45" i="1"/>
  <c r="AR9" i="1"/>
  <c r="AR45" i="1"/>
  <c r="AR31" i="1"/>
  <c r="CM5" i="1"/>
  <c r="AR47" i="1"/>
  <c r="BD72" i="1"/>
  <c r="AE9" i="1"/>
  <c r="AE72" i="1"/>
  <c r="AR72" i="1"/>
  <c r="CB47" i="1"/>
  <c r="CB9" i="1"/>
  <c r="CB31" i="1"/>
  <c r="BD9" i="1"/>
  <c r="CB45" i="1"/>
  <c r="AE45" i="1"/>
  <c r="AE31" i="1"/>
  <c r="BD47" i="1"/>
  <c r="CB5" i="1"/>
  <c r="AE5" i="1"/>
  <c r="AR5" i="1"/>
  <c r="BD31" i="1"/>
  <c r="CM72" i="1"/>
  <c r="AR25" i="1"/>
  <c r="BD5" i="1"/>
  <c r="CB25" i="1"/>
  <c r="AE25" i="1"/>
  <c r="G25" i="1"/>
  <c r="BD25" i="1"/>
  <c r="G47" i="1"/>
  <c r="H47" i="1" s="1"/>
  <c r="G5" i="1"/>
  <c r="G72" i="1"/>
  <c r="G9" i="1"/>
  <c r="G45" i="1"/>
  <c r="G31" i="1"/>
  <c r="H31" i="1" s="1"/>
  <c r="K9" i="1" l="1"/>
  <c r="K5" i="1"/>
  <c r="K25" i="1"/>
  <c r="K45" i="1"/>
  <c r="K31" i="1"/>
  <c r="K47" i="1"/>
  <c r="H76" i="1"/>
  <c r="K72" i="1"/>
  <c r="H25" i="1"/>
  <c r="H45" i="1"/>
  <c r="H23" i="1"/>
  <c r="H41" i="1"/>
  <c r="H30" i="1"/>
  <c r="H22" i="1"/>
  <c r="H11" i="1"/>
  <c r="H74" i="1"/>
  <c r="H27" i="1"/>
  <c r="H32" i="1"/>
  <c r="H9" i="1"/>
  <c r="H72" i="1"/>
  <c r="H5" i="1"/>
</calcChain>
</file>

<file path=xl/sharedStrings.xml><?xml version="1.0" encoding="utf-8"?>
<sst xmlns="http://schemas.openxmlformats.org/spreadsheetml/2006/main" count="533" uniqueCount="176">
  <si>
    <t>Class</t>
  </si>
  <si>
    <t>Div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</si>
  <si>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</si>
  <si>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</si>
  <si>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</si>
  <si>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</si>
  <si>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</si>
  <si>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</si>
  <si>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</si>
  <si>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</si>
  <si>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</si>
  <si>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</si>
  <si>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</si>
  <si>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</si>
  <si>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</si>
  <si>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</si>
  <si>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</si>
  <si>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</si>
  <si>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</si>
  <si>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</si>
  <si>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</si>
  <si>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</si>
  <si>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</si>
  <si>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</si>
  <si>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</si>
  <si>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</si>
  <si>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</si>
  <si>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</si>
  <si>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</si>
  <si>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</si>
  <si>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</si>
  <si>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</si>
  <si>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</si>
  <si>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</si>
  <si>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</si>
  <si>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</si>
  <si>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</si>
  <si>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</si>
  <si>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</si>
  <si>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</si>
  <si>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</si>
  <si>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</si>
  <si>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</si>
  <si>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</si>
  <si>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</si>
  <si>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</si>
  <si>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</si>
  <si>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</si>
  <si>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</si>
  <si>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</si>
  <si>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</si>
  <si>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</si>
  <si>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</si>
  <si>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</si>
  <si>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</si>
  <si>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</si>
  <si>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</si>
  <si>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</si>
  <si>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</si>
  <si>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</si>
  <si>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</si>
  <si>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</si>
  <si>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</si>
  <si>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</si>
  <si>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</si>
  <si>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</si>
  <si>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</si>
  <si>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</si>
  <si>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</si>
  <si>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</si>
  <si>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</si>
  <si>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</si>
  <si>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</si>
  <si>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</si>
  <si>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</si>
  <si>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</si>
  <si>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</si>
  <si>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</si>
  <si>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</si>
  <si>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</si>
  <si>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</si>
  <si>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</si>
  <si>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</si>
  <si>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</si>
  <si>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</si>
  <si>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</si>
  <si>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</si>
  <si>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</si>
  <si>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</si>
  <si>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</si>
  <si>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</si>
  <si>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</si>
  <si>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</si>
  <si>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</si>
  <si>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</si>
  <si>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</si>
  <si>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Rusty H</t>
  </si>
  <si>
    <t>3</t>
  </si>
  <si>
    <t>UN</t>
  </si>
  <si>
    <t>Regis F</t>
  </si>
  <si>
    <t>HNT</t>
  </si>
  <si>
    <t>CCP</t>
  </si>
  <si>
    <t>Pam R</t>
  </si>
  <si>
    <t>16</t>
  </si>
  <si>
    <t>Jordan R</t>
  </si>
  <si>
    <t>7</t>
  </si>
  <si>
    <t>Louis M</t>
  </si>
  <si>
    <t>Mick M</t>
  </si>
  <si>
    <t>Cameron W</t>
  </si>
  <si>
    <t>Scott W</t>
  </si>
  <si>
    <t>Mark S</t>
  </si>
  <si>
    <t>Aaron P</t>
  </si>
  <si>
    <t>Will H</t>
  </si>
  <si>
    <t xml:space="preserve">DQ - Disqualified </t>
  </si>
  <si>
    <t>&amp; - Contact Info@FRIDPA.com concerning status of Range Membership</t>
  </si>
  <si>
    <t>Out</t>
  </si>
  <si>
    <t>Jerry D</t>
  </si>
  <si>
    <t>Joe H</t>
  </si>
  <si>
    <t>Robert G</t>
  </si>
  <si>
    <t>Chuck G</t>
  </si>
  <si>
    <t>15</t>
  </si>
  <si>
    <t>Dennis C</t>
  </si>
  <si>
    <t>Bob C</t>
  </si>
  <si>
    <t>DNF</t>
  </si>
  <si>
    <t>Rick P</t>
  </si>
  <si>
    <t>Bryan H</t>
  </si>
  <si>
    <t>Donald M</t>
  </si>
  <si>
    <t>Cole W</t>
  </si>
  <si>
    <t>Chris B</t>
  </si>
  <si>
    <t>Dean B</t>
  </si>
  <si>
    <t>Karl K</t>
  </si>
  <si>
    <t>Pikes Peak
Main Match
February 19, 2017</t>
  </si>
  <si>
    <t>Bay 3
2017 Classifier
Stage 3 - String 1</t>
  </si>
  <si>
    <t>Bay 5
Too Many Cooks in the Kitchen</t>
  </si>
  <si>
    <t>Bay 6
MILF
(Mongolian Irish Liberation Force)</t>
  </si>
  <si>
    <t>Bay 7
Attack of the Heartless Bastards</t>
  </si>
  <si>
    <t>Judy W</t>
  </si>
  <si>
    <t>Matthew K</t>
  </si>
  <si>
    <t>Michael H</t>
  </si>
  <si>
    <t>Ron C</t>
  </si>
  <si>
    <t>John G</t>
  </si>
  <si>
    <t>Gus A * **</t>
  </si>
  <si>
    <t>Mark C</t>
  </si>
  <si>
    <t>Lacy C *</t>
  </si>
  <si>
    <t>Bruce B</t>
  </si>
  <si>
    <t>Geoff W</t>
  </si>
  <si>
    <t>Jesse S</t>
  </si>
  <si>
    <t>Chris F</t>
  </si>
  <si>
    <t>Jay G</t>
  </si>
  <si>
    <t>Bill B **</t>
  </si>
  <si>
    <t>William R * **</t>
  </si>
  <si>
    <t>Bob L</t>
  </si>
  <si>
    <t>Benjamin S **</t>
  </si>
  <si>
    <t>Joseph B</t>
  </si>
  <si>
    <t>Doug H</t>
  </si>
  <si>
    <t>Tim T</t>
  </si>
  <si>
    <t>Michelle C</t>
  </si>
  <si>
    <t>Jeremy T</t>
  </si>
  <si>
    <t>Lyalal M</t>
  </si>
  <si>
    <t>Henry L</t>
  </si>
  <si>
    <t>** Not Included In Match Total **</t>
  </si>
  <si>
    <t>Bay 4
Gunfight at the Front Range Corral
** Not Included In Match Totals **</t>
  </si>
  <si>
    <t>Match Totals
** CoF 4 Not Included In Match Totals **</t>
  </si>
  <si>
    <t>William D</t>
  </si>
  <si>
    <t>Ken B</t>
  </si>
  <si>
    <t>Dan L</t>
  </si>
  <si>
    <t>Steve H</t>
  </si>
  <si>
    <t>Lukas H</t>
  </si>
  <si>
    <t>Erik H</t>
  </si>
  <si>
    <t>David L</t>
  </si>
  <si>
    <t>DNFW - Did Not Finish Weather</t>
  </si>
  <si>
    <t>DNFW</t>
  </si>
  <si>
    <t>Scott P</t>
  </si>
  <si>
    <t>Mike V</t>
  </si>
  <si>
    <t>Kory F</t>
  </si>
  <si>
    <t>Pate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</si>
</sst>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</xf>
    <xf numFmtId="0" fontId="0" fillId="0" borderId="12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left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3" fillId="0" borderId="13" xfId="0" applyNumberFormat="1" applyFont="1" applyBorder="1" applyAlignment="1" applyProtection="1">
      <alignment horizontal="center" vertical="center"/>
    </xf>
    <xf numFmtId="2" fontId="2" fillId="0" borderId="13" xfId="0" applyNumberFormat="1" applyFont="1" applyBorder="1" applyAlignment="1" applyProtection="1">
      <alignment horizontal="right" vertical="center"/>
    </xf>
    <xf numFmtId="1" fontId="0" fillId="0" borderId="13" xfId="0" applyNumberFormat="1" applyBorder="1" applyAlignment="1" applyProtection="1">
      <alignment horizontal="right" vertical="center"/>
    </xf>
    <xf numFmtId="164" fontId="0" fillId="0" borderId="13" xfId="0" applyNumberFormat="1" applyBorder="1" applyAlignment="1" applyProtection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1" fontId="0" fillId="0" borderId="13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5" xfId="0" applyNumberFormat="1" applyBorder="1" applyAlignment="1" applyProtection="1">
      <alignment horizontal="right" vertical="center"/>
      <protection locked="0"/>
    </xf>
    <xf numFmtId="2" fontId="0" fillId="0" borderId="15" xfId="0" applyNumberFormat="1" applyBorder="1" applyAlignment="1" applyProtection="1">
      <alignment horizontal="right" vertical="center"/>
    </xf>
    <xf numFmtId="49" fontId="0" fillId="0" borderId="0" xfId="0" applyNumberFormat="1" applyBorder="1"/>
    <xf numFmtId="1" fontId="1" fillId="0" borderId="15" xfId="0" applyNumberFormat="1" applyFont="1" applyBorder="1" applyAlignment="1" applyProtection="1">
      <alignment horizontal="center" vertical="center"/>
    </xf>
    <xf numFmtId="49" fontId="2" fillId="2" borderId="16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7" xfId="0" applyNumberFormat="1" applyFont="1" applyFill="1" applyBorder="1" applyAlignment="1" applyProtection="1">
      <alignment horizontal="center" wrapText="1"/>
    </xf>
    <xf numFmtId="2" fontId="2" fillId="0" borderId="18" xfId="0" applyNumberFormat="1" applyFont="1" applyBorder="1" applyAlignment="1" applyProtection="1">
      <alignment horizontal="right" vertical="center"/>
    </xf>
    <xf numFmtId="49" fontId="2" fillId="2" borderId="20" xfId="0" applyNumberFormat="1" applyFont="1" applyFill="1" applyBorder="1" applyAlignment="1" applyProtection="1">
      <alignment horizontal="center" wrapText="1"/>
    </xf>
    <xf numFmtId="49" fontId="2" fillId="2" borderId="21" xfId="0" applyNumberFormat="1" applyFont="1" applyFill="1" applyBorder="1" applyAlignment="1" applyProtection="1">
      <alignment horizontal="center" wrapText="1"/>
    </xf>
    <xf numFmtId="49" fontId="2" fillId="2" borderId="22" xfId="0" applyNumberFormat="1" applyFont="1" applyFill="1" applyBorder="1" applyAlignment="1" applyProtection="1">
      <alignment horizontal="center" wrapText="1"/>
    </xf>
    <xf numFmtId="49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5" xfId="0" applyNumberFormat="1" applyFont="1" applyFill="1" applyBorder="1" applyAlignment="1" applyProtection="1">
      <alignment horizontal="center" vertical="center" textRotation="18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2" fillId="2" borderId="26" xfId="0" applyNumberFormat="1" applyFont="1" applyFill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2" fontId="2" fillId="0" borderId="12" xfId="0" applyNumberFormat="1" applyFont="1" applyBorder="1" applyAlignment="1" applyProtection="1">
      <alignment horizontal="right" vertical="center"/>
    </xf>
    <xf numFmtId="2" fontId="0" fillId="0" borderId="13" xfId="0" applyNumberFormat="1" applyBorder="1" applyAlignment="1" applyProtection="1">
      <alignment horizontal="right" vertical="center"/>
    </xf>
    <xf numFmtId="1" fontId="0" fillId="0" borderId="27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21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21" xfId="0" applyNumberFormat="1" applyFont="1" applyFill="1" applyBorder="1" applyAlignment="1" applyProtection="1">
      <alignment horizontal="center" wrapText="1"/>
    </xf>
    <xf numFmtId="49" fontId="2" fillId="3" borderId="22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20" xfId="0" applyNumberFormat="1" applyFont="1" applyFill="1" applyBorder="1" applyAlignment="1" applyProtection="1">
      <alignment horizontal="center" wrapText="1"/>
    </xf>
    <xf numFmtId="49" fontId="2" fillId="3" borderId="26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 wrapText="1"/>
    </xf>
    <xf numFmtId="2" fontId="2" fillId="0" borderId="29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35" xfId="0" applyNumberFormat="1" applyBorder="1" applyAlignment="1" applyProtection="1">
      <alignment horizontal="right" vertical="center"/>
      <protection locked="0"/>
    </xf>
    <xf numFmtId="2" fontId="2" fillId="0" borderId="19" xfId="0" applyNumberFormat="1" applyFont="1" applyBorder="1" applyAlignment="1" applyProtection="1">
      <alignment horizontal="right" vertical="center"/>
    </xf>
    <xf numFmtId="0" fontId="0" fillId="0" borderId="13" xfId="0" applyBorder="1"/>
    <xf numFmtId="1" fontId="0" fillId="0" borderId="18" xfId="0" applyNumberFormat="1" applyBorder="1" applyAlignment="1" applyProtection="1">
      <alignment horizontal="right" vertical="center"/>
    </xf>
    <xf numFmtId="2" fontId="2" fillId="0" borderId="8" xfId="0" applyNumberFormat="1" applyFont="1" applyBorder="1" applyAlignment="1" applyProtection="1">
      <alignment horizontal="right" vertical="center"/>
    </xf>
    <xf numFmtId="2" fontId="0" fillId="0" borderId="10" xfId="0" applyNumberFormat="1" applyBorder="1" applyAlignment="1" applyProtection="1">
      <alignment horizontal="right" vertical="center"/>
      <protection locked="0"/>
    </xf>
    <xf numFmtId="1" fontId="0" fillId="0" borderId="37" xfId="0" applyNumberFormat="1" applyBorder="1" applyAlignment="1" applyProtection="1">
      <alignment horizontal="right" vertical="center"/>
      <protection locked="0"/>
    </xf>
    <xf numFmtId="2" fontId="2" fillId="0" borderId="38" xfId="0" applyNumberFormat="1" applyFont="1" applyBorder="1" applyAlignment="1" applyProtection="1">
      <alignment horizontal="right" vertical="center"/>
    </xf>
    <xf numFmtId="49" fontId="0" fillId="0" borderId="39" xfId="0" applyNumberFormat="1" applyBorder="1"/>
    <xf numFmtId="0" fontId="0" fillId="0" borderId="36" xfId="0" applyBorder="1"/>
    <xf numFmtId="2" fontId="2" fillId="0" borderId="14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  <protection locked="0"/>
    </xf>
    <xf numFmtId="0" fontId="0" fillId="0" borderId="0" xfId="0" applyFill="1" applyBorder="1"/>
    <xf numFmtId="0" fontId="0" fillId="0" borderId="40" xfId="0" applyBorder="1"/>
    <xf numFmtId="0" fontId="0" fillId="0" borderId="40" xfId="0" applyBorder="1" applyAlignment="1" applyProtection="1">
      <alignment horizontal="center"/>
      <protection locked="0"/>
    </xf>
    <xf numFmtId="49" fontId="0" fillId="0" borderId="40" xfId="0" applyNumberFormat="1" applyBorder="1"/>
    <xf numFmtId="0" fontId="0" fillId="0" borderId="40" xfId="0" applyBorder="1" applyProtection="1"/>
    <xf numFmtId="49" fontId="8" fillId="0" borderId="13" xfId="0" applyNumberFormat="1" applyFont="1" applyBorder="1" applyAlignment="1" applyProtection="1">
      <alignment horizontal="left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3" borderId="12" xfId="0" applyFill="1" applyBorder="1" applyAlignment="1" applyProtection="1">
      <alignment horizontal="center" vertical="center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1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2" fontId="2" fillId="3" borderId="18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2" fillId="3" borderId="7" xfId="0" applyNumberFormat="1" applyFont="1" applyFill="1" applyBorder="1" applyAlignment="1" applyProtection="1">
      <alignment horizontal="right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8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2" fontId="0" fillId="3" borderId="13" xfId="0" applyNumberFormat="1" applyFill="1" applyBorder="1" applyAlignment="1" applyProtection="1">
      <alignment horizontal="right" vertical="center"/>
    </xf>
    <xf numFmtId="1" fontId="0" fillId="3" borderId="13" xfId="0" applyNumberFormat="1" applyFill="1" applyBorder="1" applyAlignment="1" applyProtection="1">
      <alignment horizontal="right" vertical="center"/>
    </xf>
    <xf numFmtId="164" fontId="0" fillId="3" borderId="13" xfId="0" applyNumberFormat="1" applyFill="1" applyBorder="1" applyAlignment="1" applyProtection="1">
      <alignment horizontal="right" vertical="center"/>
    </xf>
    <xf numFmtId="1" fontId="0" fillId="3" borderId="27" xfId="0" applyNumberFormat="1" applyFill="1" applyBorder="1" applyAlignment="1" applyProtection="1">
      <alignment horizontal="right" vertical="center"/>
    </xf>
    <xf numFmtId="2" fontId="0" fillId="3" borderId="15" xfId="0" applyNumberFormat="1" applyFill="1" applyBorder="1" applyAlignment="1" applyProtection="1">
      <alignment horizontal="right" vertical="center"/>
    </xf>
    <xf numFmtId="2" fontId="2" fillId="3" borderId="13" xfId="0" applyNumberFormat="1" applyFont="1" applyFill="1" applyBorder="1" applyAlignment="1" applyProtection="1">
      <alignment horizontal="right" vertical="center"/>
    </xf>
    <xf numFmtId="1" fontId="0" fillId="3" borderId="11" xfId="0" applyNumberFormat="1" applyFill="1" applyBorder="1" applyAlignment="1" applyProtection="1">
      <alignment horizontal="right" vertical="center"/>
    </xf>
    <xf numFmtId="2" fontId="2" fillId="3" borderId="29" xfId="0" applyNumberFormat="1" applyFont="1" applyFill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/>
    </xf>
    <xf numFmtId="49" fontId="2" fillId="2" borderId="33" xfId="0" applyNumberFormat="1" applyFont="1" applyFill="1" applyBorder="1" applyAlignment="1" applyProtection="1">
      <alignment horizontal="center" wrapText="1"/>
    </xf>
    <xf numFmtId="49" fontId="2" fillId="2" borderId="34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 wrapText="1"/>
    </xf>
    <xf numFmtId="49" fontId="2" fillId="3" borderId="30" xfId="0" applyNumberFormat="1" applyFont="1" applyFill="1" applyBorder="1" applyAlignment="1" applyProtection="1">
      <alignment horizontal="center" wrapText="1"/>
    </xf>
    <xf numFmtId="49" fontId="2" fillId="3" borderId="30" xfId="0" applyNumberFormat="1" applyFont="1" applyFill="1" applyBorder="1" applyAlignment="1" applyProtection="1">
      <alignment horizontal="center"/>
    </xf>
    <xf numFmtId="49" fontId="6" fillId="2" borderId="30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>
      <alignment horizontal="center"/>
    </xf>
    <xf numFmtId="49" fontId="4" fillId="2" borderId="32" xfId="0" applyNumberFormat="1" applyFont="1" applyFill="1" applyBorder="1" applyAlignment="1" applyProtection="1">
      <alignment horizontal="center" wrapText="1"/>
    </xf>
    <xf numFmtId="49" fontId="4" fillId="2" borderId="30" xfId="0" applyNumberFormat="1" applyFont="1" applyFill="1" applyBorder="1" applyAlignment="1" applyProtection="1">
      <alignment horizontal="center" wrapText="1"/>
    </xf>
    <xf numFmtId="0" fontId="0" fillId="2" borderId="34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2" fontId="0" fillId="0" borderId="2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8" fillId="3" borderId="13" xfId="0" applyNumberFormat="1" applyFont="1" applyFill="1" applyBorder="1" applyAlignment="1" applyProtection="1">
      <alignment horizontal="left" vertical="center"/>
      <protection locked="0"/>
    </xf>
    <xf numFmtId="49" fontId="0" fillId="3" borderId="13" xfId="0" applyNumberFormat="1" applyFill="1" applyBorder="1" applyAlignment="1" applyProtection="1">
      <alignment horizontal="left" vertic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9" fontId="8" fillId="3" borderId="13" xfId="0" applyNumberFormat="1" applyFont="1" applyFill="1" applyBorder="1" applyAlignment="1" applyProtection="1">
      <alignment horizontal="center" vertical="center"/>
      <protection locked="0"/>
    </xf>
    <xf numFmtId="49" fontId="8" fillId="3" borderId="19" xfId="0" applyNumberFormat="1" applyFont="1" applyFill="1" applyBorder="1" applyAlignment="1" applyProtection="1">
      <alignment horizontal="center" vertical="center"/>
      <protection locked="0"/>
    </xf>
    <xf numFmtId="1" fontId="1" fillId="3" borderId="15" xfId="0" applyNumberFormat="1" applyFont="1" applyFill="1" applyBorder="1" applyAlignment="1" applyProtection="1">
      <alignment horizontal="center" vertical="center"/>
    </xf>
    <xf numFmtId="1" fontId="1" fillId="3" borderId="13" xfId="0" applyNumberFormat="1" applyFont="1" applyFill="1" applyBorder="1" applyAlignment="1" applyProtection="1">
      <alignment horizontal="center" vertical="center"/>
    </xf>
    <xf numFmtId="1" fontId="3" fillId="3" borderId="13" xfId="0" applyNumberFormat="1" applyFont="1" applyFill="1" applyBorder="1" applyAlignment="1" applyProtection="1">
      <alignment horizontal="center" vertical="center"/>
    </xf>
    <xf numFmtId="2" fontId="0" fillId="3" borderId="15" xfId="0" applyNumberFormat="1" applyFill="1" applyBorder="1" applyAlignment="1" applyProtection="1">
      <alignment horizontal="right" vertical="center"/>
      <protection locked="0"/>
    </xf>
    <xf numFmtId="2" fontId="0" fillId="3" borderId="13" xfId="0" applyNumberFormat="1" applyFill="1" applyBorder="1" applyAlignment="1" applyProtection="1">
      <alignment horizontal="right" vertical="center"/>
      <protection locked="0"/>
    </xf>
    <xf numFmtId="1" fontId="0" fillId="3" borderId="13" xfId="0" applyNumberFormat="1" applyFill="1" applyBorder="1" applyAlignment="1" applyProtection="1">
      <alignment horizontal="right" vertical="center"/>
      <protection locked="0"/>
    </xf>
    <xf numFmtId="1" fontId="0" fillId="3" borderId="35" xfId="0" applyNumberFormat="1" applyFill="1" applyBorder="1" applyAlignment="1" applyProtection="1">
      <alignment horizontal="right" vertical="center"/>
      <protection locked="0"/>
    </xf>
    <xf numFmtId="2" fontId="2" fillId="3" borderId="19" xfId="0" applyNumberFormat="1" applyFont="1" applyFill="1" applyBorder="1" applyAlignment="1" applyProtection="1">
      <alignment horizontal="right" vertical="center"/>
    </xf>
    <xf numFmtId="0" fontId="0" fillId="3" borderId="13" xfId="0" applyFill="1" applyBorder="1"/>
    <xf numFmtId="2" fontId="2" fillId="3" borderId="14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44"/>
  <sheetViews>
    <sheetView tabSelected="1" zoomScaleNormal="100" zoomScaleSheetLayoutView="100" workbookViewId="0">
      <pane xSplit="6" ySplit="2" topLeftCell="K3" activePane="bottomRight" state="frozenSplit"/>
      <selection pane="topRight" activeCell="G1" sqref="G1"/>
      <selection pane="bottomLeft" activeCell="A3" sqref="A3"/>
      <selection pane="bottomRight" activeCell="B3" sqref="B3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33203125" style="4" hidden="1" customWidth="1"/>
    <col min="4" max="4" width="3.44140625" style="48" customWidth="1"/>
    <col min="5" max="5" width="4.88671875" style="4" customWidth="1"/>
    <col min="6" max="6" width="5.5546875" style="4" customWidth="1"/>
    <col min="7" max="8" width="3.88671875" style="12" hidden="1" customWidth="1"/>
    <col min="9" max="9" width="1.6640625" style="12" hidden="1" customWidth="1"/>
    <col min="10" max="10" width="1.5546875" style="12" hidden="1" customWidth="1"/>
    <col min="11" max="11" width="6.5546875" style="12" bestFit="1" customWidth="1"/>
    <col min="12" max="12" width="7.5546875" style="4" bestFit="1" customWidth="1"/>
    <col min="13" max="13" width="6.88671875" style="4" customWidth="1"/>
    <col min="14" max="14" width="7.33203125" style="4" customWidth="1"/>
    <col min="15" max="15" width="9.6640625" style="4" customWidth="1"/>
    <col min="16" max="16" width="6.44140625" style="4" customWidth="1"/>
    <col min="17" max="22" width="5.5546875" style="4" hidden="1" customWidth="1"/>
    <col min="23" max="23" width="3.88671875" style="4" customWidth="1"/>
    <col min="24" max="24" width="2.33203125" style="4" customWidth="1"/>
    <col min="25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4" bestFit="1" customWidth="1"/>
    <col min="30" max="30" width="4.33203125" style="4" customWidth="1"/>
    <col min="31" max="31" width="7" style="3" bestFit="1" customWidth="1"/>
    <col min="32" max="32" width="6.33203125" customWidth="1"/>
    <col min="33" max="34" width="5.5546875" hidden="1" customWidth="1"/>
    <col min="35" max="35" width="5.5546875" style="4" hidden="1" customWidth="1"/>
    <col min="36" max="36" width="3.88671875" customWidth="1"/>
    <col min="37" max="38" width="2.33203125" customWidth="1"/>
    <col min="39" max="39" width="2.6640625" customWidth="1"/>
    <col min="40" max="40" width="3.5546875" customWidth="1"/>
    <col min="41" max="41" width="6.5546875" style="4"/>
    <col min="42" max="42" width="4.5546875" style="4" bestFit="1" customWidth="1"/>
    <col min="43" max="43" width="4.33203125" bestFit="1" customWidth="1"/>
    <col min="45" max="45" width="8" customWidth="1"/>
    <col min="46" max="47" width="5.5546875" hidden="1" customWidth="1"/>
    <col min="48" max="48" width="4.88671875" customWidth="1"/>
    <col min="49" max="49" width="2.6640625" customWidth="1"/>
    <col min="50" max="50" width="2.33203125" customWidth="1"/>
    <col min="51" max="51" width="3.109375" customWidth="1"/>
    <col min="52" max="52" width="3.5546875" customWidth="1"/>
    <col min="53" max="53" width="7.44140625" style="4" customWidth="1"/>
    <col min="54" max="54" width="4.5546875" style="4" bestFit="1" customWidth="1"/>
    <col min="55" max="55" width="4.33203125" bestFit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customWidth="1"/>
    <col min="69" max="71" width="5.5546875" hidden="1" customWidth="1"/>
    <col min="72" max="72" width="3.88671875" customWidth="1"/>
    <col min="73" max="75" width="2.33203125" customWidth="1"/>
    <col min="76" max="76" width="3.5546875" customWidth="1"/>
    <col min="77" max="77" width="6.5546875" style="4" customWidth="1"/>
    <col min="78" max="78" width="4.5546875" style="4" customWidth="1"/>
    <col min="79" max="79" width="4.33203125" customWidth="1"/>
    <col min="80" max="80" width="6.6640625" customWidth="1"/>
    <col min="81" max="81" width="8" customWidth="1"/>
    <col min="82" max="82" width="6.109375" hidden="1" customWidth="1"/>
    <col min="83" max="83" width="4.109375" customWidth="1"/>
    <col min="84" max="85" width="2.88671875" customWidth="1"/>
    <col min="86" max="86" width="2.33203125" customWidth="1"/>
    <col min="87" max="87" width="3.6640625" customWidth="1"/>
    <col min="88" max="88" width="6.6640625" style="4" customWidth="1"/>
    <col min="89" max="89" width="4.33203125" style="4" customWidth="1"/>
    <col min="90" max="90" width="4.5546875" customWidth="1"/>
    <col min="91" max="91" width="6.6640625" customWidth="1"/>
    <col min="92" max="98" width="6.6640625" hidden="1" customWidth="1"/>
    <col min="99" max="100" width="6.6640625" style="4" hidden="1" customWidth="1"/>
    <col min="101" max="109" width="6.6640625" hidden="1" customWidth="1"/>
    <col min="110" max="111" width="6.6640625" style="4" hidden="1" customWidth="1"/>
    <col min="112" max="120" width="6.6640625" hidden="1" customWidth="1"/>
    <col min="121" max="122" width="6.6640625" style="4" hidden="1" customWidth="1"/>
    <col min="123" max="131" width="6.6640625" hidden="1" customWidth="1"/>
    <col min="132" max="133" width="6.6640625" style="4" hidden="1" customWidth="1"/>
    <col min="134" max="142" width="6.6640625" hidden="1" customWidth="1"/>
    <col min="143" max="144" width="6.6640625" style="4" hidden="1" customWidth="1"/>
    <col min="145" max="153" width="6.6640625" hidden="1" customWidth="1"/>
    <col min="154" max="155" width="6.6640625" style="4" hidden="1" customWidth="1"/>
    <col min="156" max="164" width="6.6640625" hidden="1" customWidth="1"/>
    <col min="165" max="166" width="6.6640625" style="4" hidden="1" customWidth="1"/>
    <col min="167" max="175" width="6.6640625" hidden="1" customWidth="1"/>
    <col min="176" max="177" width="6.6640625" style="4" hidden="1" customWidth="1"/>
    <col min="178" max="186" width="6.6640625" hidden="1" customWidth="1"/>
    <col min="187" max="188" width="6.6640625" style="4" hidden="1" customWidth="1"/>
    <col min="189" max="197" width="6.6640625" hidden="1" customWidth="1"/>
    <col min="198" max="199" width="6.6640625" style="4" hidden="1" customWidth="1"/>
    <col min="200" max="208" width="6.6640625" hidden="1" customWidth="1"/>
    <col min="209" max="210" width="6.6640625" style="4" hidden="1" customWidth="1"/>
    <col min="211" max="219" width="6.6640625" hidden="1" customWidth="1"/>
    <col min="220" max="221" width="6.6640625" style="4" hidden="1" customWidth="1"/>
    <col min="222" max="230" width="6.6640625" hidden="1" customWidth="1"/>
    <col min="231" max="232" width="6.6640625" style="4" hidden="1" customWidth="1"/>
    <col min="233" max="241" width="6.6640625" hidden="1" customWidth="1"/>
    <col min="242" max="243" width="6.6640625" style="4" hidden="1" customWidth="1"/>
    <col min="244" max="245" width="6.6640625" hidden="1" customWidth="1"/>
    <col min="246" max="246" width="13.6640625" style="109" bestFit="1" customWidth="1"/>
  </cols>
  <sheetData>
    <row r="1" spans="1:251" ht="71.400000000000006" customHeight="1" thickTop="1" x14ac:dyDescent="0.3">
      <c r="A1" s="149" t="s">
        <v>131</v>
      </c>
      <c r="B1" s="150"/>
      <c r="C1" s="150"/>
      <c r="D1" s="150"/>
      <c r="E1" s="150"/>
      <c r="F1" s="150"/>
      <c r="G1" s="19" t="s">
        <v>68</v>
      </c>
      <c r="H1" s="20" t="s">
        <v>69</v>
      </c>
      <c r="I1" s="151" t="s">
        <v>31</v>
      </c>
      <c r="J1" s="152"/>
      <c r="K1" s="144" t="s">
        <v>162</v>
      </c>
      <c r="L1" s="153"/>
      <c r="M1" s="153"/>
      <c r="N1" s="153"/>
      <c r="O1" s="154"/>
      <c r="P1" s="146" t="s">
        <v>132</v>
      </c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1" t="s">
        <v>161</v>
      </c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1" t="s">
        <v>133</v>
      </c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4" t="s">
        <v>85</v>
      </c>
      <c r="BF1" s="145"/>
      <c r="BG1" s="145"/>
      <c r="BH1" s="145"/>
      <c r="BI1" s="145"/>
      <c r="BJ1" s="145"/>
      <c r="BK1" s="145"/>
      <c r="BL1" s="145"/>
      <c r="BM1" s="145"/>
      <c r="BN1" s="145"/>
      <c r="BO1" s="141"/>
      <c r="BP1" s="146" t="s">
        <v>134</v>
      </c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7" t="s">
        <v>135</v>
      </c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0" t="s">
        <v>2</v>
      </c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 t="s">
        <v>3</v>
      </c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 t="s">
        <v>4</v>
      </c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 t="s">
        <v>5</v>
      </c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 t="s">
        <v>6</v>
      </c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 t="s">
        <v>7</v>
      </c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 t="s">
        <v>8</v>
      </c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 t="s">
        <v>9</v>
      </c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 t="s">
        <v>10</v>
      </c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 t="s">
        <v>11</v>
      </c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 t="s">
        <v>12</v>
      </c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 t="s">
        <v>13</v>
      </c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 t="s">
        <v>14</v>
      </c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 t="s">
        <v>15</v>
      </c>
      <c r="IB1" s="140"/>
      <c r="IC1" s="140"/>
      <c r="ID1" s="140"/>
      <c r="IE1" s="140"/>
      <c r="IF1" s="140"/>
      <c r="IG1" s="140"/>
      <c r="IH1" s="140"/>
      <c r="II1" s="140"/>
      <c r="IJ1" s="140"/>
      <c r="IK1" s="143"/>
      <c r="IL1" s="107"/>
    </row>
    <row r="2" spans="1:251" ht="59.25" customHeight="1" thickBot="1" x14ac:dyDescent="0.3">
      <c r="A2" s="54" t="s">
        <v>84</v>
      </c>
      <c r="B2" s="55" t="s">
        <v>83</v>
      </c>
      <c r="C2" s="55" t="s">
        <v>89</v>
      </c>
      <c r="D2" s="71" t="s">
        <v>90</v>
      </c>
      <c r="E2" s="55" t="s">
        <v>1</v>
      </c>
      <c r="F2" s="56" t="s">
        <v>0</v>
      </c>
      <c r="G2" s="57" t="s">
        <v>55</v>
      </c>
      <c r="H2" s="58" t="s">
        <v>55</v>
      </c>
      <c r="I2" s="59" t="s">
        <v>66</v>
      </c>
      <c r="J2" s="60" t="s">
        <v>67</v>
      </c>
      <c r="K2" s="54" t="s">
        <v>52</v>
      </c>
      <c r="L2" s="55" t="s">
        <v>92</v>
      </c>
      <c r="M2" s="55" t="s">
        <v>50</v>
      </c>
      <c r="N2" s="55" t="s">
        <v>51</v>
      </c>
      <c r="O2" s="56" t="s">
        <v>49</v>
      </c>
      <c r="P2" s="54" t="s">
        <v>33</v>
      </c>
      <c r="Q2" s="55" t="s">
        <v>34</v>
      </c>
      <c r="R2" s="55" t="s">
        <v>35</v>
      </c>
      <c r="S2" s="55" t="s">
        <v>36</v>
      </c>
      <c r="T2" s="55" t="s">
        <v>37</v>
      </c>
      <c r="U2" s="55" t="s">
        <v>38</v>
      </c>
      <c r="V2" s="55" t="s">
        <v>39</v>
      </c>
      <c r="W2" s="55" t="s">
        <v>32</v>
      </c>
      <c r="X2" s="55" t="s">
        <v>40</v>
      </c>
      <c r="Y2" s="55" t="s">
        <v>41</v>
      </c>
      <c r="Z2" s="55" t="s">
        <v>42</v>
      </c>
      <c r="AA2" s="61" t="s">
        <v>43</v>
      </c>
      <c r="AB2" s="55" t="s">
        <v>44</v>
      </c>
      <c r="AC2" s="55" t="s">
        <v>48</v>
      </c>
      <c r="AD2" s="55" t="s">
        <v>45</v>
      </c>
      <c r="AE2" s="56" t="s">
        <v>46</v>
      </c>
      <c r="AF2" s="55" t="s">
        <v>33</v>
      </c>
      <c r="AG2" s="55" t="s">
        <v>34</v>
      </c>
      <c r="AH2" s="55" t="s">
        <v>35</v>
      </c>
      <c r="AI2" s="55" t="s">
        <v>36</v>
      </c>
      <c r="AJ2" s="55" t="s">
        <v>32</v>
      </c>
      <c r="AK2" s="55" t="s">
        <v>40</v>
      </c>
      <c r="AL2" s="55" t="s">
        <v>41</v>
      </c>
      <c r="AM2" s="55" t="s">
        <v>100</v>
      </c>
      <c r="AN2" s="61" t="s">
        <v>43</v>
      </c>
      <c r="AO2" s="55" t="s">
        <v>44</v>
      </c>
      <c r="AP2" s="55" t="s">
        <v>48</v>
      </c>
      <c r="AQ2" s="55" t="s">
        <v>45</v>
      </c>
      <c r="AR2" s="56" t="s">
        <v>46</v>
      </c>
      <c r="AS2" s="55" t="s">
        <v>160</v>
      </c>
      <c r="AT2" s="55" t="s">
        <v>34</v>
      </c>
      <c r="AU2" s="55" t="s">
        <v>35</v>
      </c>
      <c r="AV2" s="55" t="s">
        <v>32</v>
      </c>
      <c r="AW2" s="55" t="s">
        <v>40</v>
      </c>
      <c r="AX2" s="55" t="s">
        <v>41</v>
      </c>
      <c r="AY2" s="55" t="s">
        <v>100</v>
      </c>
      <c r="AZ2" s="61" t="s">
        <v>43</v>
      </c>
      <c r="BA2" s="55" t="s">
        <v>44</v>
      </c>
      <c r="BB2" s="55" t="s">
        <v>48</v>
      </c>
      <c r="BC2" s="55" t="s">
        <v>45</v>
      </c>
      <c r="BD2" s="56" t="s">
        <v>46</v>
      </c>
      <c r="BE2" s="50" t="s">
        <v>85</v>
      </c>
      <c r="BF2" s="50" t="s">
        <v>34</v>
      </c>
      <c r="BG2" s="50" t="s">
        <v>32</v>
      </c>
      <c r="BH2" s="50" t="s">
        <v>40</v>
      </c>
      <c r="BI2" s="50" t="s">
        <v>41</v>
      </c>
      <c r="BJ2" s="50" t="s">
        <v>42</v>
      </c>
      <c r="BK2" s="52" t="s">
        <v>43</v>
      </c>
      <c r="BL2" s="55" t="s">
        <v>44</v>
      </c>
      <c r="BM2" s="55" t="s">
        <v>48</v>
      </c>
      <c r="BN2" s="55" t="s">
        <v>45</v>
      </c>
      <c r="BO2" s="56" t="s">
        <v>46</v>
      </c>
      <c r="BP2" s="54" t="s">
        <v>88</v>
      </c>
      <c r="BQ2" s="55" t="s">
        <v>34</v>
      </c>
      <c r="BR2" s="55" t="s">
        <v>35</v>
      </c>
      <c r="BS2" s="55" t="s">
        <v>36</v>
      </c>
      <c r="BT2" s="55" t="s">
        <v>32</v>
      </c>
      <c r="BU2" s="55" t="s">
        <v>40</v>
      </c>
      <c r="BV2" s="55" t="s">
        <v>41</v>
      </c>
      <c r="BW2" s="55" t="s">
        <v>100</v>
      </c>
      <c r="BX2" s="61" t="s">
        <v>43</v>
      </c>
      <c r="BY2" s="55" t="s">
        <v>44</v>
      </c>
      <c r="BZ2" s="55" t="s">
        <v>48</v>
      </c>
      <c r="CA2" s="55" t="s">
        <v>45</v>
      </c>
      <c r="CB2" s="56" t="s">
        <v>46</v>
      </c>
      <c r="CC2" s="79" t="s">
        <v>33</v>
      </c>
      <c r="CD2" s="76" t="s">
        <v>34</v>
      </c>
      <c r="CE2" s="76" t="s">
        <v>32</v>
      </c>
      <c r="CF2" s="76" t="s">
        <v>40</v>
      </c>
      <c r="CG2" s="76" t="s">
        <v>41</v>
      </c>
      <c r="CH2" s="76" t="s">
        <v>100</v>
      </c>
      <c r="CI2" s="80" t="s">
        <v>43</v>
      </c>
      <c r="CJ2" s="81" t="s">
        <v>44</v>
      </c>
      <c r="CK2" s="76" t="s">
        <v>48</v>
      </c>
      <c r="CL2" s="76" t="s">
        <v>45</v>
      </c>
      <c r="CM2" s="77" t="s">
        <v>46</v>
      </c>
      <c r="CN2" s="65" t="s">
        <v>33</v>
      </c>
      <c r="CO2" s="62" t="s">
        <v>34</v>
      </c>
      <c r="CP2" s="62" t="s">
        <v>32</v>
      </c>
      <c r="CQ2" s="62" t="s">
        <v>40</v>
      </c>
      <c r="CR2" s="62" t="s">
        <v>41</v>
      </c>
      <c r="CS2" s="62" t="s">
        <v>42</v>
      </c>
      <c r="CT2" s="62" t="s">
        <v>43</v>
      </c>
      <c r="CU2" s="63" t="s">
        <v>44</v>
      </c>
      <c r="CV2" s="62" t="s">
        <v>48</v>
      </c>
      <c r="CW2" s="62" t="s">
        <v>45</v>
      </c>
      <c r="CX2" s="64" t="s">
        <v>46</v>
      </c>
      <c r="CY2" s="65" t="s">
        <v>33</v>
      </c>
      <c r="CZ2" s="62" t="s">
        <v>34</v>
      </c>
      <c r="DA2" s="62" t="s">
        <v>32</v>
      </c>
      <c r="DB2" s="62" t="s">
        <v>40</v>
      </c>
      <c r="DC2" s="62" t="s">
        <v>41</v>
      </c>
      <c r="DD2" s="62" t="s">
        <v>42</v>
      </c>
      <c r="DE2" s="62" t="s">
        <v>43</v>
      </c>
      <c r="DF2" s="63" t="s">
        <v>44</v>
      </c>
      <c r="DG2" s="62" t="s">
        <v>48</v>
      </c>
      <c r="DH2" s="62" t="s">
        <v>45</v>
      </c>
      <c r="DI2" s="64" t="s">
        <v>46</v>
      </c>
      <c r="DJ2" s="65" t="s">
        <v>33</v>
      </c>
      <c r="DK2" s="62" t="s">
        <v>34</v>
      </c>
      <c r="DL2" s="62" t="s">
        <v>32</v>
      </c>
      <c r="DM2" s="62" t="s">
        <v>40</v>
      </c>
      <c r="DN2" s="62" t="s">
        <v>41</v>
      </c>
      <c r="DO2" s="62" t="s">
        <v>42</v>
      </c>
      <c r="DP2" s="62" t="s">
        <v>43</v>
      </c>
      <c r="DQ2" s="63" t="s">
        <v>44</v>
      </c>
      <c r="DR2" s="62" t="s">
        <v>48</v>
      </c>
      <c r="DS2" s="62" t="s">
        <v>45</v>
      </c>
      <c r="DT2" s="64" t="s">
        <v>46</v>
      </c>
      <c r="DU2" s="65" t="s">
        <v>33</v>
      </c>
      <c r="DV2" s="62" t="s">
        <v>34</v>
      </c>
      <c r="DW2" s="62" t="s">
        <v>32</v>
      </c>
      <c r="DX2" s="62" t="s">
        <v>40</v>
      </c>
      <c r="DY2" s="62" t="s">
        <v>41</v>
      </c>
      <c r="DZ2" s="62" t="s">
        <v>42</v>
      </c>
      <c r="EA2" s="62" t="s">
        <v>43</v>
      </c>
      <c r="EB2" s="63" t="s">
        <v>44</v>
      </c>
      <c r="EC2" s="62" t="s">
        <v>48</v>
      </c>
      <c r="ED2" s="62" t="s">
        <v>45</v>
      </c>
      <c r="EE2" s="64" t="s">
        <v>46</v>
      </c>
      <c r="EF2" s="65" t="s">
        <v>33</v>
      </c>
      <c r="EG2" s="62" t="s">
        <v>34</v>
      </c>
      <c r="EH2" s="62" t="s">
        <v>32</v>
      </c>
      <c r="EI2" s="62" t="s">
        <v>40</v>
      </c>
      <c r="EJ2" s="62" t="s">
        <v>41</v>
      </c>
      <c r="EK2" s="62" t="s">
        <v>42</v>
      </c>
      <c r="EL2" s="62" t="s">
        <v>43</v>
      </c>
      <c r="EM2" s="63" t="s">
        <v>44</v>
      </c>
      <c r="EN2" s="62" t="s">
        <v>48</v>
      </c>
      <c r="EO2" s="62" t="s">
        <v>45</v>
      </c>
      <c r="EP2" s="64" t="s">
        <v>46</v>
      </c>
      <c r="EQ2" s="65" t="s">
        <v>33</v>
      </c>
      <c r="ER2" s="62" t="s">
        <v>34</v>
      </c>
      <c r="ES2" s="62" t="s">
        <v>32</v>
      </c>
      <c r="ET2" s="62" t="s">
        <v>40</v>
      </c>
      <c r="EU2" s="62" t="s">
        <v>41</v>
      </c>
      <c r="EV2" s="62" t="s">
        <v>42</v>
      </c>
      <c r="EW2" s="62" t="s">
        <v>43</v>
      </c>
      <c r="EX2" s="63" t="s">
        <v>44</v>
      </c>
      <c r="EY2" s="62" t="s">
        <v>48</v>
      </c>
      <c r="EZ2" s="62" t="s">
        <v>45</v>
      </c>
      <c r="FA2" s="64" t="s">
        <v>46</v>
      </c>
      <c r="FB2" s="65" t="s">
        <v>33</v>
      </c>
      <c r="FC2" s="62" t="s">
        <v>34</v>
      </c>
      <c r="FD2" s="62" t="s">
        <v>32</v>
      </c>
      <c r="FE2" s="62" t="s">
        <v>40</v>
      </c>
      <c r="FF2" s="62" t="s">
        <v>41</v>
      </c>
      <c r="FG2" s="62" t="s">
        <v>42</v>
      </c>
      <c r="FH2" s="62" t="s">
        <v>43</v>
      </c>
      <c r="FI2" s="63" t="s">
        <v>44</v>
      </c>
      <c r="FJ2" s="62" t="s">
        <v>48</v>
      </c>
      <c r="FK2" s="62" t="s">
        <v>45</v>
      </c>
      <c r="FL2" s="64" t="s">
        <v>46</v>
      </c>
      <c r="FM2" s="65" t="s">
        <v>33</v>
      </c>
      <c r="FN2" s="62" t="s">
        <v>34</v>
      </c>
      <c r="FO2" s="62" t="s">
        <v>32</v>
      </c>
      <c r="FP2" s="62" t="s">
        <v>40</v>
      </c>
      <c r="FQ2" s="62" t="s">
        <v>41</v>
      </c>
      <c r="FR2" s="62" t="s">
        <v>42</v>
      </c>
      <c r="FS2" s="62" t="s">
        <v>43</v>
      </c>
      <c r="FT2" s="63" t="s">
        <v>44</v>
      </c>
      <c r="FU2" s="62" t="s">
        <v>48</v>
      </c>
      <c r="FV2" s="62" t="s">
        <v>45</v>
      </c>
      <c r="FW2" s="64" t="s">
        <v>46</v>
      </c>
      <c r="FX2" s="65" t="s">
        <v>33</v>
      </c>
      <c r="FY2" s="62" t="s">
        <v>34</v>
      </c>
      <c r="FZ2" s="62" t="s">
        <v>32</v>
      </c>
      <c r="GA2" s="62" t="s">
        <v>40</v>
      </c>
      <c r="GB2" s="62" t="s">
        <v>41</v>
      </c>
      <c r="GC2" s="62" t="s">
        <v>42</v>
      </c>
      <c r="GD2" s="62" t="s">
        <v>43</v>
      </c>
      <c r="GE2" s="63" t="s">
        <v>44</v>
      </c>
      <c r="GF2" s="62" t="s">
        <v>48</v>
      </c>
      <c r="GG2" s="62" t="s">
        <v>45</v>
      </c>
      <c r="GH2" s="64" t="s">
        <v>46</v>
      </c>
      <c r="GI2" s="65" t="s">
        <v>33</v>
      </c>
      <c r="GJ2" s="62" t="s">
        <v>34</v>
      </c>
      <c r="GK2" s="62" t="s">
        <v>32</v>
      </c>
      <c r="GL2" s="62" t="s">
        <v>40</v>
      </c>
      <c r="GM2" s="62" t="s">
        <v>41</v>
      </c>
      <c r="GN2" s="62" t="s">
        <v>42</v>
      </c>
      <c r="GO2" s="62" t="s">
        <v>43</v>
      </c>
      <c r="GP2" s="63" t="s">
        <v>44</v>
      </c>
      <c r="GQ2" s="62" t="s">
        <v>48</v>
      </c>
      <c r="GR2" s="62" t="s">
        <v>45</v>
      </c>
      <c r="GS2" s="64" t="s">
        <v>46</v>
      </c>
      <c r="GT2" s="65" t="s">
        <v>33</v>
      </c>
      <c r="GU2" s="62" t="s">
        <v>34</v>
      </c>
      <c r="GV2" s="62" t="s">
        <v>32</v>
      </c>
      <c r="GW2" s="62" t="s">
        <v>40</v>
      </c>
      <c r="GX2" s="62" t="s">
        <v>41</v>
      </c>
      <c r="GY2" s="62" t="s">
        <v>42</v>
      </c>
      <c r="GZ2" s="62" t="s">
        <v>43</v>
      </c>
      <c r="HA2" s="63" t="s">
        <v>44</v>
      </c>
      <c r="HB2" s="62" t="s">
        <v>48</v>
      </c>
      <c r="HC2" s="62" t="s">
        <v>45</v>
      </c>
      <c r="HD2" s="64" t="s">
        <v>46</v>
      </c>
      <c r="HE2" s="65" t="s">
        <v>33</v>
      </c>
      <c r="HF2" s="62" t="s">
        <v>34</v>
      </c>
      <c r="HG2" s="62" t="s">
        <v>32</v>
      </c>
      <c r="HH2" s="62" t="s">
        <v>40</v>
      </c>
      <c r="HI2" s="62" t="s">
        <v>41</v>
      </c>
      <c r="HJ2" s="62" t="s">
        <v>42</v>
      </c>
      <c r="HK2" s="62" t="s">
        <v>43</v>
      </c>
      <c r="HL2" s="63" t="s">
        <v>44</v>
      </c>
      <c r="HM2" s="62" t="s">
        <v>48</v>
      </c>
      <c r="HN2" s="62" t="s">
        <v>45</v>
      </c>
      <c r="HO2" s="64" t="s">
        <v>46</v>
      </c>
      <c r="HP2" s="65" t="s">
        <v>33</v>
      </c>
      <c r="HQ2" s="62" t="s">
        <v>34</v>
      </c>
      <c r="HR2" s="62" t="s">
        <v>32</v>
      </c>
      <c r="HS2" s="62" t="s">
        <v>40</v>
      </c>
      <c r="HT2" s="62" t="s">
        <v>41</v>
      </c>
      <c r="HU2" s="62" t="s">
        <v>42</v>
      </c>
      <c r="HV2" s="62" t="s">
        <v>43</v>
      </c>
      <c r="HW2" s="63" t="s">
        <v>44</v>
      </c>
      <c r="HX2" s="62" t="s">
        <v>48</v>
      </c>
      <c r="HY2" s="62" t="s">
        <v>45</v>
      </c>
      <c r="HZ2" s="64" t="s">
        <v>46</v>
      </c>
      <c r="IA2" s="65" t="s">
        <v>33</v>
      </c>
      <c r="IB2" s="62" t="s">
        <v>34</v>
      </c>
      <c r="IC2" s="62" t="s">
        <v>32</v>
      </c>
      <c r="ID2" s="62" t="s">
        <v>40</v>
      </c>
      <c r="IE2" s="62" t="s">
        <v>41</v>
      </c>
      <c r="IF2" s="62" t="s">
        <v>42</v>
      </c>
      <c r="IG2" s="62" t="s">
        <v>43</v>
      </c>
      <c r="IH2" s="63" t="s">
        <v>44</v>
      </c>
      <c r="II2" s="62" t="s">
        <v>48</v>
      </c>
      <c r="IJ2" s="62" t="s">
        <v>45</v>
      </c>
      <c r="IK2" s="62" t="s">
        <v>46</v>
      </c>
      <c r="IL2" s="107"/>
    </row>
    <row r="3" spans="1:251" x14ac:dyDescent="0.25">
      <c r="A3" s="34">
        <v>1</v>
      </c>
      <c r="B3" s="72" t="s">
        <v>110</v>
      </c>
      <c r="C3" s="25"/>
      <c r="D3" s="73" t="s">
        <v>105</v>
      </c>
      <c r="E3" s="73" t="s">
        <v>101</v>
      </c>
      <c r="F3" s="74" t="s">
        <v>22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5" t="str">
        <f>IF(ISNA(VLOOKUP(E3,SortLookup!$A$1:$B$5,2,FALSE))," ",VLOOKUP(E3,SortLookup!$A$1:$B$5,2,FALSE))</f>
        <v xml:space="preserve"> </v>
      </c>
      <c r="J3" s="22">
        <f>IF(ISNA(VLOOKUP(F3,SortLookup!$A$7:$B$11,2,FALSE))," ",VLOOKUP(F3,SortLookup!$A$7:$B$11,2,FALSE))</f>
        <v>2</v>
      </c>
      <c r="K3" s="66">
        <f>L3+M3+N3</f>
        <v>120.39</v>
      </c>
      <c r="L3" s="67">
        <f>AB3+BA3+BL3+BY3+CJ3+CU3+DF3+DQ3+EB3+EM3+EX3+FI3+FT3+GE3+GP3+HA3+HL3+HW3+IH3</f>
        <v>113.89</v>
      </c>
      <c r="M3" s="40">
        <f>AD3+BC3+BN3+CA3+CL3+CW3+DH3+DS3+ED3+EO3+EZ3+FK3+FV3+GG3+GR3+HC3+HN3+HY3+IJ3</f>
        <v>0</v>
      </c>
      <c r="N3" s="41">
        <f>O3/2</f>
        <v>6.5</v>
      </c>
      <c r="O3" s="68">
        <f>W3+AV3+BG3+BT3+CE3+CP3+DA3+DL3+DW3+EH3+ES3+FD3+FO3+FZ3+GK3+GV3+HG3+HR3+IC3</f>
        <v>13</v>
      </c>
      <c r="P3" s="32">
        <v>21.25</v>
      </c>
      <c r="Q3" s="29"/>
      <c r="R3" s="29"/>
      <c r="S3" s="29"/>
      <c r="T3" s="29"/>
      <c r="U3" s="29"/>
      <c r="V3" s="29"/>
      <c r="W3" s="30">
        <v>9</v>
      </c>
      <c r="X3" s="30">
        <v>0</v>
      </c>
      <c r="Y3" s="30">
        <v>0</v>
      </c>
      <c r="Z3" s="30">
        <v>0</v>
      </c>
      <c r="AA3" s="31">
        <v>0</v>
      </c>
      <c r="AB3" s="28">
        <f>P3+Q3+R3+S3+T3+U3+V3</f>
        <v>21.25</v>
      </c>
      <c r="AC3" s="27">
        <f>W3/2</f>
        <v>4.5</v>
      </c>
      <c r="AD3" s="23">
        <f>(X3*3)+(Y3*5)+(Z3*5)+(AA3*20)</f>
        <v>0</v>
      </c>
      <c r="AE3" s="53">
        <f>AB3+AC3+AD3</f>
        <v>25.75</v>
      </c>
      <c r="AF3" s="32">
        <v>5.39</v>
      </c>
      <c r="AG3" s="29"/>
      <c r="AH3" s="29"/>
      <c r="AI3" s="29"/>
      <c r="AJ3" s="30">
        <v>6</v>
      </c>
      <c r="AK3" s="30">
        <v>0</v>
      </c>
      <c r="AL3" s="30">
        <v>0</v>
      </c>
      <c r="AM3" s="30">
        <v>0</v>
      </c>
      <c r="AN3" s="31">
        <v>0</v>
      </c>
      <c r="AO3" s="28">
        <f>AF3+AG3+AH3+AI3</f>
        <v>5.39</v>
      </c>
      <c r="AP3" s="27">
        <f>AJ3/2</f>
        <v>3</v>
      </c>
      <c r="AQ3" s="23">
        <f>(AK3*3)+(AL3*5)+(AM3*5)+(AN3*20)</f>
        <v>0</v>
      </c>
      <c r="AR3" s="53">
        <f>AO3+AP3+AQ3</f>
        <v>8.39</v>
      </c>
      <c r="AS3" s="32">
        <v>24.24</v>
      </c>
      <c r="AT3" s="29">
        <v>0</v>
      </c>
      <c r="AU3" s="29"/>
      <c r="AV3" s="30">
        <v>2</v>
      </c>
      <c r="AW3" s="30">
        <v>0</v>
      </c>
      <c r="AX3" s="30">
        <v>0</v>
      </c>
      <c r="AY3" s="30">
        <v>0</v>
      </c>
      <c r="AZ3" s="31">
        <v>0</v>
      </c>
      <c r="BA3" s="28">
        <f>AS3+AT3+AU3</f>
        <v>24.24</v>
      </c>
      <c r="BB3" s="27">
        <f>AV3/2</f>
        <v>1</v>
      </c>
      <c r="BC3" s="23">
        <f>(AW3*3)+(AX3*5)+(AY3*5)+(AZ3*20)</f>
        <v>0</v>
      </c>
      <c r="BD3" s="53">
        <f>BA3+BB3+BC3</f>
        <v>25.24</v>
      </c>
      <c r="BE3" s="28"/>
      <c r="BF3" s="51"/>
      <c r="BG3" s="30"/>
      <c r="BH3" s="30"/>
      <c r="BI3" s="30"/>
      <c r="BJ3" s="30"/>
      <c r="BK3" s="31"/>
      <c r="BL3" s="47">
        <f>BE3+BF3</f>
        <v>0</v>
      </c>
      <c r="BM3" s="41">
        <f>BG3/2</f>
        <v>0</v>
      </c>
      <c r="BN3" s="40">
        <f>(BH3*3)+(BI3*5)+(BJ3*5)+(BK3*20)</f>
        <v>0</v>
      </c>
      <c r="BO3" s="39">
        <f>BL3+BM3+BN3</f>
        <v>0</v>
      </c>
      <c r="BP3" s="32">
        <v>38.340000000000003</v>
      </c>
      <c r="BQ3" s="29"/>
      <c r="BR3" s="29"/>
      <c r="BS3" s="29"/>
      <c r="BT3" s="30">
        <v>2</v>
      </c>
      <c r="BU3" s="30">
        <v>0</v>
      </c>
      <c r="BV3" s="30">
        <v>0</v>
      </c>
      <c r="BW3" s="30">
        <v>0</v>
      </c>
      <c r="BX3" s="31">
        <v>0</v>
      </c>
      <c r="BY3" s="28">
        <f>BP3+BQ3+BR3+BS3</f>
        <v>38.340000000000003</v>
      </c>
      <c r="BZ3" s="27">
        <f>BT3/2</f>
        <v>1</v>
      </c>
      <c r="CA3" s="33">
        <f>(BU3*3)+(BV3*5)+(BW3*5)+(BX3*20)</f>
        <v>0</v>
      </c>
      <c r="CB3" s="82">
        <f>BY3+BZ3+CA3</f>
        <v>39.340000000000003</v>
      </c>
      <c r="CC3" s="32">
        <v>30.06</v>
      </c>
      <c r="CD3" s="29"/>
      <c r="CE3" s="30">
        <v>0</v>
      </c>
      <c r="CF3" s="30">
        <v>0</v>
      </c>
      <c r="CG3" s="30">
        <v>0</v>
      </c>
      <c r="CH3" s="30">
        <v>0</v>
      </c>
      <c r="CI3" s="31">
        <v>0</v>
      </c>
      <c r="CJ3" s="28">
        <f>CC3+CD3</f>
        <v>30.06</v>
      </c>
      <c r="CK3" s="27">
        <f>CE3/2</f>
        <v>0</v>
      </c>
      <c r="CL3" s="23">
        <f>(CF3*3)+(CG3*5)+(CH3*5)+(CI3*20)</f>
        <v>0</v>
      </c>
      <c r="CM3" s="78">
        <f>CJ3+CK3+CL3</f>
        <v>30.06</v>
      </c>
      <c r="CN3" s="4"/>
      <c r="CO3" s="4"/>
      <c r="CP3" s="4"/>
      <c r="CQ3" s="4"/>
      <c r="CR3" s="4"/>
      <c r="CS3" s="4"/>
      <c r="CT3" s="4"/>
      <c r="CU3" s="83"/>
      <c r="CW3" s="4"/>
      <c r="CX3" s="84"/>
      <c r="CY3" s="45"/>
      <c r="CZ3" s="4"/>
      <c r="DA3" s="4"/>
      <c r="DB3" s="4"/>
      <c r="DC3" s="4"/>
      <c r="DD3" s="4"/>
      <c r="DE3" s="4"/>
      <c r="DF3" s="83"/>
      <c r="DH3" s="4"/>
      <c r="DI3" s="84"/>
      <c r="DJ3" s="45"/>
      <c r="DK3" s="4"/>
      <c r="DL3" s="4"/>
      <c r="DM3" s="4"/>
      <c r="DN3" s="4"/>
      <c r="DO3" s="4"/>
      <c r="DP3" s="4"/>
      <c r="DQ3" s="83"/>
      <c r="DS3" s="4"/>
      <c r="DT3" s="84"/>
      <c r="DU3" s="45"/>
      <c r="DV3" s="4"/>
      <c r="DW3" s="4"/>
      <c r="DX3" s="4"/>
      <c r="DY3" s="4"/>
      <c r="DZ3" s="4"/>
      <c r="EA3" s="4"/>
      <c r="EB3" s="83"/>
      <c r="ED3" s="4"/>
      <c r="EE3" s="84"/>
      <c r="EF3" s="45"/>
      <c r="EG3" s="4"/>
      <c r="EH3" s="4"/>
      <c r="EI3" s="4"/>
      <c r="EJ3" s="4"/>
      <c r="EK3" s="4"/>
      <c r="EL3" s="4"/>
      <c r="EM3" s="83"/>
      <c r="EO3" s="4"/>
      <c r="EP3" s="84"/>
      <c r="EQ3" s="45"/>
      <c r="ER3" s="4"/>
      <c r="ES3" s="4"/>
      <c r="ET3" s="4"/>
      <c r="EU3" s="4"/>
      <c r="EV3" s="4"/>
      <c r="EW3" s="4"/>
      <c r="EX3" s="83"/>
      <c r="EZ3" s="4"/>
      <c r="FA3" s="84"/>
      <c r="FB3" s="45"/>
      <c r="FC3" s="4"/>
      <c r="FD3" s="4"/>
      <c r="FE3" s="4"/>
      <c r="FF3" s="4"/>
      <c r="FG3" s="4"/>
      <c r="FH3" s="4"/>
      <c r="FI3" s="83"/>
      <c r="FK3" s="4"/>
      <c r="FL3" s="84"/>
      <c r="FM3" s="45"/>
      <c r="FN3" s="4"/>
      <c r="FO3" s="4"/>
      <c r="FP3" s="4"/>
      <c r="FQ3" s="4"/>
      <c r="FR3" s="4"/>
      <c r="FS3" s="4"/>
      <c r="FT3" s="83"/>
      <c r="FV3" s="4"/>
      <c r="FW3" s="84"/>
      <c r="FX3" s="45"/>
      <c r="FY3" s="4"/>
      <c r="FZ3" s="4"/>
      <c r="GA3" s="4"/>
      <c r="GB3" s="4"/>
      <c r="GC3" s="4"/>
      <c r="GD3" s="4"/>
      <c r="GE3" s="83"/>
      <c r="GG3" s="4"/>
      <c r="GH3" s="84"/>
      <c r="GI3" s="45"/>
      <c r="GJ3" s="4"/>
      <c r="GK3" s="4"/>
      <c r="GL3" s="4"/>
      <c r="GM3" s="4"/>
      <c r="GN3" s="4"/>
      <c r="GO3" s="4"/>
      <c r="GP3" s="83"/>
      <c r="GR3" s="4"/>
      <c r="GS3" s="84"/>
      <c r="GT3" s="45"/>
      <c r="GU3" s="4"/>
      <c r="GV3" s="4"/>
      <c r="GW3" s="4"/>
      <c r="GX3" s="4"/>
      <c r="GY3" s="4"/>
      <c r="GZ3" s="4"/>
      <c r="HA3" s="83"/>
      <c r="HC3" s="4"/>
      <c r="HD3" s="84"/>
      <c r="HE3" s="45"/>
      <c r="HF3" s="4"/>
      <c r="HG3" s="4"/>
      <c r="HH3" s="4"/>
      <c r="HI3" s="4"/>
      <c r="HJ3" s="4"/>
      <c r="HK3" s="4"/>
      <c r="HL3" s="83"/>
      <c r="HN3" s="4"/>
      <c r="HO3" s="84"/>
      <c r="HP3" s="45"/>
      <c r="HQ3" s="4"/>
      <c r="HR3" s="4"/>
      <c r="HS3" s="4"/>
      <c r="HT3" s="4"/>
      <c r="HU3" s="4"/>
      <c r="HV3" s="4"/>
      <c r="HW3" s="83"/>
      <c r="HY3" s="4"/>
      <c r="HZ3" s="84"/>
      <c r="IA3" s="45"/>
      <c r="IB3" s="4"/>
      <c r="IC3" s="4"/>
      <c r="ID3" s="4"/>
      <c r="IE3" s="4"/>
      <c r="IF3" s="4"/>
      <c r="IG3" s="4"/>
      <c r="IH3" s="83"/>
      <c r="IJ3" s="4"/>
      <c r="IK3" s="4"/>
      <c r="IL3" s="107"/>
      <c r="IM3" s="4"/>
      <c r="IN3" s="4"/>
      <c r="IO3" s="4"/>
      <c r="IP3" s="4"/>
      <c r="IQ3" s="4"/>
    </row>
    <row r="4" spans="1:251" x14ac:dyDescent="0.25">
      <c r="A4" s="34">
        <v>2</v>
      </c>
      <c r="B4" s="25" t="s">
        <v>152</v>
      </c>
      <c r="C4" s="25"/>
      <c r="D4" s="26" t="s">
        <v>103</v>
      </c>
      <c r="E4" s="26" t="s">
        <v>101</v>
      </c>
      <c r="F4" s="106" t="s">
        <v>115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5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66">
        <f>L4+M4+N4</f>
        <v>163.74</v>
      </c>
      <c r="L4" s="67">
        <f>AB4+BA4+BL4+BY4+CJ4+CU4+DF4+DQ4+EB4+EM4+EX4+FI4+FT4+GE4+GP4+HA4+HL4+HW4+IH4</f>
        <v>131.74</v>
      </c>
      <c r="M4" s="40">
        <f>AD4+BC4+BN4+CA4+CL4+CW4+DH4+DS4+ED4+EO4+EZ4+FK4+FV4+GG4+GR4+HC4+HN4+HY4+IJ4</f>
        <v>12</v>
      </c>
      <c r="N4" s="41">
        <f>O4/2</f>
        <v>20</v>
      </c>
      <c r="O4" s="68">
        <f>W4+AV4+BG4+BT4+CE4+CP4+DA4+DL4+DW4+EH4+ES4+FD4+FO4+FZ4+GK4+GV4+HG4+HR4+IC4</f>
        <v>40</v>
      </c>
      <c r="P4" s="32">
        <v>19.36</v>
      </c>
      <c r="Q4" s="29"/>
      <c r="R4" s="29"/>
      <c r="S4" s="29"/>
      <c r="T4" s="29"/>
      <c r="U4" s="29"/>
      <c r="V4" s="29"/>
      <c r="W4" s="30">
        <v>20</v>
      </c>
      <c r="X4" s="30">
        <v>0</v>
      </c>
      <c r="Y4" s="30">
        <v>0</v>
      </c>
      <c r="Z4" s="30">
        <v>0</v>
      </c>
      <c r="AA4" s="31">
        <v>0</v>
      </c>
      <c r="AB4" s="28">
        <f>P4+Q4+R4+S4+T4+U4+V4</f>
        <v>19.36</v>
      </c>
      <c r="AC4" s="27">
        <f>W4/2</f>
        <v>10</v>
      </c>
      <c r="AD4" s="23">
        <f>(X4*3)+(Y4*5)+(Z4*5)+(AA4*20)</f>
        <v>0</v>
      </c>
      <c r="AE4" s="53">
        <f>AB4+AC4+AD4</f>
        <v>29.36</v>
      </c>
      <c r="AF4" s="32">
        <v>7.13</v>
      </c>
      <c r="AG4" s="29"/>
      <c r="AH4" s="29"/>
      <c r="AI4" s="29"/>
      <c r="AJ4" s="30">
        <v>0</v>
      </c>
      <c r="AK4" s="30">
        <v>0</v>
      </c>
      <c r="AL4" s="30">
        <v>0</v>
      </c>
      <c r="AM4" s="30">
        <v>0</v>
      </c>
      <c r="AN4" s="31">
        <v>0</v>
      </c>
      <c r="AO4" s="28">
        <f>AF4+AG4+AH4+AI4</f>
        <v>7.13</v>
      </c>
      <c r="AP4" s="27">
        <f>AJ4/2</f>
        <v>0</v>
      </c>
      <c r="AQ4" s="23">
        <f>(AK4*3)+(AL4*5)+(AM4*5)+(AN4*20)</f>
        <v>0</v>
      </c>
      <c r="AR4" s="53">
        <f>AO4+AP4+AQ4</f>
        <v>7.13</v>
      </c>
      <c r="AS4" s="32">
        <v>28.11</v>
      </c>
      <c r="AT4" s="29"/>
      <c r="AU4" s="29"/>
      <c r="AV4" s="30">
        <v>2</v>
      </c>
      <c r="AW4" s="30">
        <v>0</v>
      </c>
      <c r="AX4" s="30">
        <v>0</v>
      </c>
      <c r="AY4" s="30">
        <v>0</v>
      </c>
      <c r="AZ4" s="31">
        <v>0</v>
      </c>
      <c r="BA4" s="28">
        <f>AS4+AT4+AU4</f>
        <v>28.11</v>
      </c>
      <c r="BB4" s="27">
        <f>AV4/2</f>
        <v>1</v>
      </c>
      <c r="BC4" s="23">
        <f>(AW4*3)+(AX4*5)+(AY4*5)+(AZ4*20)</f>
        <v>0</v>
      </c>
      <c r="BD4" s="53">
        <f>BA4+BB4+BC4</f>
        <v>29.11</v>
      </c>
      <c r="BE4" s="28"/>
      <c r="BF4" s="51"/>
      <c r="BG4" s="30"/>
      <c r="BH4" s="30"/>
      <c r="BI4" s="30"/>
      <c r="BJ4" s="30"/>
      <c r="BK4" s="31"/>
      <c r="BL4" s="47">
        <f>BE4+BF4</f>
        <v>0</v>
      </c>
      <c r="BM4" s="41">
        <f>BG4/2</f>
        <v>0</v>
      </c>
      <c r="BN4" s="40">
        <f>(BH4*3)+(BI4*5)+(BJ4*5)+(BK4*20)</f>
        <v>0</v>
      </c>
      <c r="BO4" s="39">
        <f>BL4+BM4+BN4</f>
        <v>0</v>
      </c>
      <c r="BP4" s="32">
        <v>56.02</v>
      </c>
      <c r="BQ4" s="29"/>
      <c r="BR4" s="29"/>
      <c r="BS4" s="29"/>
      <c r="BT4" s="30">
        <v>3</v>
      </c>
      <c r="BU4" s="30">
        <v>1</v>
      </c>
      <c r="BV4" s="30">
        <v>0</v>
      </c>
      <c r="BW4" s="30">
        <v>0</v>
      </c>
      <c r="BX4" s="31">
        <v>0</v>
      </c>
      <c r="BY4" s="28">
        <f>BP4+BQ4+BR4+BS4</f>
        <v>56.02</v>
      </c>
      <c r="BZ4" s="27">
        <f>BT4/2</f>
        <v>1.5</v>
      </c>
      <c r="CA4" s="33">
        <f>(BU4*3)+(BV4*5)+(BW4*5)+(BX4*20)</f>
        <v>3</v>
      </c>
      <c r="CB4" s="82">
        <f>BY4+BZ4+CA4</f>
        <v>60.52</v>
      </c>
      <c r="CC4" s="32">
        <v>28.25</v>
      </c>
      <c r="CD4" s="29"/>
      <c r="CE4" s="30">
        <v>15</v>
      </c>
      <c r="CF4" s="30">
        <v>3</v>
      </c>
      <c r="CG4" s="30">
        <v>0</v>
      </c>
      <c r="CH4" s="30">
        <v>0</v>
      </c>
      <c r="CI4" s="31">
        <v>0</v>
      </c>
      <c r="CJ4" s="28">
        <f>CC4+CD4</f>
        <v>28.25</v>
      </c>
      <c r="CK4" s="27">
        <f>CE4/2</f>
        <v>7.5</v>
      </c>
      <c r="CL4" s="23">
        <f>(CF4*3)+(CG4*5)+(CH4*5)+(CI4*20)</f>
        <v>9</v>
      </c>
      <c r="CM4" s="78">
        <f>CJ4+CK4+CL4</f>
        <v>44.75</v>
      </c>
      <c r="CN4" s="4"/>
      <c r="CO4" s="4"/>
      <c r="CP4" s="4"/>
      <c r="CQ4" s="4"/>
      <c r="CR4" s="4"/>
      <c r="CS4" s="4"/>
      <c r="CT4" s="4"/>
      <c r="CU4" s="83"/>
      <c r="CW4" s="4"/>
      <c r="CX4" s="84"/>
      <c r="CY4" s="45"/>
      <c r="CZ4" s="4"/>
      <c r="DA4" s="4"/>
      <c r="DB4" s="4"/>
      <c r="DC4" s="4"/>
      <c r="DD4" s="4"/>
      <c r="DE4" s="4"/>
      <c r="DF4" s="83"/>
      <c r="DH4" s="4"/>
      <c r="DI4" s="84"/>
      <c r="DJ4" s="45"/>
      <c r="DK4" s="4"/>
      <c r="DL4" s="4"/>
      <c r="DM4" s="4"/>
      <c r="DN4" s="4"/>
      <c r="DO4" s="4"/>
      <c r="DP4" s="4"/>
      <c r="DQ4" s="83"/>
      <c r="DS4" s="4"/>
      <c r="DT4" s="84"/>
      <c r="DU4" s="45"/>
      <c r="DV4" s="4"/>
      <c r="DW4" s="4"/>
      <c r="DX4" s="4"/>
      <c r="DY4" s="4"/>
      <c r="DZ4" s="4"/>
      <c r="EA4" s="4"/>
      <c r="EB4" s="83"/>
      <c r="ED4" s="4"/>
      <c r="EE4" s="84"/>
      <c r="EF4" s="45"/>
      <c r="EG4" s="4"/>
      <c r="EH4" s="4"/>
      <c r="EI4" s="4"/>
      <c r="EJ4" s="4"/>
      <c r="EK4" s="4"/>
      <c r="EL4" s="4"/>
      <c r="EM4" s="83"/>
      <c r="EO4" s="4"/>
      <c r="EP4" s="84"/>
      <c r="EQ4" s="45"/>
      <c r="ER4" s="4"/>
      <c r="ES4" s="4"/>
      <c r="ET4" s="4"/>
      <c r="EU4" s="4"/>
      <c r="EV4" s="4"/>
      <c r="EW4" s="4"/>
      <c r="EX4" s="83"/>
      <c r="EZ4" s="4"/>
      <c r="FA4" s="84"/>
      <c r="FB4" s="45"/>
      <c r="FC4" s="4"/>
      <c r="FD4" s="4"/>
      <c r="FE4" s="4"/>
      <c r="FF4" s="4"/>
      <c r="FG4" s="4"/>
      <c r="FH4" s="4"/>
      <c r="FI4" s="83"/>
      <c r="FK4" s="4"/>
      <c r="FL4" s="84"/>
      <c r="FM4" s="45"/>
      <c r="FN4" s="4"/>
      <c r="FO4" s="4"/>
      <c r="FP4" s="4"/>
      <c r="FQ4" s="4"/>
      <c r="FR4" s="4"/>
      <c r="FS4" s="4"/>
      <c r="FT4" s="83"/>
      <c r="FV4" s="4"/>
      <c r="FW4" s="84"/>
      <c r="FX4" s="45"/>
      <c r="FY4" s="4"/>
      <c r="FZ4" s="4"/>
      <c r="GA4" s="4"/>
      <c r="GB4" s="4"/>
      <c r="GC4" s="4"/>
      <c r="GD4" s="4"/>
      <c r="GE4" s="83"/>
      <c r="GG4" s="4"/>
      <c r="GH4" s="84"/>
      <c r="GI4" s="45"/>
      <c r="GJ4" s="4"/>
      <c r="GK4" s="4"/>
      <c r="GL4" s="4"/>
      <c r="GM4" s="4"/>
      <c r="GN4" s="4"/>
      <c r="GO4" s="4"/>
      <c r="GP4" s="83"/>
      <c r="GR4" s="4"/>
      <c r="GS4" s="84"/>
      <c r="GT4" s="45"/>
      <c r="GU4" s="4"/>
      <c r="GV4" s="4"/>
      <c r="GW4" s="4"/>
      <c r="GX4" s="4"/>
      <c r="GY4" s="4"/>
      <c r="GZ4" s="4"/>
      <c r="HA4" s="83"/>
      <c r="HC4" s="4"/>
      <c r="HD4" s="84"/>
      <c r="HE4" s="45"/>
      <c r="HF4" s="4"/>
      <c r="HG4" s="4"/>
      <c r="HH4" s="4"/>
      <c r="HI4" s="4"/>
      <c r="HJ4" s="4"/>
      <c r="HK4" s="4"/>
      <c r="HL4" s="83"/>
      <c r="HN4" s="4"/>
      <c r="HO4" s="84"/>
      <c r="HP4" s="45"/>
      <c r="HQ4" s="4"/>
      <c r="HR4" s="4"/>
      <c r="HS4" s="4"/>
      <c r="HT4" s="4"/>
      <c r="HU4" s="4"/>
      <c r="HV4" s="4"/>
      <c r="HW4" s="83"/>
      <c r="HY4" s="4"/>
      <c r="HZ4" s="84"/>
      <c r="IA4" s="45"/>
      <c r="IB4" s="4"/>
      <c r="IC4" s="4"/>
      <c r="ID4" s="4"/>
      <c r="IE4" s="4"/>
      <c r="IF4" s="4"/>
      <c r="IG4" s="4"/>
      <c r="IH4" s="83"/>
      <c r="IJ4" s="4"/>
      <c r="IK4" s="4"/>
      <c r="IL4" s="107"/>
      <c r="IM4" s="4"/>
      <c r="IN4" s="4"/>
      <c r="IO4" s="4"/>
      <c r="IP4" s="4"/>
      <c r="IQ4" s="4"/>
    </row>
    <row r="5" spans="1:251" x14ac:dyDescent="0.25">
      <c r="A5" s="34">
        <v>3</v>
      </c>
      <c r="B5" s="72" t="s">
        <v>121</v>
      </c>
      <c r="C5" s="25"/>
      <c r="D5" s="26"/>
      <c r="E5" s="73" t="s">
        <v>101</v>
      </c>
      <c r="F5" s="74" t="s">
        <v>22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5" t="str">
        <f>IF(ISNA(VLOOKUP(E5,SortLookup!$A$1:$B$5,2,FALSE))," ",VLOOKUP(E5,SortLookup!$A$1:$B$5,2,FALSE))</f>
        <v xml:space="preserve"> </v>
      </c>
      <c r="J5" s="22">
        <f>IF(ISNA(VLOOKUP(F5,SortLookup!$A$7:$B$11,2,FALSE))," ",VLOOKUP(F5,SortLookup!$A$7:$B$11,2,FALSE))</f>
        <v>2</v>
      </c>
      <c r="K5" s="66">
        <f>L5+M5+N5</f>
        <v>164.25</v>
      </c>
      <c r="L5" s="67">
        <f>AB5+BA5+BL5+BY5+CJ5+CU5+DF5+DQ5+EB5+EM5+EX5+FI5+FT5+GE5+GP5+HA5+HL5+HW5+IH5</f>
        <v>153.75</v>
      </c>
      <c r="M5" s="40">
        <f>AD5+BC5+BN5+CA5+CL5+CW5+DH5+DS5+ED5+EO5+EZ5+FK5+FV5+GG5+GR5+HC5+HN5+HY5+IJ5</f>
        <v>0</v>
      </c>
      <c r="N5" s="41">
        <f>O5/2</f>
        <v>10.5</v>
      </c>
      <c r="O5" s="68">
        <f>W5+AV5+BG5+BT5+CE5+CP5+DA5+DL5+DW5+EH5+ES5+FD5+FO5+FZ5+GK5+GV5+HG5+HR5+IC5</f>
        <v>21</v>
      </c>
      <c r="P5" s="32">
        <v>26.13</v>
      </c>
      <c r="Q5" s="29"/>
      <c r="R5" s="29"/>
      <c r="S5" s="29"/>
      <c r="T5" s="29"/>
      <c r="U5" s="29"/>
      <c r="V5" s="29"/>
      <c r="W5" s="30">
        <v>12</v>
      </c>
      <c r="X5" s="30">
        <v>0</v>
      </c>
      <c r="Y5" s="30">
        <v>0</v>
      </c>
      <c r="Z5" s="30">
        <v>0</v>
      </c>
      <c r="AA5" s="31">
        <v>0</v>
      </c>
      <c r="AB5" s="28">
        <f>P5+Q5+R5+S5+T5+U5+V5</f>
        <v>26.13</v>
      </c>
      <c r="AC5" s="27">
        <f>W5/2</f>
        <v>6</v>
      </c>
      <c r="AD5" s="23">
        <f>(X5*3)+(Y5*5)+(Z5*5)+(AA5*20)</f>
        <v>0</v>
      </c>
      <c r="AE5" s="53">
        <f>AB5+AC5+AD5</f>
        <v>32.130000000000003</v>
      </c>
      <c r="AF5" s="32">
        <v>9.2200000000000006</v>
      </c>
      <c r="AG5" s="29"/>
      <c r="AH5" s="29"/>
      <c r="AI5" s="29"/>
      <c r="AJ5" s="30">
        <v>2</v>
      </c>
      <c r="AK5" s="30">
        <v>0</v>
      </c>
      <c r="AL5" s="30">
        <v>0</v>
      </c>
      <c r="AM5" s="30">
        <v>0</v>
      </c>
      <c r="AN5" s="31">
        <v>0</v>
      </c>
      <c r="AO5" s="28">
        <f>AF5+AG5+AH5+AI5</f>
        <v>9.2200000000000006</v>
      </c>
      <c r="AP5" s="27">
        <f>AJ5/2</f>
        <v>1</v>
      </c>
      <c r="AQ5" s="23">
        <f>(AK5*3)+(AL5*5)+(AM5*5)+(AN5*20)</f>
        <v>0</v>
      </c>
      <c r="AR5" s="53">
        <f>AO5+AP5+AQ5</f>
        <v>10.220000000000001</v>
      </c>
      <c r="AS5" s="32">
        <v>40.75</v>
      </c>
      <c r="AT5" s="29"/>
      <c r="AU5" s="29"/>
      <c r="AV5" s="30">
        <v>2</v>
      </c>
      <c r="AW5" s="30">
        <v>0</v>
      </c>
      <c r="AX5" s="30">
        <v>0</v>
      </c>
      <c r="AY5" s="30">
        <v>0</v>
      </c>
      <c r="AZ5" s="31">
        <v>0</v>
      </c>
      <c r="BA5" s="28">
        <f>AS5+AT5+AU5</f>
        <v>40.75</v>
      </c>
      <c r="BB5" s="27">
        <f>AV5/2</f>
        <v>1</v>
      </c>
      <c r="BC5" s="23">
        <f>(AW5*3)+(AX5*5)+(AY5*5)+(AZ5*20)</f>
        <v>0</v>
      </c>
      <c r="BD5" s="53">
        <f>BA5+BB5+BC5</f>
        <v>41.75</v>
      </c>
      <c r="BE5" s="28"/>
      <c r="BF5" s="51"/>
      <c r="BG5" s="30"/>
      <c r="BH5" s="30"/>
      <c r="BI5" s="30"/>
      <c r="BJ5" s="30"/>
      <c r="BK5" s="31"/>
      <c r="BL5" s="47">
        <f>BE5+BF5</f>
        <v>0</v>
      </c>
      <c r="BM5" s="41">
        <f>BG5/2</f>
        <v>0</v>
      </c>
      <c r="BN5" s="40">
        <f>(BH5*3)+(BI5*5)+(BJ5*5)+(BK5*20)</f>
        <v>0</v>
      </c>
      <c r="BO5" s="39">
        <f>BL5+BM5+BN5</f>
        <v>0</v>
      </c>
      <c r="BP5" s="32">
        <v>46.27</v>
      </c>
      <c r="BQ5" s="29"/>
      <c r="BR5" s="29"/>
      <c r="BS5" s="29"/>
      <c r="BT5" s="30">
        <v>5</v>
      </c>
      <c r="BU5" s="30">
        <v>0</v>
      </c>
      <c r="BV5" s="30">
        <v>0</v>
      </c>
      <c r="BW5" s="30">
        <v>0</v>
      </c>
      <c r="BX5" s="31">
        <v>0</v>
      </c>
      <c r="BY5" s="28">
        <f>BP5+BQ5+BR5+BS5</f>
        <v>46.27</v>
      </c>
      <c r="BZ5" s="27">
        <f>BT5/2</f>
        <v>2.5</v>
      </c>
      <c r="CA5" s="33">
        <f>(BU5*3)+(BV5*5)+(BW5*5)+(BX5*20)</f>
        <v>0</v>
      </c>
      <c r="CB5" s="82">
        <f>BY5+BZ5+CA5</f>
        <v>48.77</v>
      </c>
      <c r="CC5" s="32">
        <v>40.6</v>
      </c>
      <c r="CD5" s="29"/>
      <c r="CE5" s="30">
        <v>2</v>
      </c>
      <c r="CF5" s="30">
        <v>0</v>
      </c>
      <c r="CG5" s="30">
        <v>0</v>
      </c>
      <c r="CH5" s="30">
        <v>0</v>
      </c>
      <c r="CI5" s="31">
        <v>0</v>
      </c>
      <c r="CJ5" s="28">
        <f>CC5+CD5</f>
        <v>40.6</v>
      </c>
      <c r="CK5" s="27">
        <f>CE5/2</f>
        <v>1</v>
      </c>
      <c r="CL5" s="23">
        <f>(CF5*3)+(CG5*5)+(CH5*5)+(CI5*20)</f>
        <v>0</v>
      </c>
      <c r="CM5" s="78">
        <f>CJ5+CK5+CL5</f>
        <v>41.6</v>
      </c>
      <c r="CN5" s="1"/>
      <c r="CO5" s="1"/>
      <c r="CP5" s="2"/>
      <c r="CQ5" s="2"/>
      <c r="CR5" s="2"/>
      <c r="CS5" s="2"/>
      <c r="CT5" s="2"/>
      <c r="CU5" s="155"/>
      <c r="CV5" s="13"/>
      <c r="CW5" s="6"/>
      <c r="CX5" s="156"/>
      <c r="CY5" s="157"/>
      <c r="CZ5" s="1"/>
      <c r="DA5" s="2"/>
      <c r="DB5" s="2"/>
      <c r="DC5" s="2"/>
      <c r="DD5" s="2"/>
      <c r="DE5" s="2"/>
      <c r="DF5" s="155"/>
      <c r="DG5" s="13"/>
      <c r="DH5" s="6"/>
      <c r="DI5" s="156"/>
      <c r="DJ5" s="157"/>
      <c r="DK5" s="1"/>
      <c r="DL5" s="2"/>
      <c r="DM5" s="2"/>
      <c r="DN5" s="2"/>
      <c r="DO5" s="2"/>
      <c r="DP5" s="2"/>
      <c r="DQ5" s="155"/>
      <c r="DR5" s="13"/>
      <c r="DS5" s="6"/>
      <c r="DT5" s="156"/>
      <c r="DU5" s="157"/>
      <c r="DV5" s="1"/>
      <c r="DW5" s="2"/>
      <c r="DX5" s="2"/>
      <c r="DY5" s="2"/>
      <c r="DZ5" s="2"/>
      <c r="EA5" s="2"/>
      <c r="EB5" s="155"/>
      <c r="EC5" s="13"/>
      <c r="ED5" s="6"/>
      <c r="EE5" s="156"/>
      <c r="EF5" s="157"/>
      <c r="EG5" s="1"/>
      <c r="EH5" s="2"/>
      <c r="EI5" s="2"/>
      <c r="EJ5" s="2"/>
      <c r="EK5" s="2"/>
      <c r="EL5" s="2"/>
      <c r="EM5" s="155"/>
      <c r="EN5" s="13"/>
      <c r="EO5" s="6"/>
      <c r="EP5" s="156"/>
      <c r="EQ5" s="157"/>
      <c r="ER5" s="1"/>
      <c r="ES5" s="2"/>
      <c r="ET5" s="2"/>
      <c r="EU5" s="2"/>
      <c r="EV5" s="2"/>
      <c r="EW5" s="2"/>
      <c r="EX5" s="155"/>
      <c r="EY5" s="13"/>
      <c r="EZ5" s="6"/>
      <c r="FA5" s="156"/>
      <c r="FB5" s="157"/>
      <c r="FC5" s="1"/>
      <c r="FD5" s="2"/>
      <c r="FE5" s="2"/>
      <c r="FF5" s="2"/>
      <c r="FG5" s="2"/>
      <c r="FH5" s="2"/>
      <c r="FI5" s="155"/>
      <c r="FJ5" s="13"/>
      <c r="FK5" s="6"/>
      <c r="FL5" s="156"/>
      <c r="FM5" s="157"/>
      <c r="FN5" s="1"/>
      <c r="FO5" s="2"/>
      <c r="FP5" s="2"/>
      <c r="FQ5" s="2"/>
      <c r="FR5" s="2"/>
      <c r="FS5" s="2"/>
      <c r="FT5" s="155"/>
      <c r="FU5" s="13"/>
      <c r="FV5" s="6"/>
      <c r="FW5" s="156"/>
      <c r="FX5" s="157"/>
      <c r="FY5" s="1"/>
      <c r="FZ5" s="2"/>
      <c r="GA5" s="2"/>
      <c r="GB5" s="2"/>
      <c r="GC5" s="2"/>
      <c r="GD5" s="2"/>
      <c r="GE5" s="155"/>
      <c r="GF5" s="13"/>
      <c r="GG5" s="6"/>
      <c r="GH5" s="156"/>
      <c r="GI5" s="157"/>
      <c r="GJ5" s="1"/>
      <c r="GK5" s="2"/>
      <c r="GL5" s="2"/>
      <c r="GM5" s="2"/>
      <c r="GN5" s="2"/>
      <c r="GO5" s="2"/>
      <c r="GP5" s="155"/>
      <c r="GQ5" s="13"/>
      <c r="GR5" s="6"/>
      <c r="GS5" s="156"/>
      <c r="GT5" s="157"/>
      <c r="GU5" s="1"/>
      <c r="GV5" s="2"/>
      <c r="GW5" s="2"/>
      <c r="GX5" s="2"/>
      <c r="GY5" s="2"/>
      <c r="GZ5" s="2"/>
      <c r="HA5" s="155"/>
      <c r="HB5" s="13"/>
      <c r="HC5" s="6"/>
      <c r="HD5" s="156"/>
      <c r="HE5" s="157"/>
      <c r="HF5" s="1"/>
      <c r="HG5" s="2"/>
      <c r="HH5" s="2"/>
      <c r="HI5" s="2"/>
      <c r="HJ5" s="2"/>
      <c r="HK5" s="2"/>
      <c r="HL5" s="155"/>
      <c r="HM5" s="13"/>
      <c r="HN5" s="6"/>
      <c r="HO5" s="156"/>
      <c r="HP5" s="157"/>
      <c r="HQ5" s="1"/>
      <c r="HR5" s="2"/>
      <c r="HS5" s="2"/>
      <c r="HT5" s="2"/>
      <c r="HU5" s="2"/>
      <c r="HV5" s="2"/>
      <c r="HW5" s="155"/>
      <c r="HX5" s="13"/>
      <c r="HY5" s="6"/>
      <c r="HZ5" s="156"/>
      <c r="IA5" s="157"/>
      <c r="IB5" s="1"/>
      <c r="IC5" s="2"/>
      <c r="ID5" s="2"/>
      <c r="IE5" s="2"/>
      <c r="IF5" s="2"/>
      <c r="IG5" s="2"/>
      <c r="IH5" s="155"/>
      <c r="II5" s="13"/>
      <c r="IJ5" s="6"/>
      <c r="IK5" s="44"/>
      <c r="IL5" s="107"/>
      <c r="IO5" s="4"/>
      <c r="IP5" s="4"/>
      <c r="IQ5" s="4"/>
    </row>
    <row r="6" spans="1:251" x14ac:dyDescent="0.25">
      <c r="A6" s="34">
        <v>4</v>
      </c>
      <c r="B6" s="72" t="s">
        <v>156</v>
      </c>
      <c r="C6" s="25"/>
      <c r="D6" s="26"/>
      <c r="E6" s="73" t="s">
        <v>101</v>
      </c>
      <c r="F6" s="74" t="s">
        <v>23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5" t="str">
        <f>IF(ISNA(VLOOKUP(E6,SortLookup!$A$1:$B$5,2,FALSE))," ",VLOOKUP(E6,SortLookup!$A$1:$B$5,2,FALSE))</f>
        <v xml:space="preserve"> </v>
      </c>
      <c r="J6" s="22">
        <f>IF(ISNA(VLOOKUP(F6,SortLookup!$A$7:$B$11,2,FALSE))," ",VLOOKUP(F6,SortLookup!$A$7:$B$11,2,FALSE))</f>
        <v>3</v>
      </c>
      <c r="K6" s="66">
        <f>L6+M6+N6</f>
        <v>204.35</v>
      </c>
      <c r="L6" s="67">
        <f>AB6+BA6+BL6+BY6+CJ6+CU6+DF6+DQ6+EB6+EM6+EX6+FI6+FT6+GE6+GP6+HA6+HL6+HW6+IH6</f>
        <v>184.35</v>
      </c>
      <c r="M6" s="40">
        <f>AD6+BC6+BN6+CA6+CL6+CW6+DH6+DS6+ED6+EO6+EZ6+FK6+FV6+GG6+GR6+HC6+HN6+HY6+IJ6</f>
        <v>5</v>
      </c>
      <c r="N6" s="41">
        <f>O6/2</f>
        <v>15</v>
      </c>
      <c r="O6" s="68">
        <f>W6+AV6+BG6+BT6+CE6+CP6+DA6+DL6+DW6+EH6+ES6+FD6+FO6+FZ6+GK6+GV6+HG6+HR6+IC6</f>
        <v>30</v>
      </c>
      <c r="P6" s="32">
        <v>23.2</v>
      </c>
      <c r="Q6" s="29"/>
      <c r="R6" s="29"/>
      <c r="S6" s="29"/>
      <c r="T6" s="29"/>
      <c r="U6" s="29"/>
      <c r="V6" s="29"/>
      <c r="W6" s="30">
        <v>16</v>
      </c>
      <c r="X6" s="30">
        <v>0</v>
      </c>
      <c r="Y6" s="30">
        <v>0</v>
      </c>
      <c r="Z6" s="30">
        <v>0</v>
      </c>
      <c r="AA6" s="31">
        <v>0</v>
      </c>
      <c r="AB6" s="28">
        <f>P6+Q6+R6+S6+T6+U6+V6</f>
        <v>23.2</v>
      </c>
      <c r="AC6" s="27">
        <f>W6/2</f>
        <v>8</v>
      </c>
      <c r="AD6" s="23">
        <f>(X6*3)+(Y6*5)+(Z6*5)+(AA6*20)</f>
        <v>0</v>
      </c>
      <c r="AE6" s="53">
        <f>AB6+AC6+AD6</f>
        <v>31.2</v>
      </c>
      <c r="AF6" s="32">
        <v>7.03</v>
      </c>
      <c r="AG6" s="29"/>
      <c r="AH6" s="29"/>
      <c r="AI6" s="29"/>
      <c r="AJ6" s="30">
        <v>8</v>
      </c>
      <c r="AK6" s="30">
        <v>0</v>
      </c>
      <c r="AL6" s="30">
        <v>0</v>
      </c>
      <c r="AM6" s="30">
        <v>0</v>
      </c>
      <c r="AN6" s="31">
        <v>0</v>
      </c>
      <c r="AO6" s="28">
        <f>AF6+AG6+AH6+AI6</f>
        <v>7.03</v>
      </c>
      <c r="AP6" s="27">
        <f>AJ6/2</f>
        <v>4</v>
      </c>
      <c r="AQ6" s="23">
        <f>(AK6*3)+(AL6*5)+(AM6*5)+(AN6*20)</f>
        <v>0</v>
      </c>
      <c r="AR6" s="53">
        <f>AO6+AP6+AQ6</f>
        <v>11.03</v>
      </c>
      <c r="AS6" s="32">
        <v>45.3</v>
      </c>
      <c r="AT6" s="29"/>
      <c r="AU6" s="29"/>
      <c r="AV6" s="30">
        <v>4</v>
      </c>
      <c r="AW6" s="30">
        <v>0</v>
      </c>
      <c r="AX6" s="30">
        <v>0</v>
      </c>
      <c r="AY6" s="30">
        <v>1</v>
      </c>
      <c r="AZ6" s="31">
        <v>0</v>
      </c>
      <c r="BA6" s="28">
        <f>AS6+AT6+AU6</f>
        <v>45.3</v>
      </c>
      <c r="BB6" s="27">
        <f>AV6/2</f>
        <v>2</v>
      </c>
      <c r="BC6" s="23">
        <f>(AW6*3)+(AX6*5)+(AY6*5)+(AZ6*20)</f>
        <v>5</v>
      </c>
      <c r="BD6" s="53">
        <f>BA6+BB6+BC6</f>
        <v>52.3</v>
      </c>
      <c r="BE6" s="28"/>
      <c r="BF6" s="51"/>
      <c r="BG6" s="30"/>
      <c r="BH6" s="30"/>
      <c r="BI6" s="30"/>
      <c r="BJ6" s="30"/>
      <c r="BK6" s="31"/>
      <c r="BL6" s="47">
        <f>BE6+BF6</f>
        <v>0</v>
      </c>
      <c r="BM6" s="41">
        <f>BG6/2</f>
        <v>0</v>
      </c>
      <c r="BN6" s="40">
        <f>(BH6*3)+(BI6*5)+(BJ6*5)+(BK6*20)</f>
        <v>0</v>
      </c>
      <c r="BO6" s="39">
        <f>BL6+BM6+BN6</f>
        <v>0</v>
      </c>
      <c r="BP6" s="32">
        <v>57.5</v>
      </c>
      <c r="BQ6" s="29"/>
      <c r="BR6" s="29"/>
      <c r="BS6" s="29"/>
      <c r="BT6" s="30">
        <v>7</v>
      </c>
      <c r="BU6" s="30">
        <v>0</v>
      </c>
      <c r="BV6" s="30">
        <v>0</v>
      </c>
      <c r="BW6" s="30">
        <v>0</v>
      </c>
      <c r="BX6" s="31">
        <v>0</v>
      </c>
      <c r="BY6" s="28">
        <f>BP6+BQ6+BR6+BS6</f>
        <v>57.5</v>
      </c>
      <c r="BZ6" s="27">
        <f>BT6/2</f>
        <v>3.5</v>
      </c>
      <c r="CA6" s="33">
        <f>(BU6*3)+(BV6*5)+(BW6*5)+(BX6*20)</f>
        <v>0</v>
      </c>
      <c r="CB6" s="82">
        <f>BY6+BZ6+CA6</f>
        <v>61</v>
      </c>
      <c r="CC6" s="32">
        <v>58.35</v>
      </c>
      <c r="CD6" s="29"/>
      <c r="CE6" s="30">
        <v>3</v>
      </c>
      <c r="CF6" s="30">
        <v>0</v>
      </c>
      <c r="CG6" s="30">
        <v>0</v>
      </c>
      <c r="CH6" s="30">
        <v>0</v>
      </c>
      <c r="CI6" s="31">
        <v>0</v>
      </c>
      <c r="CJ6" s="28">
        <f>CC6+CD6</f>
        <v>58.35</v>
      </c>
      <c r="CK6" s="27">
        <f>CE6/2</f>
        <v>1.5</v>
      </c>
      <c r="CL6" s="23">
        <f>(CF6*3)+(CG6*5)+(CH6*5)+(CI6*20)</f>
        <v>0</v>
      </c>
      <c r="CM6" s="78">
        <f>CJ6+CK6+CL6</f>
        <v>59.85</v>
      </c>
      <c r="CN6" s="4"/>
      <c r="CO6" s="4"/>
      <c r="CP6" s="4"/>
      <c r="CQ6" s="4"/>
      <c r="CR6" s="4"/>
      <c r="CS6" s="4"/>
      <c r="CT6" s="4"/>
      <c r="CU6" s="83"/>
      <c r="CW6" s="4"/>
      <c r="CX6" s="84"/>
      <c r="CY6" s="45"/>
      <c r="CZ6" s="4"/>
      <c r="DA6" s="4"/>
      <c r="DB6" s="4"/>
      <c r="DC6" s="4"/>
      <c r="DD6" s="4"/>
      <c r="DE6" s="4"/>
      <c r="DF6" s="83"/>
      <c r="DH6" s="4"/>
      <c r="DI6" s="84"/>
      <c r="DJ6" s="45"/>
      <c r="DK6" s="4"/>
      <c r="DL6" s="4"/>
      <c r="DM6" s="4"/>
      <c r="DN6" s="4"/>
      <c r="DO6" s="4"/>
      <c r="DP6" s="4"/>
      <c r="DQ6" s="83"/>
      <c r="DS6" s="4"/>
      <c r="DT6" s="84"/>
      <c r="DU6" s="45"/>
      <c r="DV6" s="4"/>
      <c r="DW6" s="4"/>
      <c r="DX6" s="4"/>
      <c r="DY6" s="4"/>
      <c r="DZ6" s="4"/>
      <c r="EA6" s="4"/>
      <c r="EB6" s="83"/>
      <c r="ED6" s="4"/>
      <c r="EE6" s="84"/>
      <c r="EF6" s="45"/>
      <c r="EG6" s="4"/>
      <c r="EH6" s="4"/>
      <c r="EI6" s="4"/>
      <c r="EJ6" s="4"/>
      <c r="EK6" s="4"/>
      <c r="EL6" s="4"/>
      <c r="EM6" s="83"/>
      <c r="EO6" s="4"/>
      <c r="EP6" s="84"/>
      <c r="EQ6" s="45"/>
      <c r="ER6" s="4"/>
      <c r="ES6" s="4"/>
      <c r="ET6" s="4"/>
      <c r="EU6" s="4"/>
      <c r="EV6" s="4"/>
      <c r="EW6" s="4"/>
      <c r="EX6" s="83"/>
      <c r="EZ6" s="4"/>
      <c r="FA6" s="84"/>
      <c r="FB6" s="45"/>
      <c r="FC6" s="4"/>
      <c r="FD6" s="4"/>
      <c r="FE6" s="4"/>
      <c r="FF6" s="4"/>
      <c r="FG6" s="4"/>
      <c r="FH6" s="4"/>
      <c r="FI6" s="83"/>
      <c r="FK6" s="4"/>
      <c r="FL6" s="84"/>
      <c r="FM6" s="45"/>
      <c r="FN6" s="4"/>
      <c r="FO6" s="4"/>
      <c r="FP6" s="4"/>
      <c r="FQ6" s="4"/>
      <c r="FR6" s="4"/>
      <c r="FS6" s="4"/>
      <c r="FT6" s="83"/>
      <c r="FV6" s="4"/>
      <c r="FW6" s="84"/>
      <c r="FX6" s="45"/>
      <c r="FY6" s="4"/>
      <c r="FZ6" s="4"/>
      <c r="GA6" s="4"/>
      <c r="GB6" s="4"/>
      <c r="GC6" s="4"/>
      <c r="GD6" s="4"/>
      <c r="GE6" s="83"/>
      <c r="GG6" s="4"/>
      <c r="GH6" s="84"/>
      <c r="GI6" s="45"/>
      <c r="GJ6" s="4"/>
      <c r="GK6" s="4"/>
      <c r="GL6" s="4"/>
      <c r="GM6" s="4"/>
      <c r="GN6" s="4"/>
      <c r="GO6" s="4"/>
      <c r="GP6" s="83"/>
      <c r="GR6" s="4"/>
      <c r="GS6" s="84"/>
      <c r="GT6" s="45"/>
      <c r="GU6" s="4"/>
      <c r="GV6" s="4"/>
      <c r="GW6" s="4"/>
      <c r="GX6" s="4"/>
      <c r="GY6" s="4"/>
      <c r="GZ6" s="4"/>
      <c r="HA6" s="83"/>
      <c r="HC6" s="4"/>
      <c r="HD6" s="84"/>
      <c r="HE6" s="45"/>
      <c r="HF6" s="4"/>
      <c r="HG6" s="4"/>
      <c r="HH6" s="4"/>
      <c r="HI6" s="4"/>
      <c r="HJ6" s="4"/>
      <c r="HK6" s="4"/>
      <c r="HL6" s="83"/>
      <c r="HN6" s="4"/>
      <c r="HO6" s="84"/>
      <c r="HP6" s="45"/>
      <c r="HQ6" s="4"/>
      <c r="HR6" s="4"/>
      <c r="HS6" s="4"/>
      <c r="HT6" s="4"/>
      <c r="HU6" s="4"/>
      <c r="HV6" s="4"/>
      <c r="HW6" s="83"/>
      <c r="HY6" s="4"/>
      <c r="HZ6" s="84"/>
      <c r="IA6" s="45"/>
      <c r="IB6" s="4"/>
      <c r="IC6" s="4"/>
      <c r="ID6" s="4"/>
      <c r="IE6" s="4"/>
      <c r="IF6" s="4"/>
      <c r="IG6" s="4"/>
      <c r="IH6" s="83"/>
      <c r="IJ6" s="4"/>
      <c r="IK6" s="4"/>
      <c r="IL6" s="107"/>
      <c r="IM6" s="4"/>
      <c r="IN6" s="4"/>
      <c r="IQ6" s="4"/>
    </row>
    <row r="7" spans="1:251" x14ac:dyDescent="0.25">
      <c r="A7" s="34">
        <v>5</v>
      </c>
      <c r="B7" s="72" t="s">
        <v>153</v>
      </c>
      <c r="C7" s="25"/>
      <c r="D7" s="73" t="s">
        <v>103</v>
      </c>
      <c r="E7" s="73" t="s">
        <v>101</v>
      </c>
      <c r="F7" s="74" t="s">
        <v>98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5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66">
        <f>L7+M7+N7</f>
        <v>210.22</v>
      </c>
      <c r="L7" s="67">
        <f>AB7+BA7+BL7+BY7+CJ7+CU7+DF7+DQ7+EB7+EM7+EX7+FI7+FT7+GE7+GP7+HA7+HL7+HW7+IH7</f>
        <v>162.22</v>
      </c>
      <c r="M7" s="40">
        <f>AD7+BC7+BN7+CA7+CL7+CW7+DH7+DS7+ED7+EO7+EZ7+FK7+FV7+GG7+GR7+HC7+HN7+HY7+IJ7</f>
        <v>21</v>
      </c>
      <c r="N7" s="41">
        <f>O7/2</f>
        <v>27</v>
      </c>
      <c r="O7" s="68">
        <f>W7+AV7+BG7+BT7+CE7+CP7+DA7+DL7+DW7+EH7+ES7+FD7+FO7+FZ7+GK7+GV7+HG7+HR7+IC7</f>
        <v>54</v>
      </c>
      <c r="P7" s="32">
        <v>18.12</v>
      </c>
      <c r="Q7" s="29"/>
      <c r="R7" s="29"/>
      <c r="S7" s="29"/>
      <c r="T7" s="29"/>
      <c r="U7" s="29"/>
      <c r="V7" s="29"/>
      <c r="W7" s="30">
        <v>15</v>
      </c>
      <c r="X7" s="30">
        <v>0</v>
      </c>
      <c r="Y7" s="30">
        <v>0</v>
      </c>
      <c r="Z7" s="30">
        <v>0</v>
      </c>
      <c r="AA7" s="31">
        <v>0</v>
      </c>
      <c r="AB7" s="28">
        <f>P7+Q7+R7+S7+T7+U7+V7</f>
        <v>18.12</v>
      </c>
      <c r="AC7" s="27">
        <f>W7/2</f>
        <v>7.5</v>
      </c>
      <c r="AD7" s="23">
        <f>(X7*3)+(Y7*5)+(Z7*5)+(AA7*20)</f>
        <v>0</v>
      </c>
      <c r="AE7" s="53">
        <f>AB7+AC7+AD7</f>
        <v>25.62</v>
      </c>
      <c r="AF7" s="32">
        <v>5.78</v>
      </c>
      <c r="AG7" s="29"/>
      <c r="AH7" s="29"/>
      <c r="AI7" s="29"/>
      <c r="AJ7" s="30">
        <v>1</v>
      </c>
      <c r="AK7" s="30">
        <v>0</v>
      </c>
      <c r="AL7" s="30">
        <v>0</v>
      </c>
      <c r="AM7" s="30">
        <v>0</v>
      </c>
      <c r="AN7" s="31">
        <v>0</v>
      </c>
      <c r="AO7" s="28">
        <f>AF7+AG7+AH7+AI7</f>
        <v>5.78</v>
      </c>
      <c r="AP7" s="27">
        <f>AJ7/2</f>
        <v>0.5</v>
      </c>
      <c r="AQ7" s="23">
        <f>(AK7*3)+(AL7*5)+(AM7*5)+(AN7*20)</f>
        <v>0</v>
      </c>
      <c r="AR7" s="53">
        <f>AO7+AP7+AQ7</f>
        <v>6.28</v>
      </c>
      <c r="AS7" s="32">
        <v>43.58</v>
      </c>
      <c r="AT7" s="29"/>
      <c r="AU7" s="29"/>
      <c r="AV7" s="30">
        <v>24</v>
      </c>
      <c r="AW7" s="30">
        <v>0</v>
      </c>
      <c r="AX7" s="30">
        <v>3</v>
      </c>
      <c r="AY7" s="30">
        <v>0</v>
      </c>
      <c r="AZ7" s="31">
        <v>0</v>
      </c>
      <c r="BA7" s="28">
        <f>AS7+AT7+AU7</f>
        <v>43.58</v>
      </c>
      <c r="BB7" s="27">
        <f>AV7/2</f>
        <v>12</v>
      </c>
      <c r="BC7" s="23">
        <f>(AW7*3)+(AX7*5)+(AY7*5)+(AZ7*20)</f>
        <v>15</v>
      </c>
      <c r="BD7" s="53">
        <f>BA7+BB7+BC7</f>
        <v>70.58</v>
      </c>
      <c r="BE7" s="28"/>
      <c r="BF7" s="51"/>
      <c r="BG7" s="30"/>
      <c r="BH7" s="30"/>
      <c r="BI7" s="30"/>
      <c r="BJ7" s="30"/>
      <c r="BK7" s="31"/>
      <c r="BL7" s="47">
        <f>BE7+BF7</f>
        <v>0</v>
      </c>
      <c r="BM7" s="41">
        <f>BG7/2</f>
        <v>0</v>
      </c>
      <c r="BN7" s="40">
        <f>(BH7*3)+(BI7*5)+(BJ7*5)+(BK7*20)</f>
        <v>0</v>
      </c>
      <c r="BO7" s="39">
        <f>BL7+BM7+BN7</f>
        <v>0</v>
      </c>
      <c r="BP7" s="32">
        <v>54.44</v>
      </c>
      <c r="BQ7" s="29"/>
      <c r="BR7" s="29"/>
      <c r="BS7" s="29"/>
      <c r="BT7" s="30">
        <v>2</v>
      </c>
      <c r="BU7" s="30">
        <v>1</v>
      </c>
      <c r="BV7" s="30">
        <v>0</v>
      </c>
      <c r="BW7" s="30">
        <v>0</v>
      </c>
      <c r="BX7" s="31">
        <v>0</v>
      </c>
      <c r="BY7" s="28">
        <f>BP7+BQ7+BR7+BS7</f>
        <v>54.44</v>
      </c>
      <c r="BZ7" s="27">
        <f>BT7/2</f>
        <v>1</v>
      </c>
      <c r="CA7" s="33">
        <f>(BU7*3)+(BV7*5)+(BW7*5)+(BX7*20)</f>
        <v>3</v>
      </c>
      <c r="CB7" s="82">
        <f>BY7+BZ7+CA7</f>
        <v>58.44</v>
      </c>
      <c r="CC7" s="32">
        <v>46.08</v>
      </c>
      <c r="CD7" s="29"/>
      <c r="CE7" s="30">
        <v>13</v>
      </c>
      <c r="CF7" s="30">
        <v>1</v>
      </c>
      <c r="CG7" s="30">
        <v>0</v>
      </c>
      <c r="CH7" s="30">
        <v>0</v>
      </c>
      <c r="CI7" s="31">
        <v>0</v>
      </c>
      <c r="CJ7" s="28">
        <f>CC7+CD7</f>
        <v>46.08</v>
      </c>
      <c r="CK7" s="27">
        <f>CE7/2</f>
        <v>6.5</v>
      </c>
      <c r="CL7" s="23">
        <f>(CF7*3)+(CG7*5)+(CH7*5)+(CI7*20)</f>
        <v>3</v>
      </c>
      <c r="CM7" s="78">
        <f>CJ7+CK7+CL7</f>
        <v>55.58</v>
      </c>
      <c r="CN7" s="4"/>
      <c r="CO7" s="4"/>
      <c r="CP7" s="4"/>
      <c r="CQ7" s="4"/>
      <c r="CR7" s="4"/>
      <c r="CS7" s="4"/>
      <c r="CT7" s="4"/>
      <c r="CU7" s="83"/>
      <c r="CW7" s="4"/>
      <c r="CX7" s="84"/>
      <c r="CY7" s="45"/>
      <c r="CZ7" s="4"/>
      <c r="DA7" s="4"/>
      <c r="DB7" s="4"/>
      <c r="DC7" s="4"/>
      <c r="DD7" s="4"/>
      <c r="DE7" s="4"/>
      <c r="DF7" s="83"/>
      <c r="DH7" s="4"/>
      <c r="DI7" s="84"/>
      <c r="DJ7" s="45"/>
      <c r="DK7" s="4"/>
      <c r="DL7" s="4"/>
      <c r="DM7" s="4"/>
      <c r="DN7" s="4"/>
      <c r="DO7" s="4"/>
      <c r="DP7" s="4"/>
      <c r="DQ7" s="83"/>
      <c r="DS7" s="4"/>
      <c r="DT7" s="84"/>
      <c r="DU7" s="45"/>
      <c r="DV7" s="4"/>
      <c r="DW7" s="4"/>
      <c r="DX7" s="4"/>
      <c r="DY7" s="4"/>
      <c r="DZ7" s="4"/>
      <c r="EA7" s="4"/>
      <c r="EB7" s="83"/>
      <c r="ED7" s="4"/>
      <c r="EE7" s="84"/>
      <c r="EF7" s="45"/>
      <c r="EG7" s="4"/>
      <c r="EH7" s="4"/>
      <c r="EI7" s="4"/>
      <c r="EJ7" s="4"/>
      <c r="EK7" s="4"/>
      <c r="EL7" s="4"/>
      <c r="EM7" s="83"/>
      <c r="EO7" s="4"/>
      <c r="EP7" s="84"/>
      <c r="EQ7" s="45"/>
      <c r="ER7" s="4"/>
      <c r="ES7" s="4"/>
      <c r="ET7" s="4"/>
      <c r="EU7" s="4"/>
      <c r="EV7" s="4"/>
      <c r="EW7" s="4"/>
      <c r="EX7" s="83"/>
      <c r="EZ7" s="4"/>
      <c r="FA7" s="84"/>
      <c r="FB7" s="45"/>
      <c r="FC7" s="4"/>
      <c r="FD7" s="4"/>
      <c r="FE7" s="4"/>
      <c r="FF7" s="4"/>
      <c r="FG7" s="4"/>
      <c r="FH7" s="4"/>
      <c r="FI7" s="83"/>
      <c r="FK7" s="4"/>
      <c r="FL7" s="84"/>
      <c r="FM7" s="45"/>
      <c r="FN7" s="4"/>
      <c r="FO7" s="4"/>
      <c r="FP7" s="4"/>
      <c r="FQ7" s="4"/>
      <c r="FR7" s="4"/>
      <c r="FS7" s="4"/>
      <c r="FT7" s="83"/>
      <c r="FV7" s="4"/>
      <c r="FW7" s="84"/>
      <c r="FX7" s="45"/>
      <c r="FY7" s="4"/>
      <c r="FZ7" s="4"/>
      <c r="GA7" s="4"/>
      <c r="GB7" s="4"/>
      <c r="GC7" s="4"/>
      <c r="GD7" s="4"/>
      <c r="GE7" s="83"/>
      <c r="GG7" s="4"/>
      <c r="GH7" s="84"/>
      <c r="GI7" s="45"/>
      <c r="GJ7" s="4"/>
      <c r="GK7" s="4"/>
      <c r="GL7" s="4"/>
      <c r="GM7" s="4"/>
      <c r="GN7" s="4"/>
      <c r="GO7" s="4"/>
      <c r="GP7" s="83"/>
      <c r="GR7" s="4"/>
      <c r="GS7" s="84"/>
      <c r="GT7" s="45"/>
      <c r="GU7" s="4"/>
      <c r="GV7" s="4"/>
      <c r="GW7" s="4"/>
      <c r="GX7" s="4"/>
      <c r="GY7" s="4"/>
      <c r="GZ7" s="4"/>
      <c r="HA7" s="83"/>
      <c r="HC7" s="4"/>
      <c r="HD7" s="84"/>
      <c r="HE7" s="45"/>
      <c r="HF7" s="4"/>
      <c r="HG7" s="4"/>
      <c r="HH7" s="4"/>
      <c r="HI7" s="4"/>
      <c r="HJ7" s="4"/>
      <c r="HK7" s="4"/>
      <c r="HL7" s="83"/>
      <c r="HN7" s="4"/>
      <c r="HO7" s="84"/>
      <c r="HP7" s="45"/>
      <c r="HQ7" s="4"/>
      <c r="HR7" s="4"/>
      <c r="HS7" s="4"/>
      <c r="HT7" s="4"/>
      <c r="HU7" s="4"/>
      <c r="HV7" s="4"/>
      <c r="HW7" s="83"/>
      <c r="HY7" s="4"/>
      <c r="HZ7" s="84"/>
      <c r="IA7" s="45"/>
      <c r="IB7" s="4"/>
      <c r="IC7" s="4"/>
      <c r="ID7" s="4"/>
      <c r="IE7" s="4"/>
      <c r="IF7" s="4"/>
      <c r="IG7" s="4"/>
      <c r="IH7" s="83"/>
      <c r="IJ7" s="4"/>
      <c r="IK7" s="4"/>
      <c r="IL7" s="107"/>
      <c r="IM7" s="4"/>
      <c r="IN7" s="4"/>
      <c r="IQ7" s="4"/>
    </row>
    <row r="8" spans="1:251" ht="3" customHeight="1" x14ac:dyDescent="0.25">
      <c r="A8" s="110"/>
      <c r="B8" s="127"/>
      <c r="C8" s="111"/>
      <c r="D8" s="128"/>
      <c r="E8" s="128"/>
      <c r="F8" s="129"/>
      <c r="G8" s="130"/>
      <c r="H8" s="113"/>
      <c r="I8" s="114"/>
      <c r="J8" s="115"/>
      <c r="K8" s="131"/>
      <c r="L8" s="132"/>
      <c r="M8" s="133"/>
      <c r="N8" s="134"/>
      <c r="O8" s="135"/>
      <c r="P8" s="119"/>
      <c r="Q8" s="120"/>
      <c r="R8" s="120"/>
      <c r="S8" s="120"/>
      <c r="T8" s="120"/>
      <c r="U8" s="120"/>
      <c r="V8" s="120"/>
      <c r="W8" s="121"/>
      <c r="X8" s="121"/>
      <c r="Y8" s="121"/>
      <c r="Z8" s="121"/>
      <c r="AA8" s="122"/>
      <c r="AB8" s="123"/>
      <c r="AC8" s="118"/>
      <c r="AD8" s="117"/>
      <c r="AE8" s="124"/>
      <c r="AF8" s="119"/>
      <c r="AG8" s="120"/>
      <c r="AH8" s="120"/>
      <c r="AI8" s="120"/>
      <c r="AJ8" s="121"/>
      <c r="AK8" s="121"/>
      <c r="AL8" s="121"/>
      <c r="AM8" s="121"/>
      <c r="AN8" s="122"/>
      <c r="AO8" s="123"/>
      <c r="AP8" s="118"/>
      <c r="AQ8" s="117"/>
      <c r="AR8" s="124"/>
      <c r="AS8" s="119"/>
      <c r="AT8" s="120"/>
      <c r="AU8" s="120"/>
      <c r="AV8" s="121"/>
      <c r="AW8" s="121"/>
      <c r="AX8" s="121"/>
      <c r="AY8" s="121"/>
      <c r="AZ8" s="122"/>
      <c r="BA8" s="123"/>
      <c r="BB8" s="118"/>
      <c r="BC8" s="117"/>
      <c r="BD8" s="124"/>
      <c r="BE8" s="123"/>
      <c r="BF8" s="125"/>
      <c r="BG8" s="121"/>
      <c r="BH8" s="121"/>
      <c r="BI8" s="121"/>
      <c r="BJ8" s="121"/>
      <c r="BK8" s="122"/>
      <c r="BL8" s="136"/>
      <c r="BM8" s="134"/>
      <c r="BN8" s="133"/>
      <c r="BO8" s="137"/>
      <c r="BP8" s="119"/>
      <c r="BQ8" s="120"/>
      <c r="BR8" s="120"/>
      <c r="BS8" s="120"/>
      <c r="BT8" s="121"/>
      <c r="BU8" s="121"/>
      <c r="BV8" s="121"/>
      <c r="BW8" s="121"/>
      <c r="BX8" s="122"/>
      <c r="BY8" s="123"/>
      <c r="BZ8" s="118"/>
      <c r="CA8" s="138"/>
      <c r="CB8" s="139"/>
      <c r="CC8" s="119"/>
      <c r="CD8" s="120"/>
      <c r="CE8" s="121"/>
      <c r="CF8" s="121"/>
      <c r="CG8" s="121"/>
      <c r="CH8" s="121"/>
      <c r="CI8" s="122"/>
      <c r="CJ8" s="123"/>
      <c r="CK8" s="118"/>
      <c r="CL8" s="117"/>
      <c r="CM8" s="126"/>
      <c r="CN8" s="4"/>
      <c r="CO8" s="4"/>
      <c r="CP8" s="4"/>
      <c r="CQ8" s="4"/>
      <c r="CR8" s="4"/>
      <c r="CS8" s="4"/>
      <c r="CT8" s="4"/>
      <c r="CW8" s="4"/>
      <c r="CX8" s="4"/>
      <c r="CY8" s="4"/>
      <c r="CZ8" s="4"/>
      <c r="DA8" s="4"/>
      <c r="DB8" s="4"/>
      <c r="DC8" s="4"/>
      <c r="DD8" s="4"/>
      <c r="DE8" s="4"/>
      <c r="DH8" s="4"/>
      <c r="DI8" s="4"/>
      <c r="DJ8" s="4"/>
      <c r="DK8" s="4"/>
      <c r="DL8" s="4"/>
      <c r="DM8" s="4"/>
      <c r="DN8" s="4"/>
      <c r="DO8" s="4"/>
      <c r="DP8" s="4"/>
      <c r="DS8" s="4"/>
      <c r="DT8" s="4"/>
      <c r="DU8" s="4"/>
      <c r="DV8" s="4"/>
      <c r="DW8" s="4"/>
      <c r="DX8" s="4"/>
      <c r="DY8" s="4"/>
      <c r="DZ8" s="4"/>
      <c r="EA8" s="4"/>
      <c r="ED8" s="4"/>
      <c r="EE8" s="4"/>
      <c r="EF8" s="4"/>
      <c r="EG8" s="4"/>
      <c r="EH8" s="4"/>
      <c r="EI8" s="4"/>
      <c r="EJ8" s="4"/>
      <c r="EK8" s="4"/>
      <c r="EL8" s="4"/>
      <c r="EO8" s="4"/>
      <c r="EP8" s="4"/>
      <c r="EQ8" s="4"/>
      <c r="ER8" s="4"/>
      <c r="ES8" s="4"/>
      <c r="ET8" s="4"/>
      <c r="EU8" s="4"/>
      <c r="EV8" s="4"/>
      <c r="EW8" s="4"/>
      <c r="EZ8" s="4"/>
      <c r="FA8" s="4"/>
      <c r="FB8" s="4"/>
      <c r="FC8" s="4"/>
      <c r="FD8" s="4"/>
      <c r="FE8" s="4"/>
      <c r="FF8" s="4"/>
      <c r="FG8" s="4"/>
      <c r="FH8" s="4"/>
      <c r="FK8" s="4"/>
      <c r="FL8" s="4"/>
      <c r="FM8" s="4"/>
      <c r="FN8" s="4"/>
      <c r="FO8" s="4"/>
      <c r="FP8" s="4"/>
      <c r="FQ8" s="4"/>
      <c r="FR8" s="4"/>
      <c r="FS8" s="4"/>
      <c r="FV8" s="4"/>
      <c r="FW8" s="4"/>
      <c r="FX8" s="4"/>
      <c r="FY8" s="4"/>
      <c r="FZ8" s="4"/>
      <c r="GA8" s="4"/>
      <c r="GB8" s="4"/>
      <c r="GC8" s="4"/>
      <c r="GD8" s="4"/>
      <c r="GG8" s="4"/>
      <c r="GH8" s="4"/>
      <c r="GI8" s="4"/>
      <c r="GJ8" s="4"/>
      <c r="GK8" s="4"/>
      <c r="GL8" s="4"/>
      <c r="GM8" s="4"/>
      <c r="GN8" s="4"/>
      <c r="GO8" s="4"/>
      <c r="GR8" s="4"/>
      <c r="GS8" s="4"/>
      <c r="GT8" s="4"/>
      <c r="GU8" s="4"/>
      <c r="GV8" s="4"/>
      <c r="GW8" s="4"/>
      <c r="GX8" s="4"/>
      <c r="GY8" s="4"/>
      <c r="GZ8" s="4"/>
      <c r="HC8" s="4"/>
      <c r="HD8" s="4"/>
      <c r="HE8" s="4"/>
      <c r="HF8" s="4"/>
      <c r="HG8" s="4"/>
      <c r="HH8" s="4"/>
      <c r="HI8" s="4"/>
      <c r="HJ8" s="4"/>
      <c r="HK8" s="4"/>
      <c r="HN8" s="4"/>
      <c r="HO8" s="4"/>
      <c r="HP8" s="4"/>
      <c r="HQ8" s="4"/>
      <c r="HR8" s="4"/>
      <c r="HS8" s="4"/>
      <c r="HT8" s="4"/>
      <c r="HU8" s="4"/>
      <c r="HV8" s="4"/>
      <c r="HY8" s="4"/>
      <c r="HZ8" s="4"/>
      <c r="IA8" s="4"/>
      <c r="IB8" s="4"/>
      <c r="IC8" s="4"/>
      <c r="ID8" s="4"/>
      <c r="IE8" s="4"/>
      <c r="IF8" s="4"/>
      <c r="IG8" s="4"/>
      <c r="IJ8" s="4"/>
      <c r="IK8" s="4"/>
      <c r="IL8" s="107"/>
      <c r="IM8" s="4"/>
      <c r="IN8" s="4"/>
      <c r="IQ8" s="4"/>
    </row>
    <row r="9" spans="1:251" x14ac:dyDescent="0.25">
      <c r="A9" s="34">
        <v>1</v>
      </c>
      <c r="B9" s="72" t="s">
        <v>129</v>
      </c>
      <c r="C9" s="25"/>
      <c r="D9" s="73"/>
      <c r="E9" s="73" t="s">
        <v>18</v>
      </c>
      <c r="F9" s="74" t="s">
        <v>21</v>
      </c>
      <c r="G9" s="24" t="str">
        <f>IF(AND(OR($G$2="Y",$H$2="Y"),I9&lt;5,J9&lt;5),IF(AND(I9=I7,J9=J7),G7+1,1),"")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5">
        <f>IF(ISNA(VLOOKUP(E9,SortLookup!$A$1:$B$5,2,FALSE))," ",VLOOKUP(E9,SortLookup!$A$1:$B$5,2,FALSE))</f>
        <v>2</v>
      </c>
      <c r="J9" s="22">
        <f>IF(ISNA(VLOOKUP(F9,SortLookup!$A$7:$B$11,2,FALSE))," ",VLOOKUP(F9,SortLookup!$A$7:$B$11,2,FALSE))</f>
        <v>1</v>
      </c>
      <c r="K9" s="66">
        <f>L9+M9+N9</f>
        <v>123.31</v>
      </c>
      <c r="L9" s="67">
        <f>AB9+BA9+BL9+BY9+CJ9+CU9+DF9+DQ9+EB9+EM9+EX9+FI9+FT9+GE9+GP9+HA9+HL9+HW9+IH9</f>
        <v>106.81</v>
      </c>
      <c r="M9" s="40">
        <f>AD9+BC9+BN9+CA9+CL9+CW9+DH9+DS9+ED9+EO9+EZ9+FK9+FV9+GG9+GR9+HC9+HN9+HY9+IJ9</f>
        <v>0</v>
      </c>
      <c r="N9" s="41">
        <f>O9/2</f>
        <v>16.5</v>
      </c>
      <c r="O9" s="68">
        <f>W9+AV9+BG9+BT9+CE9+CP9+DA9+DL9+DW9+EH9+ES9+FD9+FO9+FZ9+GK9+GV9+HG9+HR9+IC9</f>
        <v>33</v>
      </c>
      <c r="P9" s="32">
        <v>18.68</v>
      </c>
      <c r="Q9" s="29"/>
      <c r="R9" s="29"/>
      <c r="S9" s="29"/>
      <c r="T9" s="29"/>
      <c r="U9" s="29"/>
      <c r="V9" s="29"/>
      <c r="W9" s="30">
        <v>12</v>
      </c>
      <c r="X9" s="30">
        <v>0</v>
      </c>
      <c r="Y9" s="30">
        <v>0</v>
      </c>
      <c r="Z9" s="30">
        <v>0</v>
      </c>
      <c r="AA9" s="31">
        <v>0</v>
      </c>
      <c r="AB9" s="28">
        <f>P9+Q9+R9+S9+T9+U9+V9</f>
        <v>18.68</v>
      </c>
      <c r="AC9" s="27">
        <f>W9/2</f>
        <v>6</v>
      </c>
      <c r="AD9" s="23">
        <f>(X9*3)+(Y9*5)+(Z9*5)+(AA9*20)</f>
        <v>0</v>
      </c>
      <c r="AE9" s="53">
        <f>AB9+AC9+AD9</f>
        <v>24.68</v>
      </c>
      <c r="AF9" s="32">
        <v>5.35</v>
      </c>
      <c r="AG9" s="29"/>
      <c r="AH9" s="29"/>
      <c r="AI9" s="29"/>
      <c r="AJ9" s="30">
        <v>2</v>
      </c>
      <c r="AK9" s="30">
        <v>0</v>
      </c>
      <c r="AL9" s="30">
        <v>0</v>
      </c>
      <c r="AM9" s="30">
        <v>0</v>
      </c>
      <c r="AN9" s="31">
        <v>0</v>
      </c>
      <c r="AO9" s="28">
        <f>AF9+AG9+AH9+AI9</f>
        <v>5.35</v>
      </c>
      <c r="AP9" s="27">
        <f>AJ9/2</f>
        <v>1</v>
      </c>
      <c r="AQ9" s="23">
        <f>(AK9*3)+(AL9*5)+(AM9*5)+(AN9*20)</f>
        <v>0</v>
      </c>
      <c r="AR9" s="53">
        <f>AO9+AP9+AQ9</f>
        <v>6.35</v>
      </c>
      <c r="AS9" s="32">
        <v>22.49</v>
      </c>
      <c r="AT9" s="29"/>
      <c r="AU9" s="29"/>
      <c r="AV9" s="30">
        <v>2</v>
      </c>
      <c r="AW9" s="30">
        <v>0</v>
      </c>
      <c r="AX9" s="30">
        <v>0</v>
      </c>
      <c r="AY9" s="30">
        <v>0</v>
      </c>
      <c r="AZ9" s="31">
        <v>0</v>
      </c>
      <c r="BA9" s="28">
        <f>AS9+AT9+AU9</f>
        <v>22.49</v>
      </c>
      <c r="BB9" s="27">
        <f>AV9/2</f>
        <v>1</v>
      </c>
      <c r="BC9" s="23">
        <f>(AW9*3)+(AX9*5)+(AY9*5)+(AZ9*20)</f>
        <v>0</v>
      </c>
      <c r="BD9" s="53">
        <f>BA9+BB9+BC9</f>
        <v>23.49</v>
      </c>
      <c r="BE9" s="28"/>
      <c r="BF9" s="51"/>
      <c r="BG9" s="30"/>
      <c r="BH9" s="30"/>
      <c r="BI9" s="30"/>
      <c r="BJ9" s="30"/>
      <c r="BK9" s="31"/>
      <c r="BL9" s="47">
        <f>BE9+BF9</f>
        <v>0</v>
      </c>
      <c r="BM9" s="41">
        <f>BG9/2</f>
        <v>0</v>
      </c>
      <c r="BN9" s="40">
        <f>(BH9*3)+(BI9*5)+(BJ9*5)+(BK9*20)</f>
        <v>0</v>
      </c>
      <c r="BO9" s="39">
        <f>BL9+BM9+BN9</f>
        <v>0</v>
      </c>
      <c r="BP9" s="32">
        <v>28.47</v>
      </c>
      <c r="BQ9" s="29"/>
      <c r="BR9" s="29"/>
      <c r="BS9" s="29"/>
      <c r="BT9" s="30">
        <v>8</v>
      </c>
      <c r="BU9" s="30">
        <v>0</v>
      </c>
      <c r="BV9" s="30">
        <v>0</v>
      </c>
      <c r="BW9" s="30">
        <v>0</v>
      </c>
      <c r="BX9" s="31">
        <v>0</v>
      </c>
      <c r="BY9" s="28">
        <f>BP9+BQ9+BR9+BS9</f>
        <v>28.47</v>
      </c>
      <c r="BZ9" s="27">
        <f>BT9/2</f>
        <v>4</v>
      </c>
      <c r="CA9" s="33">
        <f>(BU9*3)+(BV9*5)+(BW9*5)+(BX9*20)</f>
        <v>0</v>
      </c>
      <c r="CB9" s="82">
        <f>BY9+BZ9+CA9</f>
        <v>32.47</v>
      </c>
      <c r="CC9" s="32">
        <v>37.17</v>
      </c>
      <c r="CD9" s="29"/>
      <c r="CE9" s="30">
        <v>11</v>
      </c>
      <c r="CF9" s="30">
        <v>0</v>
      </c>
      <c r="CG9" s="30">
        <v>0</v>
      </c>
      <c r="CH9" s="30">
        <v>0</v>
      </c>
      <c r="CI9" s="31">
        <v>0</v>
      </c>
      <c r="CJ9" s="28">
        <f>CC9+CD9</f>
        <v>37.17</v>
      </c>
      <c r="CK9" s="27">
        <f>CE9/2</f>
        <v>5.5</v>
      </c>
      <c r="CL9" s="23">
        <f>(CF9*3)+(CG9*5)+(CH9*5)+(CI9*20)</f>
        <v>0</v>
      </c>
      <c r="CM9" s="78">
        <f>CJ9+CK9+CL9</f>
        <v>42.67</v>
      </c>
      <c r="CN9" s="1"/>
      <c r="CO9" s="1"/>
      <c r="CP9" s="2"/>
      <c r="CQ9" s="2"/>
      <c r="CR9" s="2"/>
      <c r="CS9" s="2"/>
      <c r="CT9" s="2"/>
      <c r="CU9" s="70"/>
      <c r="CV9" s="13"/>
      <c r="CW9" s="6"/>
      <c r="CX9" s="44"/>
      <c r="CY9" s="1"/>
      <c r="CZ9" s="1"/>
      <c r="DA9" s="2"/>
      <c r="DB9" s="2"/>
      <c r="DC9" s="2"/>
      <c r="DD9" s="2"/>
      <c r="DE9" s="2"/>
      <c r="DF9" s="70"/>
      <c r="DG9" s="13"/>
      <c r="DH9" s="6"/>
      <c r="DI9" s="44"/>
      <c r="DJ9" s="1"/>
      <c r="DK9" s="1"/>
      <c r="DL9" s="2"/>
      <c r="DM9" s="2"/>
      <c r="DN9" s="2"/>
      <c r="DO9" s="2"/>
      <c r="DP9" s="2"/>
      <c r="DQ9" s="70"/>
      <c r="DR9" s="13"/>
      <c r="DS9" s="6"/>
      <c r="DT9" s="44"/>
      <c r="DU9" s="1"/>
      <c r="DV9" s="1"/>
      <c r="DW9" s="2"/>
      <c r="DX9" s="2"/>
      <c r="DY9" s="2"/>
      <c r="DZ9" s="2"/>
      <c r="EA9" s="2"/>
      <c r="EB9" s="70"/>
      <c r="EC9" s="13"/>
      <c r="ED9" s="6"/>
      <c r="EE9" s="44"/>
      <c r="EF9" s="1"/>
      <c r="EG9" s="1"/>
      <c r="EH9" s="2"/>
      <c r="EI9" s="2"/>
      <c r="EJ9" s="2"/>
      <c r="EK9" s="2"/>
      <c r="EL9" s="2"/>
      <c r="EM9" s="70"/>
      <c r="EN9" s="13"/>
      <c r="EO9" s="6"/>
      <c r="EP9" s="44"/>
      <c r="EQ9" s="1"/>
      <c r="ER9" s="1"/>
      <c r="ES9" s="2"/>
      <c r="ET9" s="2"/>
      <c r="EU9" s="2"/>
      <c r="EV9" s="2"/>
      <c r="EW9" s="2"/>
      <c r="EX9" s="70"/>
      <c r="EY9" s="13"/>
      <c r="EZ9" s="6"/>
      <c r="FA9" s="44"/>
      <c r="FB9" s="1"/>
      <c r="FC9" s="1"/>
      <c r="FD9" s="2"/>
      <c r="FE9" s="2"/>
      <c r="FF9" s="2"/>
      <c r="FG9" s="2"/>
      <c r="FH9" s="2"/>
      <c r="FI9" s="70"/>
      <c r="FJ9" s="13"/>
      <c r="FK9" s="6"/>
      <c r="FL9" s="44"/>
      <c r="FM9" s="1"/>
      <c r="FN9" s="1"/>
      <c r="FO9" s="2"/>
      <c r="FP9" s="2"/>
      <c r="FQ9" s="2"/>
      <c r="FR9" s="2"/>
      <c r="FS9" s="2"/>
      <c r="FT9" s="70"/>
      <c r="FU9" s="13"/>
      <c r="FV9" s="6"/>
      <c r="FW9" s="44"/>
      <c r="FX9" s="1"/>
      <c r="FY9" s="1"/>
      <c r="FZ9" s="2"/>
      <c r="GA9" s="2"/>
      <c r="GB9" s="2"/>
      <c r="GC9" s="2"/>
      <c r="GD9" s="2"/>
      <c r="GE9" s="70"/>
      <c r="GF9" s="13"/>
      <c r="GG9" s="6"/>
      <c r="GH9" s="44"/>
      <c r="GI9" s="1"/>
      <c r="GJ9" s="1"/>
      <c r="GK9" s="2"/>
      <c r="GL9" s="2"/>
      <c r="GM9" s="2"/>
      <c r="GN9" s="2"/>
      <c r="GO9" s="2"/>
      <c r="GP9" s="70"/>
      <c r="GQ9" s="13"/>
      <c r="GR9" s="6"/>
      <c r="GS9" s="44"/>
      <c r="GT9" s="1"/>
      <c r="GU9" s="1"/>
      <c r="GV9" s="2"/>
      <c r="GW9" s="2"/>
      <c r="GX9" s="2"/>
      <c r="GY9" s="2"/>
      <c r="GZ9" s="2"/>
      <c r="HA9" s="70"/>
      <c r="HB9" s="13"/>
      <c r="HC9" s="6"/>
      <c r="HD9" s="44"/>
      <c r="HE9" s="1"/>
      <c r="HF9" s="1"/>
      <c r="HG9" s="2"/>
      <c r="HH9" s="2"/>
      <c r="HI9" s="2"/>
      <c r="HJ9" s="2"/>
      <c r="HK9" s="2"/>
      <c r="HL9" s="70"/>
      <c r="HM9" s="13"/>
      <c r="HN9" s="6"/>
      <c r="HO9" s="44"/>
      <c r="HP9" s="1"/>
      <c r="HQ9" s="1"/>
      <c r="HR9" s="2"/>
      <c r="HS9" s="2"/>
      <c r="HT9" s="2"/>
      <c r="HU9" s="2"/>
      <c r="HV9" s="2"/>
      <c r="HW9" s="70"/>
      <c r="HX9" s="13"/>
      <c r="HY9" s="6"/>
      <c r="HZ9" s="44"/>
      <c r="IA9" s="1"/>
      <c r="IB9" s="1"/>
      <c r="IC9" s="2"/>
      <c r="ID9" s="2"/>
      <c r="IE9" s="2"/>
      <c r="IF9" s="2"/>
      <c r="IG9" s="2"/>
      <c r="IH9" s="70"/>
      <c r="II9" s="13"/>
      <c r="IJ9" s="6"/>
      <c r="IK9" s="44"/>
      <c r="IL9" s="107"/>
      <c r="IQ9" s="4"/>
    </row>
    <row r="10" spans="1:251" x14ac:dyDescent="0.25">
      <c r="A10" s="34">
        <v>2</v>
      </c>
      <c r="B10" s="72" t="s">
        <v>109</v>
      </c>
      <c r="C10" s="25"/>
      <c r="D10" s="26" t="s">
        <v>105</v>
      </c>
      <c r="E10" s="73" t="s">
        <v>18</v>
      </c>
      <c r="F10" s="74" t="s">
        <v>22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5">
        <f>IF(ISNA(VLOOKUP(E10,SortLookup!$A$1:$B$5,2,FALSE))," ",VLOOKUP(E10,SortLookup!$A$1:$B$5,2,FALSE))</f>
        <v>2</v>
      </c>
      <c r="J10" s="22">
        <f>IF(ISNA(VLOOKUP(F10,SortLookup!$A$7:$B$11,2,FALSE))," ",VLOOKUP(F10,SortLookup!$A$7:$B$11,2,FALSE))</f>
        <v>2</v>
      </c>
      <c r="K10" s="66">
        <f>L10+M10+N10</f>
        <v>162.72</v>
      </c>
      <c r="L10" s="67">
        <f>AB10+BA10+BL10+BY10+CJ10+CU10+DF10+DQ10+EB10+EM10+EX10+FI10+FT10+GE10+GP10+HA10+HL10+HW10+IH10</f>
        <v>156.72</v>
      </c>
      <c r="M10" s="40">
        <f>AD10+BC10+BN10+CA10+CL10+CW10+DH10+DS10+ED10+EO10+EZ10+FK10+FV10+GG10+GR10+HC10+HN10+HY10+IJ10</f>
        <v>0</v>
      </c>
      <c r="N10" s="41">
        <f>O10/2</f>
        <v>6</v>
      </c>
      <c r="O10" s="68">
        <f>W10+AV10+BG10+BT10+CE10+CP10+DA10+DL10+DW10+EH10+ES10+FD10+FO10+FZ10+GK10+GV10+HG10+HR10+IC10</f>
        <v>12</v>
      </c>
      <c r="P10" s="32">
        <v>22.17</v>
      </c>
      <c r="Q10" s="29"/>
      <c r="R10" s="29"/>
      <c r="S10" s="29"/>
      <c r="T10" s="29"/>
      <c r="U10" s="29"/>
      <c r="V10" s="29"/>
      <c r="W10" s="30">
        <v>8</v>
      </c>
      <c r="X10" s="30">
        <v>0</v>
      </c>
      <c r="Y10" s="30">
        <v>0</v>
      </c>
      <c r="Z10" s="30">
        <v>0</v>
      </c>
      <c r="AA10" s="31">
        <v>0</v>
      </c>
      <c r="AB10" s="28">
        <f>P10+Q10+R10+S10+T10+U10+V10</f>
        <v>22.17</v>
      </c>
      <c r="AC10" s="27">
        <f>W10/2</f>
        <v>4</v>
      </c>
      <c r="AD10" s="23">
        <f>(X10*3)+(Y10*5)+(Z10*5)+(AA10*20)</f>
        <v>0</v>
      </c>
      <c r="AE10" s="53">
        <f>AB10+AC10+AD10</f>
        <v>26.17</v>
      </c>
      <c r="AF10" s="32">
        <v>6.3</v>
      </c>
      <c r="AG10" s="29"/>
      <c r="AH10" s="29"/>
      <c r="AI10" s="29"/>
      <c r="AJ10" s="30">
        <v>4</v>
      </c>
      <c r="AK10" s="30">
        <v>0</v>
      </c>
      <c r="AL10" s="30">
        <v>0</v>
      </c>
      <c r="AM10" s="30">
        <v>0</v>
      </c>
      <c r="AN10" s="31">
        <v>0</v>
      </c>
      <c r="AO10" s="28">
        <f>AF10+AG10+AH10+AI10</f>
        <v>6.3</v>
      </c>
      <c r="AP10" s="27">
        <f>AJ10/2</f>
        <v>2</v>
      </c>
      <c r="AQ10" s="23">
        <f>(AK10*3)+(AL10*5)+(AM10*5)+(AN10*20)</f>
        <v>0</v>
      </c>
      <c r="AR10" s="53">
        <f>AO10+AP10+AQ10</f>
        <v>8.3000000000000007</v>
      </c>
      <c r="AS10" s="32">
        <v>43.92</v>
      </c>
      <c r="AT10" s="29">
        <v>0</v>
      </c>
      <c r="AU10" s="29"/>
      <c r="AV10" s="30">
        <v>1</v>
      </c>
      <c r="AW10" s="30">
        <v>0</v>
      </c>
      <c r="AX10" s="30">
        <v>0</v>
      </c>
      <c r="AY10" s="30">
        <v>0</v>
      </c>
      <c r="AZ10" s="31">
        <v>0</v>
      </c>
      <c r="BA10" s="28">
        <f>AS10+AT10+AU10</f>
        <v>43.92</v>
      </c>
      <c r="BB10" s="27">
        <f>AV10/2</f>
        <v>0.5</v>
      </c>
      <c r="BC10" s="23">
        <f>(AW10*3)+(AX10*5)+(AY10*5)+(AZ10*20)</f>
        <v>0</v>
      </c>
      <c r="BD10" s="53">
        <f>BA10+BB10+BC10</f>
        <v>44.42</v>
      </c>
      <c r="BE10" s="28"/>
      <c r="BF10" s="51"/>
      <c r="BG10" s="30"/>
      <c r="BH10" s="30"/>
      <c r="BI10" s="30"/>
      <c r="BJ10" s="30"/>
      <c r="BK10" s="31"/>
      <c r="BL10" s="47">
        <f>BE10+BF10</f>
        <v>0</v>
      </c>
      <c r="BM10" s="41">
        <f>BG10/2</f>
        <v>0</v>
      </c>
      <c r="BN10" s="40">
        <f>(BH10*3)+(BI10*5)+(BJ10*5)+(BK10*20)</f>
        <v>0</v>
      </c>
      <c r="BO10" s="39">
        <f>BL10+BM10+BN10</f>
        <v>0</v>
      </c>
      <c r="BP10" s="32">
        <v>47.9</v>
      </c>
      <c r="BQ10" s="29"/>
      <c r="BR10" s="29"/>
      <c r="BS10" s="29"/>
      <c r="BT10" s="30">
        <v>1</v>
      </c>
      <c r="BU10" s="30">
        <v>0</v>
      </c>
      <c r="BV10" s="30">
        <v>0</v>
      </c>
      <c r="BW10" s="30">
        <v>0</v>
      </c>
      <c r="BX10" s="31">
        <v>0</v>
      </c>
      <c r="BY10" s="28">
        <f>BP10+BQ10+BR10+BS10</f>
        <v>47.9</v>
      </c>
      <c r="BZ10" s="27">
        <f>BT10/2</f>
        <v>0.5</v>
      </c>
      <c r="CA10" s="33">
        <f>(BU10*3)+(BV10*5)+(BW10*5)+(BX10*20)</f>
        <v>0</v>
      </c>
      <c r="CB10" s="82">
        <f>BY10+BZ10+CA10</f>
        <v>48.4</v>
      </c>
      <c r="CC10" s="32">
        <v>42.73</v>
      </c>
      <c r="CD10" s="29"/>
      <c r="CE10" s="30">
        <v>2</v>
      </c>
      <c r="CF10" s="30">
        <v>0</v>
      </c>
      <c r="CG10" s="30">
        <v>0</v>
      </c>
      <c r="CH10" s="30">
        <v>0</v>
      </c>
      <c r="CI10" s="31">
        <v>0</v>
      </c>
      <c r="CJ10" s="28">
        <f>CC10+CD10</f>
        <v>42.73</v>
      </c>
      <c r="CK10" s="27">
        <f>CE10/2</f>
        <v>1</v>
      </c>
      <c r="CL10" s="23">
        <f>(CF10*3)+(CG10*5)+(CH10*5)+(CI10*20)</f>
        <v>0</v>
      </c>
      <c r="CM10" s="78">
        <f>CJ10+CK10+CL10</f>
        <v>43.73</v>
      </c>
      <c r="CN10" s="4"/>
      <c r="CO10" s="4"/>
      <c r="CP10" s="4"/>
      <c r="CQ10" s="4"/>
      <c r="CR10" s="4"/>
      <c r="CS10" s="4"/>
      <c r="CT10" s="4"/>
      <c r="CU10" s="83"/>
      <c r="CW10" s="4"/>
      <c r="CX10" s="84"/>
      <c r="CY10" s="45"/>
      <c r="CZ10" s="4"/>
      <c r="DA10" s="4"/>
      <c r="DB10" s="4"/>
      <c r="DC10" s="4"/>
      <c r="DD10" s="4"/>
      <c r="DE10" s="4"/>
      <c r="DF10" s="83"/>
      <c r="DH10" s="4"/>
      <c r="DI10" s="84"/>
      <c r="DJ10" s="45"/>
      <c r="DK10" s="4"/>
      <c r="DL10" s="4"/>
      <c r="DM10" s="4"/>
      <c r="DN10" s="4"/>
      <c r="DO10" s="4"/>
      <c r="DP10" s="4"/>
      <c r="DQ10" s="83"/>
      <c r="DS10" s="4"/>
      <c r="DT10" s="84"/>
      <c r="DU10" s="45"/>
      <c r="DV10" s="4"/>
      <c r="DW10" s="4"/>
      <c r="DX10" s="4"/>
      <c r="DY10" s="4"/>
      <c r="DZ10" s="4"/>
      <c r="EA10" s="4"/>
      <c r="EB10" s="83"/>
      <c r="ED10" s="4"/>
      <c r="EE10" s="84"/>
      <c r="EF10" s="45"/>
      <c r="EG10" s="4"/>
      <c r="EH10" s="4"/>
      <c r="EI10" s="4"/>
      <c r="EJ10" s="4"/>
      <c r="EK10" s="4"/>
      <c r="EL10" s="4"/>
      <c r="EM10" s="83"/>
      <c r="EO10" s="4"/>
      <c r="EP10" s="84"/>
      <c r="EQ10" s="45"/>
      <c r="ER10" s="4"/>
      <c r="ES10" s="4"/>
      <c r="ET10" s="4"/>
      <c r="EU10" s="4"/>
      <c r="EV10" s="4"/>
      <c r="EW10" s="4"/>
      <c r="EX10" s="83"/>
      <c r="EZ10" s="4"/>
      <c r="FA10" s="84"/>
      <c r="FB10" s="45"/>
      <c r="FC10" s="4"/>
      <c r="FD10" s="4"/>
      <c r="FE10" s="4"/>
      <c r="FF10" s="4"/>
      <c r="FG10" s="4"/>
      <c r="FH10" s="4"/>
      <c r="FI10" s="83"/>
      <c r="FK10" s="4"/>
      <c r="FL10" s="84"/>
      <c r="FM10" s="45"/>
      <c r="FN10" s="4"/>
      <c r="FO10" s="4"/>
      <c r="FP10" s="4"/>
      <c r="FQ10" s="4"/>
      <c r="FR10" s="4"/>
      <c r="FS10" s="4"/>
      <c r="FT10" s="83"/>
      <c r="FV10" s="4"/>
      <c r="FW10" s="84"/>
      <c r="FX10" s="45"/>
      <c r="FY10" s="4"/>
      <c r="FZ10" s="4"/>
      <c r="GA10" s="4"/>
      <c r="GB10" s="4"/>
      <c r="GC10" s="4"/>
      <c r="GD10" s="4"/>
      <c r="GE10" s="83"/>
      <c r="GG10" s="4"/>
      <c r="GH10" s="84"/>
      <c r="GI10" s="45"/>
      <c r="GJ10" s="4"/>
      <c r="GK10" s="4"/>
      <c r="GL10" s="4"/>
      <c r="GM10" s="4"/>
      <c r="GN10" s="4"/>
      <c r="GO10" s="4"/>
      <c r="GP10" s="83"/>
      <c r="GR10" s="4"/>
      <c r="GS10" s="84"/>
      <c r="GT10" s="45"/>
      <c r="GU10" s="4"/>
      <c r="GV10" s="4"/>
      <c r="GW10" s="4"/>
      <c r="GX10" s="4"/>
      <c r="GY10" s="4"/>
      <c r="GZ10" s="4"/>
      <c r="HA10" s="83"/>
      <c r="HC10" s="4"/>
      <c r="HD10" s="84"/>
      <c r="HE10" s="45"/>
      <c r="HF10" s="4"/>
      <c r="HG10" s="4"/>
      <c r="HH10" s="4"/>
      <c r="HI10" s="4"/>
      <c r="HJ10" s="4"/>
      <c r="HK10" s="4"/>
      <c r="HL10" s="83"/>
      <c r="HN10" s="4"/>
      <c r="HO10" s="84"/>
      <c r="HP10" s="45"/>
      <c r="HQ10" s="4"/>
      <c r="HR10" s="4"/>
      <c r="HS10" s="4"/>
      <c r="HT10" s="4"/>
      <c r="HU10" s="4"/>
      <c r="HV10" s="4"/>
      <c r="HW10" s="83"/>
      <c r="HY10" s="4"/>
      <c r="HZ10" s="84"/>
      <c r="IA10" s="45"/>
      <c r="IB10" s="4"/>
      <c r="IC10" s="4"/>
      <c r="ID10" s="4"/>
      <c r="IE10" s="4"/>
      <c r="IF10" s="4"/>
      <c r="IG10" s="4"/>
      <c r="IH10" s="83"/>
      <c r="IJ10" s="4"/>
      <c r="IK10" s="4"/>
      <c r="IL10" s="107"/>
      <c r="IM10" s="4"/>
      <c r="IN10" s="4"/>
      <c r="IO10" s="4"/>
      <c r="IP10" s="4"/>
      <c r="IQ10" s="4"/>
    </row>
    <row r="11" spans="1:251" x14ac:dyDescent="0.25">
      <c r="A11" s="34">
        <v>3</v>
      </c>
      <c r="B11" s="72" t="s">
        <v>142</v>
      </c>
      <c r="C11" s="25"/>
      <c r="D11" s="26"/>
      <c r="E11" s="73" t="s">
        <v>18</v>
      </c>
      <c r="F11" s="74" t="s">
        <v>23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5">
        <f>IF(ISNA(VLOOKUP(E11,SortLookup!$A$1:$B$5,2,FALSE))," ",VLOOKUP(E11,SortLookup!$A$1:$B$5,2,FALSE))</f>
        <v>2</v>
      </c>
      <c r="J11" s="22">
        <f>IF(ISNA(VLOOKUP(F11,SortLookup!$A$7:$B$11,2,FALSE))," ",VLOOKUP(F11,SortLookup!$A$7:$B$11,2,FALSE))</f>
        <v>3</v>
      </c>
      <c r="K11" s="66">
        <f>L11+M11+N11</f>
        <v>164.25</v>
      </c>
      <c r="L11" s="67">
        <f>AB11+BA11+BL11+BY11+CJ11+CU11+DF11+DQ11+EB11+EM11+EX11+FI11+FT11+GE11+GP11+HA11+HL11+HW11+IH11</f>
        <v>148.25</v>
      </c>
      <c r="M11" s="40">
        <f>AD11+BC11+BN11+CA11+CL11+CW11+DH11+DS11+ED11+EO11+EZ11+FK11+FV11+GG11+GR11+HC11+HN11+HY11+IJ11</f>
        <v>0</v>
      </c>
      <c r="N11" s="41">
        <f>O11/2</f>
        <v>16</v>
      </c>
      <c r="O11" s="68">
        <f>W11+AV11+BG11+BT11+CE11+CP11+DA11+DL11+DW11+EH11+ES11+FD11+FO11+FZ11+GK11+GV11+HG11+HR11+IC11</f>
        <v>32</v>
      </c>
      <c r="P11" s="32">
        <v>25.9</v>
      </c>
      <c r="Q11" s="29"/>
      <c r="R11" s="29"/>
      <c r="S11" s="29"/>
      <c r="T11" s="29"/>
      <c r="U11" s="29"/>
      <c r="V11" s="29"/>
      <c r="W11" s="30">
        <v>22</v>
      </c>
      <c r="X11" s="30">
        <v>0</v>
      </c>
      <c r="Y11" s="30">
        <v>0</v>
      </c>
      <c r="Z11" s="30">
        <v>0</v>
      </c>
      <c r="AA11" s="31">
        <v>0</v>
      </c>
      <c r="AB11" s="28">
        <f>P11+Q11+R11+S11+T11+U11+V11</f>
        <v>25.9</v>
      </c>
      <c r="AC11" s="27">
        <f>W11/2</f>
        <v>11</v>
      </c>
      <c r="AD11" s="23">
        <f>(X11*3)+(Y11*5)+(Z11*5)+(AA11*20)</f>
        <v>0</v>
      </c>
      <c r="AE11" s="53">
        <f>AB11+AC11+AD11</f>
        <v>36.9</v>
      </c>
      <c r="AF11" s="32">
        <v>7.99</v>
      </c>
      <c r="AG11" s="29"/>
      <c r="AH11" s="29"/>
      <c r="AI11" s="29"/>
      <c r="AJ11" s="30">
        <v>0</v>
      </c>
      <c r="AK11" s="30">
        <v>0</v>
      </c>
      <c r="AL11" s="30">
        <v>0</v>
      </c>
      <c r="AM11" s="30">
        <v>0</v>
      </c>
      <c r="AN11" s="31">
        <v>0</v>
      </c>
      <c r="AO11" s="28">
        <f>AF11+AG11+AH11+AI11</f>
        <v>7.99</v>
      </c>
      <c r="AP11" s="27">
        <f>AJ11/2</f>
        <v>0</v>
      </c>
      <c r="AQ11" s="23">
        <f>(AK11*3)+(AL11*5)+(AM11*5)+(AN11*20)</f>
        <v>0</v>
      </c>
      <c r="AR11" s="53">
        <f>AO11+AP11+AQ11</f>
        <v>7.99</v>
      </c>
      <c r="AS11" s="32">
        <v>32.590000000000003</v>
      </c>
      <c r="AT11" s="29"/>
      <c r="AU11" s="29"/>
      <c r="AV11" s="30">
        <v>5</v>
      </c>
      <c r="AW11" s="30">
        <v>0</v>
      </c>
      <c r="AX11" s="30">
        <v>0</v>
      </c>
      <c r="AY11" s="30">
        <v>0</v>
      </c>
      <c r="AZ11" s="31">
        <v>0</v>
      </c>
      <c r="BA11" s="28">
        <f>AS11+AT11+AU11</f>
        <v>32.590000000000003</v>
      </c>
      <c r="BB11" s="27">
        <f>AV11/2</f>
        <v>2.5</v>
      </c>
      <c r="BC11" s="23">
        <f>(AW11*3)+(AX11*5)+(AY11*5)+(AZ11*20)</f>
        <v>0</v>
      </c>
      <c r="BD11" s="53">
        <f>BA11+BB11+BC11</f>
        <v>35.090000000000003</v>
      </c>
      <c r="BE11" s="28"/>
      <c r="BF11" s="51"/>
      <c r="BG11" s="30"/>
      <c r="BH11" s="30"/>
      <c r="BI11" s="30"/>
      <c r="BJ11" s="30"/>
      <c r="BK11" s="31"/>
      <c r="BL11" s="47">
        <f>BE11+BF11</f>
        <v>0</v>
      </c>
      <c r="BM11" s="41">
        <f>BG11/2</f>
        <v>0</v>
      </c>
      <c r="BN11" s="40">
        <f>(BH11*3)+(BI11*5)+(BJ11*5)+(BK11*20)</f>
        <v>0</v>
      </c>
      <c r="BO11" s="39">
        <f>BL11+BM11+BN11</f>
        <v>0</v>
      </c>
      <c r="BP11" s="32">
        <v>49.51</v>
      </c>
      <c r="BQ11" s="29"/>
      <c r="BR11" s="29"/>
      <c r="BS11" s="29"/>
      <c r="BT11" s="30">
        <v>5</v>
      </c>
      <c r="BU11" s="30">
        <v>0</v>
      </c>
      <c r="BV11" s="30">
        <v>0</v>
      </c>
      <c r="BW11" s="30">
        <v>0</v>
      </c>
      <c r="BX11" s="31">
        <v>0</v>
      </c>
      <c r="BY11" s="28">
        <f>BP11+BQ11+BR11+BS11</f>
        <v>49.51</v>
      </c>
      <c r="BZ11" s="27">
        <f>BT11/2</f>
        <v>2.5</v>
      </c>
      <c r="CA11" s="33">
        <f>(BU11*3)+(BV11*5)+(BW11*5)+(BX11*20)</f>
        <v>0</v>
      </c>
      <c r="CB11" s="82">
        <f>BY11+BZ11+CA11</f>
        <v>52.01</v>
      </c>
      <c r="CC11" s="32">
        <v>40.25</v>
      </c>
      <c r="CD11" s="29"/>
      <c r="CE11" s="30">
        <v>0</v>
      </c>
      <c r="CF11" s="30">
        <v>0</v>
      </c>
      <c r="CG11" s="30">
        <v>0</v>
      </c>
      <c r="CH11" s="30">
        <v>0</v>
      </c>
      <c r="CI11" s="31">
        <v>0</v>
      </c>
      <c r="CJ11" s="28">
        <f>CC11+CD11</f>
        <v>40.25</v>
      </c>
      <c r="CK11" s="27">
        <f>CE11/2</f>
        <v>0</v>
      </c>
      <c r="CL11" s="23">
        <f>(CF11*3)+(CG11*5)+(CH11*5)+(CI11*20)</f>
        <v>0</v>
      </c>
      <c r="CM11" s="78">
        <f>CJ11+CK11+CL11</f>
        <v>40.25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107"/>
      <c r="IQ11" s="4"/>
    </row>
    <row r="12" spans="1:251" x14ac:dyDescent="0.25">
      <c r="A12" s="34">
        <v>4</v>
      </c>
      <c r="B12" s="72" t="s">
        <v>119</v>
      </c>
      <c r="C12" s="25"/>
      <c r="D12" s="26"/>
      <c r="E12" s="73" t="s">
        <v>18</v>
      </c>
      <c r="F12" s="74" t="s">
        <v>23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5">
        <f>IF(ISNA(VLOOKUP(E12,SortLookup!$A$1:$B$5,2,FALSE))," ",VLOOKUP(E12,SortLookup!$A$1:$B$5,2,FALSE))</f>
        <v>2</v>
      </c>
      <c r="J12" s="22">
        <f>IF(ISNA(VLOOKUP(F12,SortLookup!$A$7:$B$11,2,FALSE))," ",VLOOKUP(F12,SortLookup!$A$7:$B$11,2,FALSE))</f>
        <v>3</v>
      </c>
      <c r="K12" s="66">
        <f>L12+M12+N12</f>
        <v>189.32</v>
      </c>
      <c r="L12" s="67">
        <f>AB12+BA12+BL12+BY12+CJ12+CU12+DF12+DQ12+EB12+EM12+EX12+FI12+FT12+GE12+GP12+HA12+HL12+HW12+IH12</f>
        <v>181.82</v>
      </c>
      <c r="M12" s="40">
        <f>AD12+BC12+BN12+CA12+CL12+CW12+DH12+DS12+ED12+EO12+EZ12+FK12+FV12+GG12+GR12+HC12+HN12+HY12+IJ12</f>
        <v>0</v>
      </c>
      <c r="N12" s="41">
        <f>O12/2</f>
        <v>7.5</v>
      </c>
      <c r="O12" s="68">
        <f>W12+AV12+BG12+BT12+CE12+CP12+DA12+DL12+DW12+EH12+ES12+FD12+FO12+FZ12+GK12+GV12+HG12+HR12+IC12</f>
        <v>15</v>
      </c>
      <c r="P12" s="32">
        <v>36.659999999999997</v>
      </c>
      <c r="Q12" s="29"/>
      <c r="R12" s="29"/>
      <c r="S12" s="29"/>
      <c r="T12" s="29"/>
      <c r="U12" s="29"/>
      <c r="V12" s="29"/>
      <c r="W12" s="30">
        <v>7</v>
      </c>
      <c r="X12" s="30">
        <v>0</v>
      </c>
      <c r="Y12" s="30">
        <v>0</v>
      </c>
      <c r="Z12" s="30">
        <v>0</v>
      </c>
      <c r="AA12" s="31">
        <v>0</v>
      </c>
      <c r="AB12" s="28">
        <f>P12+Q12+R12+S12+T12+U12+V12</f>
        <v>36.659999999999997</v>
      </c>
      <c r="AC12" s="27">
        <f>W12/2</f>
        <v>3.5</v>
      </c>
      <c r="AD12" s="23">
        <f>(X12*3)+(Y12*5)+(Z12*5)+(AA12*20)</f>
        <v>0</v>
      </c>
      <c r="AE12" s="53">
        <f>AB12+AC12+AD12</f>
        <v>40.159999999999997</v>
      </c>
      <c r="AF12" s="32">
        <v>7.89</v>
      </c>
      <c r="AG12" s="29"/>
      <c r="AH12" s="29"/>
      <c r="AI12" s="29"/>
      <c r="AJ12" s="30">
        <v>1</v>
      </c>
      <c r="AK12" s="30">
        <v>0</v>
      </c>
      <c r="AL12" s="30">
        <v>0</v>
      </c>
      <c r="AM12" s="30">
        <v>0</v>
      </c>
      <c r="AN12" s="31">
        <v>0</v>
      </c>
      <c r="AO12" s="28">
        <f>AF12+AG12+AH12+AI12</f>
        <v>7.89</v>
      </c>
      <c r="AP12" s="27">
        <f>AJ12/2</f>
        <v>0.5</v>
      </c>
      <c r="AQ12" s="23">
        <f>(AK12*3)+(AL12*5)+(AM12*5)+(AN12*20)</f>
        <v>0</v>
      </c>
      <c r="AR12" s="86">
        <f>AO12+AP12+AQ12</f>
        <v>8.39</v>
      </c>
      <c r="AS12" s="32">
        <v>33.299999999999997</v>
      </c>
      <c r="AT12" s="29"/>
      <c r="AU12" s="29"/>
      <c r="AV12" s="30">
        <v>0</v>
      </c>
      <c r="AW12" s="30">
        <v>0</v>
      </c>
      <c r="AX12" s="30">
        <v>0</v>
      </c>
      <c r="AY12" s="30">
        <v>0</v>
      </c>
      <c r="AZ12" s="31">
        <v>0</v>
      </c>
      <c r="BA12" s="28">
        <f>AS12+AT12+AU12</f>
        <v>33.299999999999997</v>
      </c>
      <c r="BB12" s="27">
        <f>AV12/2</f>
        <v>0</v>
      </c>
      <c r="BC12" s="23">
        <f>(AW12*3)+(AX12*5)+(AY12*5)+(AZ12*20)</f>
        <v>0</v>
      </c>
      <c r="BD12" s="53">
        <f>BA12+BB12+BC12</f>
        <v>33.299999999999997</v>
      </c>
      <c r="BE12" s="28"/>
      <c r="BF12" s="51"/>
      <c r="BG12" s="30"/>
      <c r="BH12" s="30"/>
      <c r="BI12" s="30"/>
      <c r="BJ12" s="30"/>
      <c r="BK12" s="31"/>
      <c r="BL12" s="47">
        <f>BE12+BF12</f>
        <v>0</v>
      </c>
      <c r="BM12" s="41">
        <f>BG12/2</f>
        <v>0</v>
      </c>
      <c r="BN12" s="40">
        <f>(BH12*3)+(BI12*5)+(BJ12*5)+(BK12*20)</f>
        <v>0</v>
      </c>
      <c r="BO12" s="39">
        <f>BL12+BM12+BN12</f>
        <v>0</v>
      </c>
      <c r="BP12" s="32">
        <v>54.26</v>
      </c>
      <c r="BQ12" s="29"/>
      <c r="BR12" s="29"/>
      <c r="BS12" s="29"/>
      <c r="BT12" s="30">
        <v>5</v>
      </c>
      <c r="BU12" s="30">
        <v>0</v>
      </c>
      <c r="BV12" s="30">
        <v>0</v>
      </c>
      <c r="BW12" s="30">
        <v>0</v>
      </c>
      <c r="BX12" s="31">
        <v>0</v>
      </c>
      <c r="BY12" s="28">
        <f>BP12+BQ12+BR12+BS12</f>
        <v>54.26</v>
      </c>
      <c r="BZ12" s="27">
        <f>BT12/2</f>
        <v>2.5</v>
      </c>
      <c r="CA12" s="33">
        <f>(BU12*3)+(BV12*5)+(BW12*5)+(BX12*20)</f>
        <v>0</v>
      </c>
      <c r="CB12" s="82">
        <f>BY12+BZ12+CA12</f>
        <v>56.76</v>
      </c>
      <c r="CC12" s="32">
        <v>57.6</v>
      </c>
      <c r="CD12" s="29"/>
      <c r="CE12" s="30">
        <v>3</v>
      </c>
      <c r="CF12" s="30">
        <v>0</v>
      </c>
      <c r="CG12" s="30">
        <v>0</v>
      </c>
      <c r="CH12" s="30">
        <v>0</v>
      </c>
      <c r="CI12" s="31">
        <v>0</v>
      </c>
      <c r="CJ12" s="28">
        <f>CC12+CD12</f>
        <v>57.6</v>
      </c>
      <c r="CK12" s="27">
        <f>CE12/2</f>
        <v>1.5</v>
      </c>
      <c r="CL12" s="23">
        <f>(CF12*3)+(CG12*5)+(CH12*5)+(CI12*20)</f>
        <v>0</v>
      </c>
      <c r="CM12" s="78">
        <f>CJ12+CK12+CL12</f>
        <v>59.1</v>
      </c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107"/>
      <c r="IM12" s="4"/>
      <c r="IN12" s="4"/>
      <c r="IQ12" s="4"/>
    </row>
    <row r="13" spans="1:251" x14ac:dyDescent="0.25">
      <c r="A13" s="34">
        <v>5</v>
      </c>
      <c r="B13" s="72" t="s">
        <v>137</v>
      </c>
      <c r="C13" s="25"/>
      <c r="D13" s="26" t="s">
        <v>103</v>
      </c>
      <c r="E13" s="73" t="s">
        <v>18</v>
      </c>
      <c r="F13" s="74" t="s">
        <v>98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5">
        <f>IF(ISNA(VLOOKUP(E13,SortLookup!$A$1:$B$5,2,FALSE))," ",VLOOKUP(E13,SortLookup!$A$1:$B$5,2,FALSE))</f>
        <v>2</v>
      </c>
      <c r="J13" s="22" t="str">
        <f>IF(ISNA(VLOOKUP(F13,SortLookup!$A$7:$B$11,2,FALSE))," ",VLOOKUP(F13,SortLookup!$A$7:$B$11,2,FALSE))</f>
        <v xml:space="preserve"> </v>
      </c>
      <c r="K13" s="66">
        <f>L13+M13+N13</f>
        <v>190.16</v>
      </c>
      <c r="L13" s="67">
        <f>AB13+BA13+BL13+BY13+CJ13+CU13+DF13+DQ13+EB13+EM13+EX13+FI13+FT13+GE13+GP13+HA13+HL13+HW13+IH13</f>
        <v>178.66</v>
      </c>
      <c r="M13" s="40">
        <f>AD13+BC13+BN13+CA13+CL13+CW13+DH13+DS13+ED13+EO13+EZ13+FK13+FV13+GG13+GR13+HC13+HN13+HY13+IJ13</f>
        <v>0</v>
      </c>
      <c r="N13" s="41">
        <f>O13/2</f>
        <v>11.5</v>
      </c>
      <c r="O13" s="68">
        <f>W13+AV13+BG13+BT13+CE13+CP13+DA13+DL13+DW13+EH13+ES13+FD13+FO13+FZ13+GK13+GV13+HG13+HR13+IC13</f>
        <v>23</v>
      </c>
      <c r="P13" s="32">
        <v>31.54</v>
      </c>
      <c r="Q13" s="29"/>
      <c r="R13" s="29"/>
      <c r="S13" s="29"/>
      <c r="T13" s="29"/>
      <c r="U13" s="29"/>
      <c r="V13" s="29"/>
      <c r="W13" s="30">
        <v>17</v>
      </c>
      <c r="X13" s="30">
        <v>0</v>
      </c>
      <c r="Y13" s="30">
        <v>0</v>
      </c>
      <c r="Z13" s="30">
        <v>0</v>
      </c>
      <c r="AA13" s="31">
        <v>0</v>
      </c>
      <c r="AB13" s="28">
        <f>P13+Q13+R13+S13+T13+U13+V13</f>
        <v>31.54</v>
      </c>
      <c r="AC13" s="27">
        <f>W13/2</f>
        <v>8.5</v>
      </c>
      <c r="AD13" s="23">
        <f>(X13*3)+(Y13*5)+(Z13*5)+(AA13*20)</f>
        <v>0</v>
      </c>
      <c r="AE13" s="53">
        <f>AB13+AC13+AD13</f>
        <v>40.04</v>
      </c>
      <c r="AF13" s="32">
        <v>3.5</v>
      </c>
      <c r="AG13" s="29"/>
      <c r="AH13" s="29"/>
      <c r="AI13" s="29"/>
      <c r="AJ13" s="30">
        <v>12</v>
      </c>
      <c r="AK13" s="30">
        <v>0</v>
      </c>
      <c r="AL13" s="30">
        <v>0</v>
      </c>
      <c r="AM13" s="30">
        <v>0</v>
      </c>
      <c r="AN13" s="31">
        <v>0</v>
      </c>
      <c r="AO13" s="28">
        <f>AF13+AG13+AH13+AI13</f>
        <v>3.5</v>
      </c>
      <c r="AP13" s="27">
        <f>AJ13/2</f>
        <v>6</v>
      </c>
      <c r="AQ13" s="23">
        <f>(AK13*3)+(AL13*5)+(AM13*5)+(AN13*20)</f>
        <v>0</v>
      </c>
      <c r="AR13" s="53">
        <f>AO13+AP13+AQ13</f>
        <v>9.5</v>
      </c>
      <c r="AS13" s="32">
        <v>50.8</v>
      </c>
      <c r="AT13" s="29"/>
      <c r="AU13" s="29"/>
      <c r="AV13" s="30">
        <v>2</v>
      </c>
      <c r="AW13" s="30">
        <v>0</v>
      </c>
      <c r="AX13" s="30">
        <v>0</v>
      </c>
      <c r="AY13" s="30">
        <v>0</v>
      </c>
      <c r="AZ13" s="31">
        <v>0</v>
      </c>
      <c r="BA13" s="28">
        <f>AS13+AT13+AU13</f>
        <v>50.8</v>
      </c>
      <c r="BB13" s="27">
        <f>AV13/2</f>
        <v>1</v>
      </c>
      <c r="BC13" s="23">
        <f>(AW13*3)+(AX13*5)+(AY13*5)+(AZ13*20)</f>
        <v>0</v>
      </c>
      <c r="BD13" s="53">
        <f>BA13+BB13+BC13</f>
        <v>51.8</v>
      </c>
      <c r="BE13" s="28"/>
      <c r="BF13" s="51"/>
      <c r="BG13" s="30"/>
      <c r="BH13" s="30"/>
      <c r="BI13" s="30"/>
      <c r="BJ13" s="30"/>
      <c r="BK13" s="31"/>
      <c r="BL13" s="47">
        <f>BE13+BF13</f>
        <v>0</v>
      </c>
      <c r="BM13" s="41">
        <f>BG13/2</f>
        <v>0</v>
      </c>
      <c r="BN13" s="40">
        <f>(BH13*3)+(BI13*5)+(BJ13*5)+(BK13*20)</f>
        <v>0</v>
      </c>
      <c r="BO13" s="39">
        <f>BL13+BM13+BN13</f>
        <v>0</v>
      </c>
      <c r="BP13" s="32">
        <v>52.25</v>
      </c>
      <c r="BQ13" s="29"/>
      <c r="BR13" s="29"/>
      <c r="BS13" s="29"/>
      <c r="BT13" s="30">
        <v>2</v>
      </c>
      <c r="BU13" s="30">
        <v>0</v>
      </c>
      <c r="BV13" s="30">
        <v>0</v>
      </c>
      <c r="BW13" s="30">
        <v>0</v>
      </c>
      <c r="BX13" s="31">
        <v>0</v>
      </c>
      <c r="BY13" s="28">
        <f>BP13+BQ13+BR13+BS13</f>
        <v>52.25</v>
      </c>
      <c r="BZ13" s="27">
        <f>BT13/2</f>
        <v>1</v>
      </c>
      <c r="CA13" s="33">
        <f>(BU13*3)+(BV13*5)+(BW13*5)+(BX13*20)</f>
        <v>0</v>
      </c>
      <c r="CB13" s="82">
        <f>BY13+BZ13+CA13</f>
        <v>53.25</v>
      </c>
      <c r="CC13" s="32">
        <v>44.07</v>
      </c>
      <c r="CD13" s="29"/>
      <c r="CE13" s="30">
        <v>2</v>
      </c>
      <c r="CF13" s="30">
        <v>0</v>
      </c>
      <c r="CG13" s="30">
        <v>0</v>
      </c>
      <c r="CH13" s="30">
        <v>0</v>
      </c>
      <c r="CI13" s="31">
        <v>0</v>
      </c>
      <c r="CJ13" s="28">
        <f>CC13+CD13</f>
        <v>44.07</v>
      </c>
      <c r="CK13" s="27">
        <f>CE13/2</f>
        <v>1</v>
      </c>
      <c r="CL13" s="23">
        <f>(CF13*3)+(CG13*5)+(CH13*5)+(CI13*20)</f>
        <v>0</v>
      </c>
      <c r="CM13" s="78">
        <f>CJ13+CK13+CL13</f>
        <v>45.07</v>
      </c>
      <c r="CN13" s="4"/>
      <c r="CO13" s="4"/>
      <c r="CP13" s="4"/>
      <c r="CQ13" s="4"/>
      <c r="CR13" s="4"/>
      <c r="CS13" s="4"/>
      <c r="CT13" s="4"/>
      <c r="CW13" s="4"/>
      <c r="CX13" s="4"/>
      <c r="CY13" s="4"/>
      <c r="CZ13" s="4"/>
      <c r="DA13" s="4"/>
      <c r="DB13" s="4"/>
      <c r="DC13" s="4"/>
      <c r="DD13" s="4"/>
      <c r="DE13" s="4"/>
      <c r="DH13" s="4"/>
      <c r="DI13" s="4"/>
      <c r="DJ13" s="4"/>
      <c r="DK13" s="4"/>
      <c r="DL13" s="4"/>
      <c r="DM13" s="4"/>
      <c r="DN13" s="4"/>
      <c r="DO13" s="4"/>
      <c r="DP13" s="4"/>
      <c r="DS13" s="4"/>
      <c r="DT13" s="4"/>
      <c r="DU13" s="4"/>
      <c r="DV13" s="4"/>
      <c r="DW13" s="4"/>
      <c r="DX13" s="4"/>
      <c r="DY13" s="4"/>
      <c r="DZ13" s="4"/>
      <c r="EA13" s="4"/>
      <c r="ED13" s="4"/>
      <c r="EE13" s="4"/>
      <c r="EF13" s="4"/>
      <c r="EG13" s="4"/>
      <c r="EH13" s="4"/>
      <c r="EI13" s="4"/>
      <c r="EJ13" s="4"/>
      <c r="EK13" s="4"/>
      <c r="EL13" s="4"/>
      <c r="EO13" s="4"/>
      <c r="EP13" s="4"/>
      <c r="EQ13" s="4"/>
      <c r="ER13" s="4"/>
      <c r="ES13" s="4"/>
      <c r="ET13" s="4"/>
      <c r="EU13" s="4"/>
      <c r="EV13" s="4"/>
      <c r="EW13" s="4"/>
      <c r="EZ13" s="4"/>
      <c r="FA13" s="4"/>
      <c r="FB13" s="4"/>
      <c r="FC13" s="4"/>
      <c r="FD13" s="4"/>
      <c r="FE13" s="4"/>
      <c r="FF13" s="4"/>
      <c r="FG13" s="4"/>
      <c r="FH13" s="4"/>
      <c r="FK13" s="4"/>
      <c r="FL13" s="4"/>
      <c r="FM13" s="4"/>
      <c r="FN13" s="4"/>
      <c r="FO13" s="4"/>
      <c r="FP13" s="4"/>
      <c r="FQ13" s="4"/>
      <c r="FR13" s="4"/>
      <c r="FS13" s="4"/>
      <c r="FV13" s="4"/>
      <c r="FW13" s="4"/>
      <c r="FX13" s="4"/>
      <c r="FY13" s="4"/>
      <c r="FZ13" s="4"/>
      <c r="GA13" s="4"/>
      <c r="GB13" s="4"/>
      <c r="GC13" s="4"/>
      <c r="GD13" s="4"/>
      <c r="GG13" s="4"/>
      <c r="GH13" s="4"/>
      <c r="GI13" s="4"/>
      <c r="GJ13" s="4"/>
      <c r="GK13" s="4"/>
      <c r="GL13" s="4"/>
      <c r="GM13" s="4"/>
      <c r="GN13" s="4"/>
      <c r="GO13" s="4"/>
      <c r="GR13" s="4"/>
      <c r="GS13" s="4"/>
      <c r="GT13" s="4"/>
      <c r="GU13" s="4"/>
      <c r="GV13" s="4"/>
      <c r="GW13" s="4"/>
      <c r="GX13" s="4"/>
      <c r="GY13" s="4"/>
      <c r="GZ13" s="4"/>
      <c r="HC13" s="4"/>
      <c r="HD13" s="4"/>
      <c r="HE13" s="4"/>
      <c r="HF13" s="4"/>
      <c r="HG13" s="4"/>
      <c r="HH13" s="4"/>
      <c r="HI13" s="4"/>
      <c r="HJ13" s="4"/>
      <c r="HK13" s="4"/>
      <c r="HN13" s="4"/>
      <c r="HO13" s="4"/>
      <c r="HP13" s="4"/>
      <c r="HQ13" s="4"/>
      <c r="HR13" s="4"/>
      <c r="HS13" s="4"/>
      <c r="HT13" s="4"/>
      <c r="HU13" s="4"/>
      <c r="HV13" s="4"/>
      <c r="HY13" s="4"/>
      <c r="HZ13" s="4"/>
      <c r="IA13" s="4"/>
      <c r="IB13" s="4"/>
      <c r="IC13" s="4"/>
      <c r="ID13" s="4"/>
      <c r="IE13" s="4"/>
      <c r="IF13" s="4"/>
      <c r="IG13" s="4"/>
      <c r="IJ13" s="4"/>
      <c r="IK13" s="4"/>
      <c r="IL13" s="107"/>
      <c r="IM13" s="4"/>
      <c r="IN13" s="4"/>
      <c r="IO13" s="4"/>
      <c r="IP13" s="4"/>
      <c r="IQ13" s="4"/>
    </row>
    <row r="14" spans="1:251" x14ac:dyDescent="0.25">
      <c r="A14" s="34">
        <v>6</v>
      </c>
      <c r="B14" s="72" t="s">
        <v>107</v>
      </c>
      <c r="C14" s="25"/>
      <c r="D14" s="73"/>
      <c r="E14" s="73" t="s">
        <v>18</v>
      </c>
      <c r="F14" s="74" t="s">
        <v>23</v>
      </c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5">
        <f>IF(ISNA(VLOOKUP(E14,SortLookup!$A$1:$B$5,2,FALSE))," ",VLOOKUP(E14,SortLookup!$A$1:$B$5,2,FALSE))</f>
        <v>2</v>
      </c>
      <c r="J14" s="22">
        <f>IF(ISNA(VLOOKUP(F14,SortLookup!$A$7:$B$11,2,FALSE))," ",VLOOKUP(F14,SortLookup!$A$7:$B$11,2,FALSE))</f>
        <v>3</v>
      </c>
      <c r="K14" s="66">
        <f>L14+M14+N14</f>
        <v>208.09</v>
      </c>
      <c r="L14" s="67">
        <f>AB14+BA14+BL14+BY14+CJ14+CU14+DF14+DQ14+EB14+EM14+EX14+FI14+FT14+GE14+GP14+HA14+HL14+HW14+IH14</f>
        <v>184.09</v>
      </c>
      <c r="M14" s="40">
        <f>AD14+BC14+BN14+CA14+CL14+CW14+DH14+DS14+ED14+EO14+EZ14+FK14+FV14+GG14+GR14+HC14+HN14+HY14+IJ14</f>
        <v>5</v>
      </c>
      <c r="N14" s="41">
        <f>O14/2</f>
        <v>19</v>
      </c>
      <c r="O14" s="68">
        <f>W14+AV14+BG14+BT14+CE14+CP14+DA14+DL14+DW14+EH14+ES14+FD14+FO14+FZ14+GK14+GV14+HG14+HR14+IC14</f>
        <v>38</v>
      </c>
      <c r="P14" s="32">
        <v>29.53</v>
      </c>
      <c r="Q14" s="29"/>
      <c r="R14" s="29"/>
      <c r="S14" s="29"/>
      <c r="T14" s="29"/>
      <c r="U14" s="29"/>
      <c r="V14" s="29"/>
      <c r="W14" s="30">
        <v>20</v>
      </c>
      <c r="X14" s="30">
        <v>0</v>
      </c>
      <c r="Y14" s="30">
        <v>0</v>
      </c>
      <c r="Z14" s="30">
        <v>0</v>
      </c>
      <c r="AA14" s="31">
        <v>0</v>
      </c>
      <c r="AB14" s="28">
        <f>P14+Q14+R14+S14+T14+U14+V14</f>
        <v>29.53</v>
      </c>
      <c r="AC14" s="27">
        <f>W14/2</f>
        <v>10</v>
      </c>
      <c r="AD14" s="23">
        <f>(X14*3)+(Y14*5)+(Z14*5)+(AA14*20)</f>
        <v>0</v>
      </c>
      <c r="AE14" s="53">
        <f>AB14+AC14+AD14</f>
        <v>39.53</v>
      </c>
      <c r="AF14" s="32">
        <v>10.83</v>
      </c>
      <c r="AG14" s="29"/>
      <c r="AH14" s="29"/>
      <c r="AI14" s="29"/>
      <c r="AJ14" s="30">
        <v>2</v>
      </c>
      <c r="AK14" s="30">
        <v>0</v>
      </c>
      <c r="AL14" s="30">
        <v>0</v>
      </c>
      <c r="AM14" s="30">
        <v>0</v>
      </c>
      <c r="AN14" s="31">
        <v>0</v>
      </c>
      <c r="AO14" s="28">
        <f>AF14+AG14+AH14+AI14</f>
        <v>10.83</v>
      </c>
      <c r="AP14" s="27">
        <f>AJ14/2</f>
        <v>1</v>
      </c>
      <c r="AQ14" s="23">
        <f>(AK14*3)+(AL14*5)+(AM14*5)+(AN14*20)</f>
        <v>0</v>
      </c>
      <c r="AR14" s="53">
        <f>AO14+AP14+AQ14</f>
        <v>11.83</v>
      </c>
      <c r="AS14" s="32">
        <v>50.56</v>
      </c>
      <c r="AT14" s="29"/>
      <c r="AU14" s="29"/>
      <c r="AV14" s="30">
        <v>6</v>
      </c>
      <c r="AW14" s="30">
        <v>0</v>
      </c>
      <c r="AX14" s="30">
        <v>1</v>
      </c>
      <c r="AY14" s="30">
        <v>0</v>
      </c>
      <c r="AZ14" s="31">
        <v>0</v>
      </c>
      <c r="BA14" s="28">
        <f>AS14+AT14+AU14</f>
        <v>50.56</v>
      </c>
      <c r="BB14" s="27">
        <f>AV14/2</f>
        <v>3</v>
      </c>
      <c r="BC14" s="23">
        <f>(AW14*3)+(AX14*5)+(AY14*5)+(AZ14*20)</f>
        <v>5</v>
      </c>
      <c r="BD14" s="53">
        <f>BA14+BB14+BC14</f>
        <v>58.56</v>
      </c>
      <c r="BE14" s="28"/>
      <c r="BF14" s="51"/>
      <c r="BG14" s="30"/>
      <c r="BH14" s="30"/>
      <c r="BI14" s="30"/>
      <c r="BJ14" s="30"/>
      <c r="BK14" s="31"/>
      <c r="BL14" s="47">
        <f>BE14+BF14</f>
        <v>0</v>
      </c>
      <c r="BM14" s="41">
        <f>BG14/2</f>
        <v>0</v>
      </c>
      <c r="BN14" s="40">
        <f>(BH14*3)+(BI14*5)+(BJ14*5)+(BK14*20)</f>
        <v>0</v>
      </c>
      <c r="BO14" s="39">
        <f>BL14+BM14+BN14</f>
        <v>0</v>
      </c>
      <c r="BP14" s="32">
        <v>62.59</v>
      </c>
      <c r="BQ14" s="29"/>
      <c r="BR14" s="29"/>
      <c r="BS14" s="29"/>
      <c r="BT14" s="30">
        <v>7</v>
      </c>
      <c r="BU14" s="30">
        <v>0</v>
      </c>
      <c r="BV14" s="30">
        <v>0</v>
      </c>
      <c r="BW14" s="30">
        <v>0</v>
      </c>
      <c r="BX14" s="31">
        <v>0</v>
      </c>
      <c r="BY14" s="28">
        <f>BP14+BQ14+BR14+BS14</f>
        <v>62.59</v>
      </c>
      <c r="BZ14" s="27">
        <f>BT14/2</f>
        <v>3.5</v>
      </c>
      <c r="CA14" s="33">
        <f>(BU14*3)+(BV14*5)+(BW14*5)+(BX14*20)</f>
        <v>0</v>
      </c>
      <c r="CB14" s="82">
        <f>BY14+BZ14+CA14</f>
        <v>66.09</v>
      </c>
      <c r="CC14" s="32">
        <v>41.41</v>
      </c>
      <c r="CD14" s="29"/>
      <c r="CE14" s="91">
        <v>5</v>
      </c>
      <c r="CF14" s="30">
        <v>0</v>
      </c>
      <c r="CG14" s="30">
        <v>0</v>
      </c>
      <c r="CH14" s="30">
        <v>0</v>
      </c>
      <c r="CI14" s="31">
        <v>0</v>
      </c>
      <c r="CJ14" s="28">
        <f>CC14+CD14</f>
        <v>41.41</v>
      </c>
      <c r="CK14" s="27">
        <f>CE14/2</f>
        <v>2.5</v>
      </c>
      <c r="CL14" s="23">
        <f>(CF14*3)+(CG14*5)+(CH14*5)+(CI14*20)</f>
        <v>0</v>
      </c>
      <c r="CM14" s="78">
        <f>CJ14+CK14+CL14</f>
        <v>43.91</v>
      </c>
      <c r="CN14" s="4"/>
      <c r="CO14" s="4"/>
      <c r="CP14" s="4"/>
      <c r="CQ14" s="4"/>
      <c r="CR14" s="4"/>
      <c r="CS14" s="4"/>
      <c r="CT14" s="4"/>
      <c r="CW14" s="4"/>
      <c r="CX14" s="4"/>
      <c r="CY14" s="4"/>
      <c r="CZ14" s="4"/>
      <c r="DA14" s="4"/>
      <c r="DB14" s="4"/>
      <c r="DC14" s="4"/>
      <c r="DD14" s="4"/>
      <c r="DE14" s="4"/>
      <c r="DH14" s="4"/>
      <c r="DI14" s="4"/>
      <c r="DJ14" s="4"/>
      <c r="DK14" s="4"/>
      <c r="DL14" s="4"/>
      <c r="DM14" s="4"/>
      <c r="DN14" s="4"/>
      <c r="DO14" s="4"/>
      <c r="DP14" s="4"/>
      <c r="DS14" s="4"/>
      <c r="DT14" s="4"/>
      <c r="DU14" s="4"/>
      <c r="DV14" s="4"/>
      <c r="DW14" s="4"/>
      <c r="DX14" s="4"/>
      <c r="DY14" s="4"/>
      <c r="DZ14" s="4"/>
      <c r="EA14" s="4"/>
      <c r="ED14" s="4"/>
      <c r="EE14" s="4"/>
      <c r="EF14" s="4"/>
      <c r="EG14" s="4"/>
      <c r="EH14" s="4"/>
      <c r="EI14" s="4"/>
      <c r="EJ14" s="4"/>
      <c r="EK14" s="4"/>
      <c r="EL14" s="4"/>
      <c r="EO14" s="4"/>
      <c r="EP14" s="4"/>
      <c r="EQ14" s="4"/>
      <c r="ER14" s="4"/>
      <c r="ES14" s="4"/>
      <c r="ET14" s="4"/>
      <c r="EU14" s="4"/>
      <c r="EV14" s="4"/>
      <c r="EW14" s="4"/>
      <c r="EZ14" s="4"/>
      <c r="FA14" s="4"/>
      <c r="FB14" s="4"/>
      <c r="FC14" s="4"/>
      <c r="FD14" s="4"/>
      <c r="FE14" s="4"/>
      <c r="FF14" s="4"/>
      <c r="FG14" s="4"/>
      <c r="FH14" s="4"/>
      <c r="FK14" s="4"/>
      <c r="FL14" s="4"/>
      <c r="FM14" s="4"/>
      <c r="FN14" s="4"/>
      <c r="FO14" s="4"/>
      <c r="FP14" s="4"/>
      <c r="FQ14" s="4"/>
      <c r="FR14" s="4"/>
      <c r="FS14" s="4"/>
      <c r="FV14" s="4"/>
      <c r="FW14" s="4"/>
      <c r="FX14" s="4"/>
      <c r="FY14" s="4"/>
      <c r="FZ14" s="4"/>
      <c r="GA14" s="4"/>
      <c r="GB14" s="4"/>
      <c r="GC14" s="4"/>
      <c r="GD14" s="4"/>
      <c r="GG14" s="4"/>
      <c r="GH14" s="4"/>
      <c r="GI14" s="4"/>
      <c r="GJ14" s="4"/>
      <c r="GK14" s="4"/>
      <c r="GL14" s="4"/>
      <c r="GM14" s="4"/>
      <c r="GN14" s="4"/>
      <c r="GO14" s="4"/>
      <c r="GR14" s="4"/>
      <c r="GS14" s="4"/>
      <c r="GT14" s="4"/>
      <c r="GU14" s="4"/>
      <c r="GV14" s="4"/>
      <c r="GW14" s="4"/>
      <c r="GX14" s="4"/>
      <c r="GY14" s="4"/>
      <c r="GZ14" s="4"/>
      <c r="HC14" s="4"/>
      <c r="HD14" s="4"/>
      <c r="HE14" s="4"/>
      <c r="HF14" s="4"/>
      <c r="HG14" s="4"/>
      <c r="HH14" s="4"/>
      <c r="HI14" s="4"/>
      <c r="HJ14" s="4"/>
      <c r="HK14" s="4"/>
      <c r="HN14" s="4"/>
      <c r="HO14" s="4"/>
      <c r="HP14" s="4"/>
      <c r="HQ14" s="4"/>
      <c r="HR14" s="4"/>
      <c r="HS14" s="4"/>
      <c r="HT14" s="4"/>
      <c r="HU14" s="4"/>
      <c r="HV14" s="4"/>
      <c r="HY14" s="4"/>
      <c r="HZ14" s="4"/>
      <c r="IA14" s="4"/>
      <c r="IB14" s="4"/>
      <c r="IC14" s="4"/>
      <c r="ID14" s="4"/>
      <c r="IE14" s="4"/>
      <c r="IF14" s="4"/>
      <c r="IG14" s="4"/>
      <c r="IJ14" s="4"/>
      <c r="IK14" s="4"/>
      <c r="IL14" s="107"/>
      <c r="IM14" s="4"/>
      <c r="IN14" s="4"/>
      <c r="IO14" s="4"/>
      <c r="IP14" s="4"/>
    </row>
    <row r="15" spans="1:251" x14ac:dyDescent="0.25">
      <c r="A15" s="34">
        <v>7</v>
      </c>
      <c r="B15" s="25" t="s">
        <v>112</v>
      </c>
      <c r="C15" s="25"/>
      <c r="D15" s="26"/>
      <c r="E15" s="26" t="s">
        <v>18</v>
      </c>
      <c r="F15" s="106" t="s">
        <v>23</v>
      </c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5">
        <f>IF(ISNA(VLOOKUP(E15,SortLookup!$A$1:$B$5,2,FALSE))," ",VLOOKUP(E15,SortLookup!$A$1:$B$5,2,FALSE))</f>
        <v>2</v>
      </c>
      <c r="J15" s="22">
        <f>IF(ISNA(VLOOKUP(F15,SortLookup!$A$7:$B$11,2,FALSE))," ",VLOOKUP(F15,SortLookup!$A$7:$B$11,2,FALSE))</f>
        <v>3</v>
      </c>
      <c r="K15" s="66">
        <f>L15+M15+N15</f>
        <v>224.16</v>
      </c>
      <c r="L15" s="67">
        <f>AB15+BA15+BL15+BY15+CJ15+CU15+DF15+DQ15+EB15+EM15+EX15+FI15+FT15+GE15+GP15+HA15+HL15+HW15+IH15</f>
        <v>208.66</v>
      </c>
      <c r="M15" s="40">
        <f>AD15+BC15+BN15+CA15+CL15+CW15+DH15+DS15+ED15+EO15+EZ15+FK15+FV15+GG15+GR15+HC15+HN15+HY15+IJ15</f>
        <v>0</v>
      </c>
      <c r="N15" s="41">
        <f>O15/2</f>
        <v>15.5</v>
      </c>
      <c r="O15" s="68">
        <f>W15+AV15+BG15+BT15+CE15+CP15+DA15+DL15+DW15+EH15+ES15+FD15+FO15+FZ15+GK15+GV15+HG15+HR15+IC15</f>
        <v>31</v>
      </c>
      <c r="P15" s="32">
        <v>23.21</v>
      </c>
      <c r="Q15" s="29"/>
      <c r="R15" s="29"/>
      <c r="S15" s="29"/>
      <c r="T15" s="29"/>
      <c r="U15" s="29"/>
      <c r="V15" s="29"/>
      <c r="W15" s="30">
        <v>27</v>
      </c>
      <c r="X15" s="30">
        <v>0</v>
      </c>
      <c r="Y15" s="30">
        <v>0</v>
      </c>
      <c r="Z15" s="30">
        <v>0</v>
      </c>
      <c r="AA15" s="31">
        <v>0</v>
      </c>
      <c r="AB15" s="28">
        <f>P15+Q15+R15+S15+T15+U15+V15</f>
        <v>23.21</v>
      </c>
      <c r="AC15" s="27">
        <f>W15/2</f>
        <v>13.5</v>
      </c>
      <c r="AD15" s="23">
        <f>(X15*3)+(Y15*5)+(Z15*5)+(AA15*20)</f>
        <v>0</v>
      </c>
      <c r="AE15" s="53">
        <f>AB15+AC15+AD15</f>
        <v>36.71</v>
      </c>
      <c r="AF15" s="32">
        <v>9.4700000000000006</v>
      </c>
      <c r="AG15" s="29"/>
      <c r="AH15" s="29"/>
      <c r="AI15" s="29"/>
      <c r="AJ15" s="30">
        <v>6</v>
      </c>
      <c r="AK15" s="30">
        <v>0</v>
      </c>
      <c r="AL15" s="30">
        <v>0</v>
      </c>
      <c r="AM15" s="30">
        <v>0</v>
      </c>
      <c r="AN15" s="31">
        <v>0</v>
      </c>
      <c r="AO15" s="28">
        <f>AF15+AG15+AH15+AI15</f>
        <v>9.4700000000000006</v>
      </c>
      <c r="AP15" s="27">
        <f>AJ15/2</f>
        <v>3</v>
      </c>
      <c r="AQ15" s="23">
        <f>(AK15*3)+(AL15*5)+(AM15*5)+(AN15*20)</f>
        <v>0</v>
      </c>
      <c r="AR15" s="53">
        <f>AO15+AP15+AQ15</f>
        <v>12.47</v>
      </c>
      <c r="AS15" s="32">
        <v>57.03</v>
      </c>
      <c r="AT15" s="29"/>
      <c r="AU15" s="29"/>
      <c r="AV15" s="30">
        <v>1</v>
      </c>
      <c r="AW15" s="30">
        <v>0</v>
      </c>
      <c r="AX15" s="30">
        <v>0</v>
      </c>
      <c r="AY15" s="30">
        <v>0</v>
      </c>
      <c r="AZ15" s="31">
        <v>0</v>
      </c>
      <c r="BA15" s="28">
        <f>AS15+AT15+AU15</f>
        <v>57.03</v>
      </c>
      <c r="BB15" s="27">
        <f>AV15/2</f>
        <v>0.5</v>
      </c>
      <c r="BC15" s="23">
        <f>(AW15*3)+(AX15*5)+(AY15*5)+(AZ15*20)</f>
        <v>0</v>
      </c>
      <c r="BD15" s="53">
        <f>BA15+BB15+BC15</f>
        <v>57.53</v>
      </c>
      <c r="BE15" s="28"/>
      <c r="BF15" s="51"/>
      <c r="BG15" s="30"/>
      <c r="BH15" s="30"/>
      <c r="BI15" s="30"/>
      <c r="BJ15" s="30"/>
      <c r="BK15" s="31"/>
      <c r="BL15" s="47">
        <f>BE15+BF15</f>
        <v>0</v>
      </c>
      <c r="BM15" s="41">
        <f>BG15/2</f>
        <v>0</v>
      </c>
      <c r="BN15" s="40">
        <f>(BH15*3)+(BI15*5)+(BJ15*5)+(BK15*20)</f>
        <v>0</v>
      </c>
      <c r="BO15" s="39">
        <f>BL15+BM15+BN15</f>
        <v>0</v>
      </c>
      <c r="BP15" s="32">
        <v>82.71</v>
      </c>
      <c r="BQ15" s="29"/>
      <c r="BR15" s="29"/>
      <c r="BS15" s="29"/>
      <c r="BT15" s="30">
        <v>3</v>
      </c>
      <c r="BU15" s="30">
        <v>0</v>
      </c>
      <c r="BV15" s="30">
        <v>0</v>
      </c>
      <c r="BW15" s="30">
        <v>0</v>
      </c>
      <c r="BX15" s="31">
        <v>0</v>
      </c>
      <c r="BY15" s="28">
        <f>BP15+BQ15+BR15+BS15</f>
        <v>82.71</v>
      </c>
      <c r="BZ15" s="27">
        <f>BT15/2</f>
        <v>1.5</v>
      </c>
      <c r="CA15" s="33">
        <f>(BU15*3)+(BV15*5)+(BW15*5)+(BX15*20)</f>
        <v>0</v>
      </c>
      <c r="CB15" s="82">
        <f>BY15+BZ15+CA15</f>
        <v>84.21</v>
      </c>
      <c r="CC15" s="32">
        <v>45.71</v>
      </c>
      <c r="CD15" s="29"/>
      <c r="CE15" s="30">
        <v>0</v>
      </c>
      <c r="CF15" s="30">
        <v>0</v>
      </c>
      <c r="CG15" s="30">
        <v>0</v>
      </c>
      <c r="CH15" s="30">
        <v>0</v>
      </c>
      <c r="CI15" s="31">
        <v>0</v>
      </c>
      <c r="CJ15" s="28">
        <f>CC15+CD15</f>
        <v>45.71</v>
      </c>
      <c r="CK15" s="27">
        <f>CE15/2</f>
        <v>0</v>
      </c>
      <c r="CL15" s="23">
        <f>(CF15*3)+(CG15*5)+(CH15*5)+(CI15*20)</f>
        <v>0</v>
      </c>
      <c r="CM15" s="78">
        <f>CJ15+CK15+CL15</f>
        <v>45.71</v>
      </c>
      <c r="CN15" s="4"/>
      <c r="CO15" s="4"/>
      <c r="CP15" s="4"/>
      <c r="CQ15" s="4"/>
      <c r="CR15" s="4"/>
      <c r="CS15" s="4"/>
      <c r="CT15" s="4"/>
      <c r="CW15" s="4"/>
      <c r="CX15" s="4"/>
      <c r="CY15" s="4"/>
      <c r="CZ15" s="4"/>
      <c r="DA15" s="4"/>
      <c r="DB15" s="4"/>
      <c r="DC15" s="4"/>
      <c r="DD15" s="4"/>
      <c r="DE15" s="4"/>
      <c r="DH15" s="4"/>
      <c r="DI15" s="4"/>
      <c r="DJ15" s="4"/>
      <c r="DK15" s="4"/>
      <c r="DL15" s="4"/>
      <c r="DM15" s="4"/>
      <c r="DN15" s="4"/>
      <c r="DO15" s="4"/>
      <c r="DP15" s="4"/>
      <c r="DS15" s="4"/>
      <c r="DT15" s="4"/>
      <c r="DU15" s="4"/>
      <c r="DV15" s="4"/>
      <c r="DW15" s="4"/>
      <c r="DX15" s="4"/>
      <c r="DY15" s="4"/>
      <c r="DZ15" s="4"/>
      <c r="EA15" s="4"/>
      <c r="ED15" s="4"/>
      <c r="EE15" s="4"/>
      <c r="EF15" s="4"/>
      <c r="EG15" s="4"/>
      <c r="EH15" s="4"/>
      <c r="EI15" s="4"/>
      <c r="EJ15" s="4"/>
      <c r="EK15" s="4"/>
      <c r="EL15" s="4"/>
      <c r="EO15" s="4"/>
      <c r="EP15" s="4"/>
      <c r="EQ15" s="4"/>
      <c r="ER15" s="4"/>
      <c r="ES15" s="4"/>
      <c r="ET15" s="4"/>
      <c r="EU15" s="4"/>
      <c r="EV15" s="4"/>
      <c r="EW15" s="4"/>
      <c r="EZ15" s="4"/>
      <c r="FA15" s="4"/>
      <c r="FB15" s="4"/>
      <c r="FC15" s="4"/>
      <c r="FD15" s="4"/>
      <c r="FE15" s="4"/>
      <c r="FF15" s="4"/>
      <c r="FG15" s="4"/>
      <c r="FH15" s="4"/>
      <c r="FK15" s="4"/>
      <c r="FL15" s="4"/>
      <c r="FM15" s="4"/>
      <c r="FN15" s="4"/>
      <c r="FO15" s="4"/>
      <c r="FP15" s="4"/>
      <c r="FQ15" s="4"/>
      <c r="FR15" s="4"/>
      <c r="FS15" s="4"/>
      <c r="FV15" s="4"/>
      <c r="FW15" s="4"/>
      <c r="FX15" s="4"/>
      <c r="FY15" s="4"/>
      <c r="FZ15" s="4"/>
      <c r="GA15" s="4"/>
      <c r="GB15" s="4"/>
      <c r="GC15" s="4"/>
      <c r="GD15" s="4"/>
      <c r="GG15" s="4"/>
      <c r="GH15" s="4"/>
      <c r="GI15" s="4"/>
      <c r="GJ15" s="4"/>
      <c r="GK15" s="4"/>
      <c r="GL15" s="4"/>
      <c r="GM15" s="4"/>
      <c r="GN15" s="4"/>
      <c r="GO15" s="4"/>
      <c r="GR15" s="4"/>
      <c r="GS15" s="4"/>
      <c r="GT15" s="4"/>
      <c r="GU15" s="4"/>
      <c r="GV15" s="4"/>
      <c r="GW15" s="4"/>
      <c r="GX15" s="4"/>
      <c r="GY15" s="4"/>
      <c r="GZ15" s="4"/>
      <c r="HC15" s="4"/>
      <c r="HD15" s="4"/>
      <c r="HE15" s="4"/>
      <c r="HF15" s="4"/>
      <c r="HG15" s="4"/>
      <c r="HH15" s="4"/>
      <c r="HI15" s="4"/>
      <c r="HJ15" s="4"/>
      <c r="HK15" s="4"/>
      <c r="HN15" s="4"/>
      <c r="HO15" s="4"/>
      <c r="HP15" s="4"/>
      <c r="HQ15" s="4"/>
      <c r="HR15" s="4"/>
      <c r="HS15" s="4"/>
      <c r="HT15" s="4"/>
      <c r="HU15" s="4"/>
      <c r="HV15" s="4"/>
      <c r="HY15" s="4"/>
      <c r="HZ15" s="4"/>
      <c r="IA15" s="4"/>
      <c r="IB15" s="4"/>
      <c r="IC15" s="4"/>
      <c r="ID15" s="4"/>
      <c r="IE15" s="4"/>
      <c r="IF15" s="4"/>
      <c r="IG15" s="4"/>
      <c r="IJ15" s="4"/>
      <c r="IK15" s="4"/>
      <c r="IL15" s="107"/>
      <c r="IM15" s="4"/>
      <c r="IN15" s="4"/>
      <c r="IO15" s="4"/>
      <c r="IP15" s="4"/>
      <c r="IQ15" s="4"/>
    </row>
    <row r="16" spans="1:251" x14ac:dyDescent="0.25">
      <c r="A16" s="34">
        <v>8</v>
      </c>
      <c r="B16" s="72" t="s">
        <v>158</v>
      </c>
      <c r="C16" s="25"/>
      <c r="D16" s="26"/>
      <c r="E16" s="73" t="s">
        <v>18</v>
      </c>
      <c r="F16" s="74" t="s">
        <v>22</v>
      </c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5">
        <f>IF(ISNA(VLOOKUP(E16,SortLookup!$A$1:$B$5,2,FALSE))," ",VLOOKUP(E16,SortLookup!$A$1:$B$5,2,FALSE))</f>
        <v>2</v>
      </c>
      <c r="J16" s="22">
        <f>IF(ISNA(VLOOKUP(F16,SortLookup!$A$7:$B$11,2,FALSE))," ",VLOOKUP(F16,SortLookup!$A$7:$B$11,2,FALSE))</f>
        <v>2</v>
      </c>
      <c r="K16" s="66">
        <f>L16+M16+N16</f>
        <v>262.77999999999997</v>
      </c>
      <c r="L16" s="67">
        <f>AB16+BA16+BL16+BY16+CJ16+CU16+DF16+DQ16+EB16+EM16+EX16+FI16+FT16+GE16+GP16+HA16+HL16+HW16+IH16</f>
        <v>229.28</v>
      </c>
      <c r="M16" s="40">
        <f>AD16+BC16+BN16+CA16+CL16+CW16+DH16+DS16+ED16+EO16+EZ16+FK16+FV16+GG16+GR16+HC16+HN16+HY16+IJ16</f>
        <v>5</v>
      </c>
      <c r="N16" s="41">
        <f>O16/2</f>
        <v>28.5</v>
      </c>
      <c r="O16" s="68">
        <f>W16+AV16+BG16+BT16+CE16+CP16+DA16+DL16+DW16+EH16+ES16+FD16+FO16+FZ16+GK16+GV16+HG16+HR16+IC16</f>
        <v>57</v>
      </c>
      <c r="P16" s="32">
        <v>29.57</v>
      </c>
      <c r="Q16" s="29"/>
      <c r="R16" s="29"/>
      <c r="S16" s="29"/>
      <c r="T16" s="29"/>
      <c r="U16" s="29"/>
      <c r="V16" s="29"/>
      <c r="W16" s="30">
        <v>28</v>
      </c>
      <c r="X16" s="30">
        <v>0</v>
      </c>
      <c r="Y16" s="30">
        <v>0</v>
      </c>
      <c r="Z16" s="30">
        <v>0</v>
      </c>
      <c r="AA16" s="31">
        <v>0</v>
      </c>
      <c r="AB16" s="28">
        <f>P16+Q16+R16+S16+T16+U16+V16</f>
        <v>29.57</v>
      </c>
      <c r="AC16" s="27">
        <f>W16/2</f>
        <v>14</v>
      </c>
      <c r="AD16" s="23">
        <f>(X16*3)+(Y16*5)+(Z16*5)+(AA16*20)</f>
        <v>0</v>
      </c>
      <c r="AE16" s="53">
        <f>AB16+AC16+AD16</f>
        <v>43.57</v>
      </c>
      <c r="AF16" s="32">
        <v>13.34</v>
      </c>
      <c r="AG16" s="29"/>
      <c r="AH16" s="29"/>
      <c r="AI16" s="29"/>
      <c r="AJ16" s="30">
        <v>3</v>
      </c>
      <c r="AK16" s="30">
        <v>0</v>
      </c>
      <c r="AL16" s="30">
        <v>0</v>
      </c>
      <c r="AM16" s="30">
        <v>0</v>
      </c>
      <c r="AN16" s="31">
        <v>0</v>
      </c>
      <c r="AO16" s="28">
        <f>AF16+AG16+AH16+AI16</f>
        <v>13.34</v>
      </c>
      <c r="AP16" s="27">
        <f>AJ16/2</f>
        <v>1.5</v>
      </c>
      <c r="AQ16" s="23">
        <f>(AK16*3)+(AL16*5)+(AM16*5)+(AN16*20)</f>
        <v>0</v>
      </c>
      <c r="AR16" s="53">
        <f>AO16+AP16+AQ16</f>
        <v>14.84</v>
      </c>
      <c r="AS16" s="32">
        <v>46.34</v>
      </c>
      <c r="AT16" s="29"/>
      <c r="AU16" s="29"/>
      <c r="AV16" s="30">
        <v>5</v>
      </c>
      <c r="AW16" s="30">
        <v>0</v>
      </c>
      <c r="AX16" s="30">
        <v>0</v>
      </c>
      <c r="AY16" s="30">
        <v>0</v>
      </c>
      <c r="AZ16" s="31">
        <v>0</v>
      </c>
      <c r="BA16" s="28">
        <f>AS16+AT16+AU16</f>
        <v>46.34</v>
      </c>
      <c r="BB16" s="27">
        <f>AV16/2</f>
        <v>2.5</v>
      </c>
      <c r="BC16" s="23">
        <f>(AW16*3)+(AX16*5)+(AY16*5)+(AZ16*20)</f>
        <v>0</v>
      </c>
      <c r="BD16" s="53">
        <f>BA16+BB16+BC16</f>
        <v>48.84</v>
      </c>
      <c r="BE16" s="28"/>
      <c r="BF16" s="51"/>
      <c r="BG16" s="30"/>
      <c r="BH16" s="30"/>
      <c r="BI16" s="30"/>
      <c r="BJ16" s="30"/>
      <c r="BK16" s="31"/>
      <c r="BL16" s="28">
        <f>BE16+BF16</f>
        <v>0</v>
      </c>
      <c r="BM16" s="27">
        <f>BG16/2</f>
        <v>0</v>
      </c>
      <c r="BN16" s="23">
        <f>(BH16*3)+(BI16*5)+(BJ16*5)+(BK16*20)</f>
        <v>0</v>
      </c>
      <c r="BO16" s="78">
        <f>BL16+BM16+BN16</f>
        <v>0</v>
      </c>
      <c r="BP16" s="32">
        <v>96.52</v>
      </c>
      <c r="BQ16" s="29"/>
      <c r="BR16" s="29"/>
      <c r="BS16" s="29"/>
      <c r="BT16" s="30">
        <v>12</v>
      </c>
      <c r="BU16" s="30">
        <v>0</v>
      </c>
      <c r="BV16" s="30">
        <v>0</v>
      </c>
      <c r="BW16" s="30">
        <v>1</v>
      </c>
      <c r="BX16" s="31">
        <v>0</v>
      </c>
      <c r="BY16" s="28">
        <f>BP16+BQ16+BR16+BS16</f>
        <v>96.52</v>
      </c>
      <c r="BZ16" s="27">
        <f>BT16/2</f>
        <v>6</v>
      </c>
      <c r="CA16" s="33">
        <f>(BU16*3)+(BV16*5)+(BW16*5)+(BX16*20)</f>
        <v>5</v>
      </c>
      <c r="CB16" s="82">
        <f>BY16+BZ16+CA16</f>
        <v>107.52</v>
      </c>
      <c r="CC16" s="32">
        <v>56.85</v>
      </c>
      <c r="CD16" s="29"/>
      <c r="CE16" s="30">
        <v>12</v>
      </c>
      <c r="CF16" s="30">
        <v>0</v>
      </c>
      <c r="CG16" s="30">
        <v>0</v>
      </c>
      <c r="CH16" s="30">
        <v>0</v>
      </c>
      <c r="CI16" s="31">
        <v>0</v>
      </c>
      <c r="CJ16" s="28">
        <f>CC16+CD16</f>
        <v>56.85</v>
      </c>
      <c r="CK16" s="27">
        <f>CE16/2</f>
        <v>6</v>
      </c>
      <c r="CL16" s="23">
        <f>(CF16*3)+(CG16*5)+(CH16*5)+(CI16*20)</f>
        <v>0</v>
      </c>
      <c r="CM16" s="78">
        <f>CJ16+CK16+CL16</f>
        <v>62.85</v>
      </c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107"/>
      <c r="IQ16" s="4"/>
    </row>
    <row r="17" spans="1:251" x14ac:dyDescent="0.25">
      <c r="A17" s="34"/>
      <c r="B17" s="72" t="s">
        <v>122</v>
      </c>
      <c r="C17" s="25"/>
      <c r="D17" s="26"/>
      <c r="E17" s="73" t="s">
        <v>18</v>
      </c>
      <c r="F17" s="74" t="s">
        <v>23</v>
      </c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5">
        <f>IF(ISNA(VLOOKUP(E17,SortLookup!$A$1:$B$5,2,FALSE))," ",VLOOKUP(E17,SortLookup!$A$1:$B$5,2,FALSE))</f>
        <v>2</v>
      </c>
      <c r="J17" s="35">
        <f>IF(ISNA(VLOOKUP(F17,SortLookup!$A$7:$B$11,2,FALSE))," ",VLOOKUP(F17,SortLookup!$A$7:$B$11,2,FALSE))</f>
        <v>3</v>
      </c>
      <c r="K17" s="66" t="s">
        <v>123</v>
      </c>
      <c r="L17" s="67"/>
      <c r="M17" s="40"/>
      <c r="N17" s="41"/>
      <c r="O17" s="68"/>
      <c r="P17" s="32">
        <v>27.71</v>
      </c>
      <c r="Q17" s="29"/>
      <c r="R17" s="29"/>
      <c r="S17" s="29"/>
      <c r="T17" s="29"/>
      <c r="U17" s="29"/>
      <c r="V17" s="29"/>
      <c r="W17" s="30">
        <v>28</v>
      </c>
      <c r="X17" s="30">
        <v>0</v>
      </c>
      <c r="Y17" s="30">
        <v>0</v>
      </c>
      <c r="Z17" s="30">
        <v>0</v>
      </c>
      <c r="AA17" s="31">
        <v>0</v>
      </c>
      <c r="AB17" s="28">
        <f>P17+Q17+R17+S17+T17+U17+V17</f>
        <v>27.71</v>
      </c>
      <c r="AC17" s="27">
        <f>W17/2</f>
        <v>14</v>
      </c>
      <c r="AD17" s="23">
        <f>(X17*3)+(Y17*5)+(Z17*5)+(AA17*20)</f>
        <v>0</v>
      </c>
      <c r="AE17" s="53">
        <f>AB17+AC17+AD17</f>
        <v>41.71</v>
      </c>
      <c r="AF17" s="32">
        <v>8.68</v>
      </c>
      <c r="AG17" s="29"/>
      <c r="AH17" s="29"/>
      <c r="AI17" s="29"/>
      <c r="AJ17" s="30">
        <v>1</v>
      </c>
      <c r="AK17" s="30">
        <v>0</v>
      </c>
      <c r="AL17" s="30">
        <v>0</v>
      </c>
      <c r="AM17" s="30">
        <v>0</v>
      </c>
      <c r="AN17" s="31">
        <v>0</v>
      </c>
      <c r="AO17" s="28">
        <f>AF17+AG17+AH17+AI17</f>
        <v>8.68</v>
      </c>
      <c r="AP17" s="27">
        <f>AJ17/2</f>
        <v>0.5</v>
      </c>
      <c r="AQ17" s="23">
        <f>(AK17*3)+(AL17*5)+(AM17*5)+(AN17*20)</f>
        <v>0</v>
      </c>
      <c r="AR17" s="53">
        <f>AO17+AP17+AQ17</f>
        <v>9.18</v>
      </c>
      <c r="AS17" s="32">
        <v>39.75</v>
      </c>
      <c r="AT17" s="29">
        <v>0</v>
      </c>
      <c r="AU17" s="29"/>
      <c r="AV17" s="30">
        <v>8</v>
      </c>
      <c r="AW17" s="30">
        <v>0</v>
      </c>
      <c r="AX17" s="30">
        <v>1</v>
      </c>
      <c r="AY17" s="30">
        <v>0</v>
      </c>
      <c r="AZ17" s="31">
        <v>0</v>
      </c>
      <c r="BA17" s="28">
        <f>AS17+AT17+AU17</f>
        <v>39.75</v>
      </c>
      <c r="BB17" s="27">
        <f>AV17/2</f>
        <v>4</v>
      </c>
      <c r="BC17" s="23">
        <f>(AW17*3)+(AX17*5)+(AY17*5)+(AZ17*20)</f>
        <v>5</v>
      </c>
      <c r="BD17" s="53">
        <f>BA17+BB17+BC17</f>
        <v>48.75</v>
      </c>
      <c r="BE17" s="28"/>
      <c r="BF17" s="51"/>
      <c r="BG17" s="30"/>
      <c r="BH17" s="30"/>
      <c r="BI17" s="30"/>
      <c r="BJ17" s="30"/>
      <c r="BK17" s="30"/>
      <c r="BL17" s="69">
        <f>BE17+BF17</f>
        <v>0</v>
      </c>
      <c r="BM17" s="27">
        <f>BG17/2</f>
        <v>0</v>
      </c>
      <c r="BN17" s="23">
        <f>(BH17*3)+(BI17*5)+(BJ17*5)+(BK17*20)</f>
        <v>0</v>
      </c>
      <c r="BO17" s="89">
        <f>BL17+BM17+BN17</f>
        <v>0</v>
      </c>
      <c r="BP17" s="90"/>
      <c r="BQ17" s="29"/>
      <c r="BR17" s="29"/>
      <c r="BS17" s="29"/>
      <c r="BT17" s="30"/>
      <c r="BU17" s="30"/>
      <c r="BV17" s="30"/>
      <c r="BW17" s="30"/>
      <c r="BX17" s="31"/>
      <c r="BY17" s="28"/>
      <c r="BZ17" s="27"/>
      <c r="CA17" s="23"/>
      <c r="CB17" s="53" t="s">
        <v>123</v>
      </c>
      <c r="CC17" s="32">
        <v>48.54</v>
      </c>
      <c r="CD17" s="29"/>
      <c r="CE17" s="30">
        <v>20</v>
      </c>
      <c r="CF17" s="30">
        <v>0</v>
      </c>
      <c r="CG17" s="30">
        <v>0</v>
      </c>
      <c r="CH17" s="30">
        <v>0</v>
      </c>
      <c r="CI17" s="31">
        <v>0</v>
      </c>
      <c r="CJ17" s="28">
        <f>CC17+CD17</f>
        <v>48.54</v>
      </c>
      <c r="CK17" s="27">
        <f>CE17/2</f>
        <v>10</v>
      </c>
      <c r="CL17" s="23">
        <f>(CF17*3)+(CG17*5)+(CH17*5)+(CI17*20)</f>
        <v>0</v>
      </c>
      <c r="CM17" s="78">
        <f>CJ17+CK17+CL17</f>
        <v>58.54</v>
      </c>
      <c r="CN17" s="4"/>
      <c r="CO17" s="4"/>
      <c r="CP17" s="4"/>
      <c r="CQ17" s="4"/>
      <c r="CR17" s="4"/>
      <c r="CS17" s="4"/>
      <c r="CT17" s="4"/>
      <c r="CW17" s="4"/>
      <c r="CX17" s="4"/>
      <c r="CY17" s="4"/>
      <c r="CZ17" s="4"/>
      <c r="DA17" s="4"/>
      <c r="DB17" s="4"/>
      <c r="DC17" s="4"/>
      <c r="DD17" s="4"/>
      <c r="DE17" s="4"/>
      <c r="DH17" s="4"/>
      <c r="DI17" s="4"/>
      <c r="DJ17" s="4"/>
      <c r="DK17" s="4"/>
      <c r="DL17" s="4"/>
      <c r="DM17" s="4"/>
      <c r="DN17" s="4"/>
      <c r="DO17" s="4"/>
      <c r="DP17" s="4"/>
      <c r="DS17" s="4"/>
      <c r="DT17" s="4"/>
      <c r="DU17" s="4"/>
      <c r="DV17" s="4"/>
      <c r="DW17" s="4"/>
      <c r="DX17" s="4"/>
      <c r="DY17" s="4"/>
      <c r="DZ17" s="4"/>
      <c r="EA17" s="4"/>
      <c r="ED17" s="4"/>
      <c r="EE17" s="4"/>
      <c r="EF17" s="4"/>
      <c r="EG17" s="4"/>
      <c r="EH17" s="4"/>
      <c r="EI17" s="4"/>
      <c r="EJ17" s="4"/>
      <c r="EK17" s="4"/>
      <c r="EL17" s="4"/>
      <c r="EO17" s="4"/>
      <c r="EP17" s="4"/>
      <c r="EQ17" s="4"/>
      <c r="ER17" s="4"/>
      <c r="ES17" s="4"/>
      <c r="ET17" s="4"/>
      <c r="EU17" s="4"/>
      <c r="EV17" s="4"/>
      <c r="EW17" s="4"/>
      <c r="EZ17" s="4"/>
      <c r="FA17" s="4"/>
      <c r="FB17" s="4"/>
      <c r="FC17" s="4"/>
      <c r="FD17" s="4"/>
      <c r="FE17" s="4"/>
      <c r="FF17" s="4"/>
      <c r="FG17" s="4"/>
      <c r="FH17" s="4"/>
      <c r="FK17" s="4"/>
      <c r="FL17" s="4"/>
      <c r="FM17" s="4"/>
      <c r="FN17" s="4"/>
      <c r="FO17" s="4"/>
      <c r="FP17" s="4"/>
      <c r="FQ17" s="4"/>
      <c r="FR17" s="4"/>
      <c r="FS17" s="4"/>
      <c r="FV17" s="4"/>
      <c r="FW17" s="4"/>
      <c r="FX17" s="4"/>
      <c r="FY17" s="4"/>
      <c r="FZ17" s="4"/>
      <c r="GA17" s="4"/>
      <c r="GB17" s="4"/>
      <c r="GC17" s="4"/>
      <c r="GD17" s="4"/>
      <c r="GG17" s="4"/>
      <c r="GH17" s="4"/>
      <c r="GI17" s="4"/>
      <c r="GJ17" s="4"/>
      <c r="GK17" s="4"/>
      <c r="GL17" s="4"/>
      <c r="GM17" s="4"/>
      <c r="GN17" s="4"/>
      <c r="GO17" s="4"/>
      <c r="GR17" s="4"/>
      <c r="GS17" s="4"/>
      <c r="GT17" s="4"/>
      <c r="GU17" s="4"/>
      <c r="GV17" s="4"/>
      <c r="GW17" s="4"/>
      <c r="GX17" s="4"/>
      <c r="GY17" s="4"/>
      <c r="GZ17" s="4"/>
      <c r="HC17" s="4"/>
      <c r="HD17" s="4"/>
      <c r="HE17" s="4"/>
      <c r="HF17" s="4"/>
      <c r="HG17" s="4"/>
      <c r="HH17" s="4"/>
      <c r="HI17" s="4"/>
      <c r="HJ17" s="4"/>
      <c r="HK17" s="4"/>
      <c r="HN17" s="4"/>
      <c r="HO17" s="4"/>
      <c r="HP17" s="4"/>
      <c r="HQ17" s="4"/>
      <c r="HR17" s="4"/>
      <c r="HS17" s="4"/>
      <c r="HT17" s="4"/>
      <c r="HU17" s="4"/>
      <c r="HV17" s="4"/>
      <c r="HY17" s="4"/>
      <c r="HZ17" s="4"/>
      <c r="IA17" s="4"/>
      <c r="IB17" s="4"/>
      <c r="IC17" s="4"/>
      <c r="ID17" s="4"/>
      <c r="IE17" s="4"/>
      <c r="IF17" s="4"/>
      <c r="IG17" s="4"/>
      <c r="IJ17" s="4"/>
      <c r="IK17" s="4"/>
      <c r="IL17" s="107"/>
      <c r="IQ17" s="4"/>
    </row>
    <row r="18" spans="1:251" ht="3" customHeight="1" x14ac:dyDescent="0.25">
      <c r="A18" s="110"/>
      <c r="B18" s="158"/>
      <c r="C18" s="159"/>
      <c r="D18" s="160"/>
      <c r="E18" s="161"/>
      <c r="F18" s="162"/>
      <c r="G18" s="163"/>
      <c r="H18" s="164"/>
      <c r="I18" s="165"/>
      <c r="J18" s="165"/>
      <c r="K18" s="131"/>
      <c r="L18" s="132"/>
      <c r="M18" s="133"/>
      <c r="N18" s="134"/>
      <c r="O18" s="135"/>
      <c r="P18" s="166"/>
      <c r="Q18" s="167"/>
      <c r="R18" s="167"/>
      <c r="S18" s="167"/>
      <c r="T18" s="167"/>
      <c r="U18" s="167"/>
      <c r="V18" s="167"/>
      <c r="W18" s="168"/>
      <c r="X18" s="168"/>
      <c r="Y18" s="168"/>
      <c r="Z18" s="168"/>
      <c r="AA18" s="169"/>
      <c r="AB18" s="136"/>
      <c r="AC18" s="134"/>
      <c r="AD18" s="133"/>
      <c r="AE18" s="170"/>
      <c r="AF18" s="166"/>
      <c r="AG18" s="167"/>
      <c r="AH18" s="167"/>
      <c r="AI18" s="167"/>
      <c r="AJ18" s="168"/>
      <c r="AK18" s="168"/>
      <c r="AL18" s="168"/>
      <c r="AM18" s="168"/>
      <c r="AN18" s="169"/>
      <c r="AO18" s="136"/>
      <c r="AP18" s="134"/>
      <c r="AQ18" s="133"/>
      <c r="AR18" s="170"/>
      <c r="AS18" s="166"/>
      <c r="AT18" s="167"/>
      <c r="AU18" s="167"/>
      <c r="AV18" s="168"/>
      <c r="AW18" s="168"/>
      <c r="AX18" s="168"/>
      <c r="AY18" s="168"/>
      <c r="AZ18" s="169"/>
      <c r="BA18" s="136"/>
      <c r="BB18" s="134"/>
      <c r="BC18" s="133"/>
      <c r="BD18" s="170"/>
      <c r="BE18" s="136"/>
      <c r="BF18" s="171"/>
      <c r="BG18" s="168"/>
      <c r="BH18" s="168"/>
      <c r="BI18" s="168"/>
      <c r="BJ18" s="168"/>
      <c r="BK18" s="168"/>
      <c r="BL18" s="132"/>
      <c r="BM18" s="134"/>
      <c r="BN18" s="133"/>
      <c r="BO18" s="172"/>
      <c r="BP18" s="173"/>
      <c r="BQ18" s="167"/>
      <c r="BR18" s="167"/>
      <c r="BS18" s="167"/>
      <c r="BT18" s="168"/>
      <c r="BU18" s="168"/>
      <c r="BV18" s="168"/>
      <c r="BW18" s="168"/>
      <c r="BX18" s="169"/>
      <c r="BY18" s="136"/>
      <c r="BZ18" s="134"/>
      <c r="CA18" s="133"/>
      <c r="CB18" s="170"/>
      <c r="CC18" s="166"/>
      <c r="CD18" s="167"/>
      <c r="CE18" s="168"/>
      <c r="CF18" s="168"/>
      <c r="CG18" s="168"/>
      <c r="CH18" s="168"/>
      <c r="CI18" s="169"/>
      <c r="CJ18" s="136"/>
      <c r="CK18" s="134"/>
      <c r="CL18" s="133"/>
      <c r="CM18" s="126"/>
      <c r="CN18" s="4"/>
      <c r="CO18" s="4"/>
      <c r="CP18" s="4"/>
      <c r="CQ18" s="4"/>
      <c r="CR18" s="4"/>
      <c r="CS18" s="4"/>
      <c r="CT18" s="4"/>
      <c r="CW18" s="4"/>
      <c r="CX18" s="4"/>
      <c r="CY18" s="4"/>
      <c r="CZ18" s="4"/>
      <c r="DA18" s="4"/>
      <c r="DB18" s="4"/>
      <c r="DC18" s="4"/>
      <c r="DD18" s="4"/>
      <c r="DE18" s="4"/>
      <c r="DH18" s="4"/>
      <c r="DI18" s="4"/>
      <c r="DJ18" s="4"/>
      <c r="DK18" s="4"/>
      <c r="DL18" s="4"/>
      <c r="DM18" s="4"/>
      <c r="DN18" s="4"/>
      <c r="DO18" s="4"/>
      <c r="DP18" s="4"/>
      <c r="DS18" s="4"/>
      <c r="DT18" s="4"/>
      <c r="DU18" s="4"/>
      <c r="DV18" s="4"/>
      <c r="DW18" s="4"/>
      <c r="DX18" s="4"/>
      <c r="DY18" s="4"/>
      <c r="DZ18" s="4"/>
      <c r="EA18" s="4"/>
      <c r="ED18" s="4"/>
      <c r="EE18" s="4"/>
      <c r="EF18" s="4"/>
      <c r="EG18" s="4"/>
      <c r="EH18" s="4"/>
      <c r="EI18" s="4"/>
      <c r="EJ18" s="4"/>
      <c r="EK18" s="4"/>
      <c r="EL18" s="4"/>
      <c r="EO18" s="4"/>
      <c r="EP18" s="4"/>
      <c r="EQ18" s="4"/>
      <c r="ER18" s="4"/>
      <c r="ES18" s="4"/>
      <c r="ET18" s="4"/>
      <c r="EU18" s="4"/>
      <c r="EV18" s="4"/>
      <c r="EW18" s="4"/>
      <c r="EZ18" s="4"/>
      <c r="FA18" s="4"/>
      <c r="FB18" s="4"/>
      <c r="FC18" s="4"/>
      <c r="FD18" s="4"/>
      <c r="FE18" s="4"/>
      <c r="FF18" s="4"/>
      <c r="FG18" s="4"/>
      <c r="FH18" s="4"/>
      <c r="FK18" s="4"/>
      <c r="FL18" s="4"/>
      <c r="FM18" s="4"/>
      <c r="FN18" s="4"/>
      <c r="FO18" s="4"/>
      <c r="FP18" s="4"/>
      <c r="FQ18" s="4"/>
      <c r="FR18" s="4"/>
      <c r="FS18" s="4"/>
      <c r="FV18" s="4"/>
      <c r="FW18" s="4"/>
      <c r="FX18" s="4"/>
      <c r="FY18" s="4"/>
      <c r="FZ18" s="4"/>
      <c r="GA18" s="4"/>
      <c r="GB18" s="4"/>
      <c r="GC18" s="4"/>
      <c r="GD18" s="4"/>
      <c r="GG18" s="4"/>
      <c r="GH18" s="4"/>
      <c r="GI18" s="4"/>
      <c r="GJ18" s="4"/>
      <c r="GK18" s="4"/>
      <c r="GL18" s="4"/>
      <c r="GM18" s="4"/>
      <c r="GN18" s="4"/>
      <c r="GO18" s="4"/>
      <c r="GR18" s="4"/>
      <c r="GS18" s="4"/>
      <c r="GT18" s="4"/>
      <c r="GU18" s="4"/>
      <c r="GV18" s="4"/>
      <c r="GW18" s="4"/>
      <c r="GX18" s="4"/>
      <c r="GY18" s="4"/>
      <c r="GZ18" s="4"/>
      <c r="HC18" s="4"/>
      <c r="HD18" s="4"/>
      <c r="HE18" s="4"/>
      <c r="HF18" s="4"/>
      <c r="HG18" s="4"/>
      <c r="HH18" s="4"/>
      <c r="HI18" s="4"/>
      <c r="HJ18" s="4"/>
      <c r="HK18" s="4"/>
      <c r="HN18" s="4"/>
      <c r="HO18" s="4"/>
      <c r="HP18" s="4"/>
      <c r="HQ18" s="4"/>
      <c r="HR18" s="4"/>
      <c r="HS18" s="4"/>
      <c r="HT18" s="4"/>
      <c r="HU18" s="4"/>
      <c r="HV18" s="4"/>
      <c r="HY18" s="4"/>
      <c r="HZ18" s="4"/>
      <c r="IA18" s="4"/>
      <c r="IB18" s="4"/>
      <c r="IC18" s="4"/>
      <c r="ID18" s="4"/>
      <c r="IE18" s="4"/>
      <c r="IF18" s="4"/>
      <c r="IG18" s="4"/>
      <c r="IJ18" s="4"/>
      <c r="IK18" s="4"/>
      <c r="IL18" s="107"/>
      <c r="IQ18" s="4"/>
    </row>
    <row r="19" spans="1:251" x14ac:dyDescent="0.25">
      <c r="A19" s="34">
        <v>1</v>
      </c>
      <c r="B19" s="102" t="s">
        <v>127</v>
      </c>
      <c r="C19" s="36"/>
      <c r="D19" s="105"/>
      <c r="E19" s="103" t="s">
        <v>17</v>
      </c>
      <c r="F19" s="104" t="s">
        <v>98</v>
      </c>
      <c r="G19" s="49" t="str">
        <f>IF(AND(OR($G$2="Y",$H$2="Y"),I19&lt;5,J19&lt;5),IF(AND(I19=#REF!,J19=#REF!),#REF!+1,1),"")</f>
        <v/>
      </c>
      <c r="H19" s="37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8">
        <f>IF(ISNA(VLOOKUP(E19,SortLookup!$A$1:$B$5,2,FALSE))," ",VLOOKUP(E19,SortLookup!$A$1:$B$5,2,FALSE))</f>
        <v>1</v>
      </c>
      <c r="J19" s="38" t="str">
        <f>IF(ISNA(VLOOKUP(F19,SortLookup!$A$7:$B$11,2,FALSE))," ",VLOOKUP(F19,SortLookup!$A$7:$B$11,2,FALSE))</f>
        <v xml:space="preserve"> </v>
      </c>
      <c r="K19" s="66">
        <f>L19+M19+N19</f>
        <v>97.54</v>
      </c>
      <c r="L19" s="67">
        <f>AB19+BA19+BL19+BY19+CJ19+CU19+DF19+DQ19+EB19+EM19+EX19+FI19+FT19+GE19+GP19+HA19+HL19+HW19+IH19</f>
        <v>81.540000000000006</v>
      </c>
      <c r="M19" s="40">
        <f>AD19+BC19+BN19+CA19+CL19+CW19+DH19+DS19+ED19+EO19+EZ19+FK19+FV19+GG19+GR19+HC19+HN19+HY19+IJ19</f>
        <v>3</v>
      </c>
      <c r="N19" s="41">
        <f>O19/2</f>
        <v>13</v>
      </c>
      <c r="O19" s="68">
        <f>W19+AV19+BG19+BT19+CE19+CP19+DA19+DL19+DW19+EH19+ES19+FD19+FO19+FZ19+GK19+GV19+HG19+HR19+IC19</f>
        <v>26</v>
      </c>
      <c r="P19" s="46">
        <v>13.68</v>
      </c>
      <c r="Q19" s="42"/>
      <c r="R19" s="42"/>
      <c r="S19" s="42"/>
      <c r="T19" s="42"/>
      <c r="U19" s="42"/>
      <c r="V19" s="42"/>
      <c r="W19" s="43">
        <v>16</v>
      </c>
      <c r="X19" s="43">
        <v>0</v>
      </c>
      <c r="Y19" s="43">
        <v>0</v>
      </c>
      <c r="Z19" s="43">
        <v>0</v>
      </c>
      <c r="AA19" s="85">
        <v>0</v>
      </c>
      <c r="AB19" s="47">
        <f>P19+Q19+R19+S19+T19+U19+V19</f>
        <v>13.68</v>
      </c>
      <c r="AC19" s="41">
        <f>W19/2</f>
        <v>8</v>
      </c>
      <c r="AD19" s="40">
        <f>(X19*3)+(Y19*5)+(Z19*5)+(AA19*20)</f>
        <v>0</v>
      </c>
      <c r="AE19" s="86">
        <f>AB19+AC19+AD19</f>
        <v>21.68</v>
      </c>
      <c r="AF19" s="46">
        <v>5.0999999999999996</v>
      </c>
      <c r="AG19" s="42"/>
      <c r="AH19" s="42"/>
      <c r="AI19" s="42"/>
      <c r="AJ19" s="43">
        <v>1</v>
      </c>
      <c r="AK19" s="43">
        <v>0</v>
      </c>
      <c r="AL19" s="43">
        <v>0</v>
      </c>
      <c r="AM19" s="43">
        <v>0</v>
      </c>
      <c r="AN19" s="85">
        <v>0</v>
      </c>
      <c r="AO19" s="47">
        <f>AF19+AG19+AH19+AI19</f>
        <v>5.0999999999999996</v>
      </c>
      <c r="AP19" s="41">
        <f>AJ19/2</f>
        <v>0.5</v>
      </c>
      <c r="AQ19" s="40">
        <f>(AK19*3)+(AL19*5)+(AM19*5)+(AN19*20)</f>
        <v>0</v>
      </c>
      <c r="AR19" s="86">
        <f>AO19+AP19+AQ19</f>
        <v>5.6</v>
      </c>
      <c r="AS19" s="46">
        <v>13.4</v>
      </c>
      <c r="AT19" s="42"/>
      <c r="AU19" s="42"/>
      <c r="AV19" s="43">
        <v>0</v>
      </c>
      <c r="AW19" s="43">
        <v>1</v>
      </c>
      <c r="AX19" s="43">
        <v>0</v>
      </c>
      <c r="AY19" s="43">
        <v>0</v>
      </c>
      <c r="AZ19" s="85">
        <v>0</v>
      </c>
      <c r="BA19" s="47">
        <f>AS19+AT19+AU19</f>
        <v>13.4</v>
      </c>
      <c r="BB19" s="41">
        <f>AV19/2</f>
        <v>0</v>
      </c>
      <c r="BC19" s="40">
        <f>(AW19*3)+(AX19*5)+(AY19*5)+(AZ19*20)</f>
        <v>3</v>
      </c>
      <c r="BD19" s="86">
        <f>BA19+BB19+BC19</f>
        <v>16.399999999999999</v>
      </c>
      <c r="BE19" s="47"/>
      <c r="BF19" s="87"/>
      <c r="BG19" s="43"/>
      <c r="BH19" s="43"/>
      <c r="BI19" s="43"/>
      <c r="BJ19" s="43"/>
      <c r="BK19" s="43"/>
      <c r="BL19" s="67">
        <f>BE19+BF19</f>
        <v>0</v>
      </c>
      <c r="BM19" s="41">
        <f>BG19/2</f>
        <v>0</v>
      </c>
      <c r="BN19" s="40">
        <f>(BH19*3)+(BI19*5)+(BJ19*5)+(BK19*20)</f>
        <v>0</v>
      </c>
      <c r="BO19" s="95">
        <f>BL19+BM19+BN19</f>
        <v>0</v>
      </c>
      <c r="BP19" s="96">
        <v>30.84</v>
      </c>
      <c r="BQ19" s="42"/>
      <c r="BR19" s="42"/>
      <c r="BS19" s="42"/>
      <c r="BT19" s="43">
        <v>7</v>
      </c>
      <c r="BU19" s="43">
        <v>0</v>
      </c>
      <c r="BV19" s="43">
        <v>0</v>
      </c>
      <c r="BW19" s="43">
        <v>0</v>
      </c>
      <c r="BX19" s="85">
        <v>0</v>
      </c>
      <c r="BY19" s="47">
        <f>BP19+BQ19+BR19+BS19</f>
        <v>30.84</v>
      </c>
      <c r="BZ19" s="41">
        <f>BT19/2</f>
        <v>3.5</v>
      </c>
      <c r="CA19" s="40">
        <f>(BU19*3)+(BV19*5)+(BW19*5)+(BX19*20)</f>
        <v>0</v>
      </c>
      <c r="CB19" s="86">
        <f>BY19+BZ19+CA19</f>
        <v>34.340000000000003</v>
      </c>
      <c r="CC19" s="46">
        <v>23.62</v>
      </c>
      <c r="CD19" s="42"/>
      <c r="CE19" s="43">
        <v>3</v>
      </c>
      <c r="CF19" s="43">
        <v>0</v>
      </c>
      <c r="CG19" s="43">
        <v>0</v>
      </c>
      <c r="CH19" s="43">
        <v>0</v>
      </c>
      <c r="CI19" s="85">
        <v>0</v>
      </c>
      <c r="CJ19" s="47">
        <f>CC19+CD19</f>
        <v>23.62</v>
      </c>
      <c r="CK19" s="41">
        <f>CE19/2</f>
        <v>1.5</v>
      </c>
      <c r="CL19" s="40">
        <f>(CF19*3)+(CG19*5)+(CH19*5)+(CI19*20)</f>
        <v>0</v>
      </c>
      <c r="CM19" s="78">
        <f>CJ19+CK19+CL19</f>
        <v>25.12</v>
      </c>
      <c r="CN19" s="4"/>
      <c r="CO19" s="4"/>
      <c r="CP19" s="4"/>
      <c r="CQ19" s="4"/>
      <c r="CR19" s="4"/>
      <c r="CS19" s="4"/>
      <c r="CT19" s="4"/>
      <c r="CW19" s="4"/>
      <c r="CX19" s="4"/>
      <c r="CY19" s="4"/>
      <c r="CZ19" s="4"/>
      <c r="DA19" s="4"/>
      <c r="DB19" s="4"/>
      <c r="DC19" s="4"/>
      <c r="DD19" s="4"/>
      <c r="DE19" s="4"/>
      <c r="DH19" s="4"/>
      <c r="DI19" s="4"/>
      <c r="DJ19" s="4"/>
      <c r="DK19" s="4"/>
      <c r="DL19" s="4"/>
      <c r="DM19" s="4"/>
      <c r="DN19" s="4"/>
      <c r="DO19" s="4"/>
      <c r="DP19" s="4"/>
      <c r="DS19" s="4"/>
      <c r="DT19" s="4"/>
      <c r="DU19" s="4"/>
      <c r="DV19" s="4"/>
      <c r="DW19" s="4"/>
      <c r="DX19" s="4"/>
      <c r="DY19" s="4"/>
      <c r="DZ19" s="4"/>
      <c r="EA19" s="4"/>
      <c r="ED19" s="4"/>
      <c r="EE19" s="4"/>
      <c r="EF19" s="4"/>
      <c r="EG19" s="4"/>
      <c r="EH19" s="4"/>
      <c r="EI19" s="4"/>
      <c r="EJ19" s="4"/>
      <c r="EK19" s="4"/>
      <c r="EL19" s="4"/>
      <c r="EO19" s="4"/>
      <c r="EP19" s="4"/>
      <c r="EQ19" s="4"/>
      <c r="ER19" s="4"/>
      <c r="ES19" s="4"/>
      <c r="ET19" s="4"/>
      <c r="EU19" s="4"/>
      <c r="EV19" s="4"/>
      <c r="EW19" s="4"/>
      <c r="EZ19" s="4"/>
      <c r="FA19" s="4"/>
      <c r="FB19" s="4"/>
      <c r="FC19" s="4"/>
      <c r="FD19" s="4"/>
      <c r="FE19" s="4"/>
      <c r="FF19" s="4"/>
      <c r="FG19" s="4"/>
      <c r="FH19" s="4"/>
      <c r="FK19" s="4"/>
      <c r="FL19" s="4"/>
      <c r="FM19" s="4"/>
      <c r="FN19" s="4"/>
      <c r="FO19" s="4"/>
      <c r="FP19" s="4"/>
      <c r="FQ19" s="4"/>
      <c r="FR19" s="4"/>
      <c r="FS19" s="4"/>
      <c r="FV19" s="4"/>
      <c r="FW19" s="4"/>
      <c r="FX19" s="4"/>
      <c r="FY19" s="4"/>
      <c r="FZ19" s="4"/>
      <c r="GA19" s="4"/>
      <c r="GB19" s="4"/>
      <c r="GC19" s="4"/>
      <c r="GD19" s="4"/>
      <c r="GG19" s="4"/>
      <c r="GH19" s="4"/>
      <c r="GI19" s="4"/>
      <c r="GJ19" s="4"/>
      <c r="GK19" s="4"/>
      <c r="GL19" s="4"/>
      <c r="GM19" s="4"/>
      <c r="GN19" s="4"/>
      <c r="GO19" s="4"/>
      <c r="GR19" s="4"/>
      <c r="GS19" s="4"/>
      <c r="GT19" s="4"/>
      <c r="GU19" s="4"/>
      <c r="GV19" s="4"/>
      <c r="GW19" s="4"/>
      <c r="GX19" s="4"/>
      <c r="GY19" s="4"/>
      <c r="GZ19" s="4"/>
      <c r="HC19" s="4"/>
      <c r="HD19" s="4"/>
      <c r="HE19" s="4"/>
      <c r="HF19" s="4"/>
      <c r="HG19" s="4"/>
      <c r="HH19" s="4"/>
      <c r="HI19" s="4"/>
      <c r="HJ19" s="4"/>
      <c r="HK19" s="4"/>
      <c r="HN19" s="4"/>
      <c r="HO19" s="4"/>
      <c r="HP19" s="4"/>
      <c r="HQ19" s="4"/>
      <c r="HR19" s="4"/>
      <c r="HS19" s="4"/>
      <c r="HT19" s="4"/>
      <c r="HU19" s="4"/>
      <c r="HV19" s="4"/>
      <c r="HY19" s="4"/>
      <c r="HZ19" s="4"/>
      <c r="IA19" s="4"/>
      <c r="IB19" s="4"/>
      <c r="IC19" s="4"/>
      <c r="ID19" s="4"/>
      <c r="IE19" s="4"/>
      <c r="IF19" s="4"/>
      <c r="IG19" s="4"/>
      <c r="IJ19" s="4"/>
      <c r="IK19" s="4"/>
      <c r="IL19" s="107"/>
      <c r="IM19" s="4"/>
      <c r="IN19" s="4"/>
      <c r="IO19" s="4"/>
      <c r="IP19" s="4"/>
      <c r="IQ19" s="4"/>
    </row>
    <row r="20" spans="1:251" x14ac:dyDescent="0.25">
      <c r="A20" s="34">
        <v>2</v>
      </c>
      <c r="B20" s="25" t="s">
        <v>99</v>
      </c>
      <c r="C20" s="25"/>
      <c r="D20" s="26" t="s">
        <v>97</v>
      </c>
      <c r="E20" s="26" t="s">
        <v>17</v>
      </c>
      <c r="F20" s="106" t="s">
        <v>23</v>
      </c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5">
        <f>IF(ISNA(VLOOKUP(E20,SortLookup!$A$1:$B$5,2,FALSE))," ",VLOOKUP(E20,SortLookup!$A$1:$B$5,2,FALSE))</f>
        <v>1</v>
      </c>
      <c r="J20" s="35">
        <f>IF(ISNA(VLOOKUP(F20,SortLookup!$A$7:$B$11,2,FALSE))," ",VLOOKUP(F20,SortLookup!$A$7:$B$11,2,FALSE))</f>
        <v>3</v>
      </c>
      <c r="K20" s="66">
        <f>L20+M20+N20</f>
        <v>130.72999999999999</v>
      </c>
      <c r="L20" s="67">
        <f>AB20+BA20+BL20+BY20+CJ20+CU20+DF20+DQ20+EB20+EM20+EX20+FI20+FT20+GE20+GP20+HA20+HL20+HW20+IH20</f>
        <v>116.73</v>
      </c>
      <c r="M20" s="40">
        <f>AD20+BC20+BN20+CA20+CL20+CW20+DH20+DS20+ED20+EO20+EZ20+FK20+FV20+GG20+GR20+HC20+HN20+HY20+IJ20</f>
        <v>0</v>
      </c>
      <c r="N20" s="41">
        <f>O20/2</f>
        <v>14</v>
      </c>
      <c r="O20" s="68">
        <f>W20+AV20+BG20+BT20+CE20+CP20+DA20+DL20+DW20+EH20+ES20+FD20+FO20+FZ20+GK20+GV20+HG20+HR20+IC20</f>
        <v>28</v>
      </c>
      <c r="P20" s="32">
        <v>18.7</v>
      </c>
      <c r="Q20" s="29"/>
      <c r="R20" s="29"/>
      <c r="S20" s="29"/>
      <c r="T20" s="29"/>
      <c r="U20" s="29"/>
      <c r="V20" s="29"/>
      <c r="W20" s="30">
        <v>12</v>
      </c>
      <c r="X20" s="30">
        <v>0</v>
      </c>
      <c r="Y20" s="30">
        <v>0</v>
      </c>
      <c r="Z20" s="30">
        <v>0</v>
      </c>
      <c r="AA20" s="31">
        <v>0</v>
      </c>
      <c r="AB20" s="28">
        <f>P20+Q20+R20+S20+T20+U20+V20</f>
        <v>18.7</v>
      </c>
      <c r="AC20" s="27">
        <f>W20/2</f>
        <v>6</v>
      </c>
      <c r="AD20" s="23">
        <f>(X20*3)+(Y20*5)+(Z20*5)+(AA20*20)</f>
        <v>0</v>
      </c>
      <c r="AE20" s="53">
        <f>AB20+AC20+AD20</f>
        <v>24.7</v>
      </c>
      <c r="AF20" s="32">
        <v>5.84</v>
      </c>
      <c r="AG20" s="29"/>
      <c r="AH20" s="29"/>
      <c r="AI20" s="29"/>
      <c r="AJ20" s="30">
        <v>1</v>
      </c>
      <c r="AK20" s="30">
        <v>0</v>
      </c>
      <c r="AL20" s="30">
        <v>0</v>
      </c>
      <c r="AM20" s="30">
        <v>0</v>
      </c>
      <c r="AN20" s="31">
        <v>0</v>
      </c>
      <c r="AO20" s="28">
        <f>AF20+AG20+AH20+AI20</f>
        <v>5.84</v>
      </c>
      <c r="AP20" s="27">
        <f>AJ20/2</f>
        <v>0.5</v>
      </c>
      <c r="AQ20" s="23">
        <f>(AK20*3)+(AL20*5)+(AM20*5)+(AN20*20)</f>
        <v>0</v>
      </c>
      <c r="AR20" s="53">
        <f>AO20+AP20+AQ20</f>
        <v>6.34</v>
      </c>
      <c r="AS20" s="32">
        <v>24.47</v>
      </c>
      <c r="AT20" s="29"/>
      <c r="AU20" s="29"/>
      <c r="AV20" s="30">
        <v>3</v>
      </c>
      <c r="AW20" s="30">
        <v>0</v>
      </c>
      <c r="AX20" s="30">
        <v>0</v>
      </c>
      <c r="AY20" s="30">
        <v>0</v>
      </c>
      <c r="AZ20" s="31">
        <v>0</v>
      </c>
      <c r="BA20" s="28">
        <f>AS20+AT20+AU20</f>
        <v>24.47</v>
      </c>
      <c r="BB20" s="27">
        <f>AV20/2</f>
        <v>1.5</v>
      </c>
      <c r="BC20" s="23">
        <f>(AW20*3)+(AX20*5)+(AY20*5)+(AZ20*20)</f>
        <v>0</v>
      </c>
      <c r="BD20" s="53">
        <f>BA20+BB20+BC20</f>
        <v>25.97</v>
      </c>
      <c r="BE20" s="28"/>
      <c r="BF20" s="51"/>
      <c r="BG20" s="30"/>
      <c r="BH20" s="30"/>
      <c r="BI20" s="30"/>
      <c r="BJ20" s="30"/>
      <c r="BK20" s="30"/>
      <c r="BL20" s="69">
        <f>BE20+BF20</f>
        <v>0</v>
      </c>
      <c r="BM20" s="27">
        <f>BG20/2</f>
        <v>0</v>
      </c>
      <c r="BN20" s="23">
        <f>(BH20*3)+(BI20*5)+(BJ20*5)+(BK20*20)</f>
        <v>0</v>
      </c>
      <c r="BO20" s="89">
        <f>BL20+BM20+BN20</f>
        <v>0</v>
      </c>
      <c r="BP20" s="90">
        <v>37.9</v>
      </c>
      <c r="BQ20" s="29"/>
      <c r="BR20" s="29"/>
      <c r="BS20" s="29"/>
      <c r="BT20" s="30">
        <v>8</v>
      </c>
      <c r="BU20" s="30">
        <v>0</v>
      </c>
      <c r="BV20" s="30">
        <v>0</v>
      </c>
      <c r="BW20" s="30">
        <v>0</v>
      </c>
      <c r="BX20" s="31">
        <v>0</v>
      </c>
      <c r="BY20" s="28">
        <f>BP20+BQ20+BR20+BS20</f>
        <v>37.9</v>
      </c>
      <c r="BZ20" s="27">
        <f>BT20/2</f>
        <v>4</v>
      </c>
      <c r="CA20" s="23">
        <f>(BU20*3)+(BV20*5)+(BW20*5)+(BX20*20)</f>
        <v>0</v>
      </c>
      <c r="CB20" s="53">
        <f>BY20+BZ20+CA20</f>
        <v>41.9</v>
      </c>
      <c r="CC20" s="32">
        <v>35.659999999999997</v>
      </c>
      <c r="CD20" s="29"/>
      <c r="CE20" s="30">
        <v>5</v>
      </c>
      <c r="CF20" s="30">
        <v>0</v>
      </c>
      <c r="CG20" s="30">
        <v>0</v>
      </c>
      <c r="CH20" s="30">
        <v>0</v>
      </c>
      <c r="CI20" s="31">
        <v>0</v>
      </c>
      <c r="CJ20" s="28">
        <f>CC20+CD20</f>
        <v>35.659999999999997</v>
      </c>
      <c r="CK20" s="27">
        <f>CE20/2</f>
        <v>2.5</v>
      </c>
      <c r="CL20" s="23">
        <f>(CF20*3)+(CG20*5)+(CH20*5)+(CI20*20)</f>
        <v>0</v>
      </c>
      <c r="CM20" s="53">
        <f>CJ20+CK20+CL20</f>
        <v>38.159999999999997</v>
      </c>
      <c r="CN20" s="4"/>
      <c r="CO20" s="4"/>
      <c r="CP20" s="4"/>
      <c r="CQ20" s="4"/>
      <c r="CR20" s="4"/>
      <c r="CS20" s="4"/>
      <c r="CT20" s="4"/>
      <c r="CW20" s="4"/>
      <c r="CX20" s="4"/>
      <c r="CY20" s="4"/>
      <c r="CZ20" s="4"/>
      <c r="DA20" s="4"/>
      <c r="DB20" s="4"/>
      <c r="DC20" s="4"/>
      <c r="DD20" s="4"/>
      <c r="DE20" s="4"/>
      <c r="DH20" s="4"/>
      <c r="DI20" s="4"/>
      <c r="DJ20" s="4"/>
      <c r="DK20" s="4"/>
      <c r="DL20" s="4"/>
      <c r="DM20" s="4"/>
      <c r="DN20" s="4"/>
      <c r="DO20" s="4"/>
      <c r="DP20" s="4"/>
      <c r="DS20" s="4"/>
      <c r="DT20" s="4"/>
      <c r="DU20" s="4"/>
      <c r="DV20" s="4"/>
      <c r="DW20" s="4"/>
      <c r="DX20" s="4"/>
      <c r="DY20" s="4"/>
      <c r="DZ20" s="4"/>
      <c r="EA20" s="4"/>
      <c r="ED20" s="4"/>
      <c r="EE20" s="4"/>
      <c r="EF20" s="4"/>
      <c r="EG20" s="4"/>
      <c r="EH20" s="4"/>
      <c r="EI20" s="4"/>
      <c r="EJ20" s="4"/>
      <c r="EK20" s="4"/>
      <c r="EL20" s="4"/>
      <c r="EO20" s="4"/>
      <c r="EP20" s="4"/>
      <c r="EQ20" s="4"/>
      <c r="ER20" s="4"/>
      <c r="ES20" s="4"/>
      <c r="ET20" s="4"/>
      <c r="EU20" s="4"/>
      <c r="EV20" s="4"/>
      <c r="EW20" s="4"/>
      <c r="EZ20" s="4"/>
      <c r="FA20" s="4"/>
      <c r="FB20" s="4"/>
      <c r="FC20" s="4"/>
      <c r="FD20" s="4"/>
      <c r="FE20" s="4"/>
      <c r="FF20" s="4"/>
      <c r="FG20" s="4"/>
      <c r="FH20" s="4"/>
      <c r="FK20" s="4"/>
      <c r="FL20" s="4"/>
      <c r="FM20" s="4"/>
      <c r="FN20" s="4"/>
      <c r="FO20" s="4"/>
      <c r="FP20" s="4"/>
      <c r="FQ20" s="4"/>
      <c r="FR20" s="4"/>
      <c r="FS20" s="4"/>
      <c r="FV20" s="4"/>
      <c r="FW20" s="4"/>
      <c r="FX20" s="4"/>
      <c r="FY20" s="4"/>
      <c r="FZ20" s="4"/>
      <c r="GA20" s="4"/>
      <c r="GB20" s="4"/>
      <c r="GC20" s="4"/>
      <c r="GD20" s="4"/>
      <c r="GG20" s="4"/>
      <c r="GH20" s="4"/>
      <c r="GI20" s="4"/>
      <c r="GJ20" s="4"/>
      <c r="GK20" s="4"/>
      <c r="GL20" s="4"/>
      <c r="GM20" s="4"/>
      <c r="GN20" s="4"/>
      <c r="GO20" s="4"/>
      <c r="GR20" s="4"/>
      <c r="GS20" s="4"/>
      <c r="GT20" s="4"/>
      <c r="GU20" s="4"/>
      <c r="GV20" s="4"/>
      <c r="GW20" s="4"/>
      <c r="GX20" s="4"/>
      <c r="GY20" s="4"/>
      <c r="GZ20" s="4"/>
      <c r="HC20" s="4"/>
      <c r="HD20" s="4"/>
      <c r="HE20" s="4"/>
      <c r="HF20" s="4"/>
      <c r="HG20" s="4"/>
      <c r="HH20" s="4"/>
      <c r="HI20" s="4"/>
      <c r="HJ20" s="4"/>
      <c r="HK20" s="4"/>
      <c r="HN20" s="4"/>
      <c r="HO20" s="4"/>
      <c r="HP20" s="4"/>
      <c r="HQ20" s="4"/>
      <c r="HR20" s="4"/>
      <c r="HS20" s="4"/>
      <c r="HT20" s="4"/>
      <c r="HU20" s="4"/>
      <c r="HV20" s="4"/>
      <c r="HY20" s="4"/>
      <c r="HZ20" s="4"/>
      <c r="IA20" s="4"/>
      <c r="IB20" s="4"/>
      <c r="IC20" s="4"/>
      <c r="ID20" s="4"/>
      <c r="IE20" s="4"/>
      <c r="IF20" s="4"/>
      <c r="IG20" s="4"/>
      <c r="IJ20" s="4"/>
      <c r="IK20" s="4"/>
      <c r="IL20" s="107"/>
      <c r="IM20" s="4"/>
      <c r="IN20" s="4"/>
      <c r="IO20" s="4"/>
      <c r="IP20" s="4"/>
      <c r="IQ20" s="4"/>
    </row>
    <row r="21" spans="1:251" s="4" customFormat="1" x14ac:dyDescent="0.25">
      <c r="A21" s="34">
        <v>3</v>
      </c>
      <c r="B21" s="102" t="s">
        <v>104</v>
      </c>
      <c r="C21" s="36"/>
      <c r="D21" s="103"/>
      <c r="E21" s="103" t="s">
        <v>17</v>
      </c>
      <c r="F21" s="104" t="s">
        <v>23</v>
      </c>
      <c r="G21" s="49" t="str">
        <f>IF(AND(OR($G$2="Y",$H$2="Y"),I21&lt;5,J21&lt;5),IF(AND(I21=#REF!,J21=#REF!),#REF!+1,1),"")</f>
        <v/>
      </c>
      <c r="H21" s="37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8">
        <f>IF(ISNA(VLOOKUP(E21,SortLookup!$A$1:$B$5,2,FALSE))," ",VLOOKUP(E21,SortLookup!$A$1:$B$5,2,FALSE))</f>
        <v>1</v>
      </c>
      <c r="J21" s="38">
        <f>IF(ISNA(VLOOKUP(F21,SortLookup!$A$7:$B$11,2,FALSE))," ",VLOOKUP(F21,SortLookup!$A$7:$B$11,2,FALSE))</f>
        <v>3</v>
      </c>
      <c r="K21" s="66">
        <f>L21+M21+N21</f>
        <v>137.29</v>
      </c>
      <c r="L21" s="67">
        <f>AB21+BA21+BL21+BY21+CJ21+CU21+DF21+DQ21+EB21+EM21+EX21+FI21+FT21+GE21+GP21+HA21+HL21+HW21+IH21</f>
        <v>125.29</v>
      </c>
      <c r="M21" s="40">
        <f>AD21+BC21+BN21+CA21+CL21+CW21+DH21+DS21+ED21+EO21+EZ21+FK21+FV21+GG21+GR21+HC21+HN21+HY21+IJ21</f>
        <v>0</v>
      </c>
      <c r="N21" s="41">
        <f>O21/2</f>
        <v>12</v>
      </c>
      <c r="O21" s="68">
        <f>W21+AV21+BG21+BT21+CE21+CP21+DA21+DL21+DW21+EH21+ES21+FD21+FO21+FZ21+GK21+GV21+HG21+HR21+IC21</f>
        <v>24</v>
      </c>
      <c r="P21" s="46">
        <v>23.24</v>
      </c>
      <c r="Q21" s="42"/>
      <c r="R21" s="42"/>
      <c r="S21" s="42"/>
      <c r="T21" s="42"/>
      <c r="U21" s="42"/>
      <c r="V21" s="42"/>
      <c r="W21" s="43">
        <v>9</v>
      </c>
      <c r="X21" s="43">
        <v>0</v>
      </c>
      <c r="Y21" s="43">
        <v>0</v>
      </c>
      <c r="Z21" s="43">
        <v>0</v>
      </c>
      <c r="AA21" s="85">
        <v>0</v>
      </c>
      <c r="AB21" s="47">
        <f>P21+Q21+R21+S21+T21+U21+V21</f>
        <v>23.24</v>
      </c>
      <c r="AC21" s="41">
        <f>W21/2</f>
        <v>4.5</v>
      </c>
      <c r="AD21" s="40">
        <f>(X21*3)+(Y21*5)+(Z21*5)+(AA21*20)</f>
        <v>0</v>
      </c>
      <c r="AE21" s="86">
        <f>AB21+AC21+AD21</f>
        <v>27.74</v>
      </c>
      <c r="AF21" s="46">
        <v>6.83</v>
      </c>
      <c r="AG21" s="42"/>
      <c r="AH21" s="42"/>
      <c r="AI21" s="42"/>
      <c r="AJ21" s="43">
        <v>3</v>
      </c>
      <c r="AK21" s="43">
        <v>0</v>
      </c>
      <c r="AL21" s="43">
        <v>0</v>
      </c>
      <c r="AM21" s="43">
        <v>0</v>
      </c>
      <c r="AN21" s="85">
        <v>0</v>
      </c>
      <c r="AO21" s="47">
        <f>AF21+AG21+AH21+AI21</f>
        <v>6.83</v>
      </c>
      <c r="AP21" s="41">
        <f>AJ21/2</f>
        <v>1.5</v>
      </c>
      <c r="AQ21" s="40">
        <f>(AK21*3)+(AL21*5)+(AM21*5)+(AN21*20)</f>
        <v>0</v>
      </c>
      <c r="AR21" s="86">
        <f>AO21+AP21+AQ21</f>
        <v>8.33</v>
      </c>
      <c r="AS21" s="46">
        <v>22.43</v>
      </c>
      <c r="AT21" s="42"/>
      <c r="AU21" s="42"/>
      <c r="AV21" s="43">
        <v>1</v>
      </c>
      <c r="AW21" s="43">
        <v>0</v>
      </c>
      <c r="AX21" s="43">
        <v>0</v>
      </c>
      <c r="AY21" s="43">
        <v>0</v>
      </c>
      <c r="AZ21" s="85">
        <v>0</v>
      </c>
      <c r="BA21" s="47">
        <f>AS21+AT21+AU21</f>
        <v>22.43</v>
      </c>
      <c r="BB21" s="41">
        <f>AV21/2</f>
        <v>0.5</v>
      </c>
      <c r="BC21" s="40">
        <f>(AW21*3)+(AX21*5)+(AY21*5)+(AZ21*20)</f>
        <v>0</v>
      </c>
      <c r="BD21" s="86">
        <f>BA21+BB21+BC21</f>
        <v>22.93</v>
      </c>
      <c r="BE21" s="47"/>
      <c r="BF21" s="87"/>
      <c r="BG21" s="43"/>
      <c r="BH21" s="43"/>
      <c r="BI21" s="43"/>
      <c r="BJ21" s="43"/>
      <c r="BK21" s="43"/>
      <c r="BL21" s="67">
        <f>BE21+BF21</f>
        <v>0</v>
      </c>
      <c r="BM21" s="41">
        <f>BG21/2</f>
        <v>0</v>
      </c>
      <c r="BN21" s="40">
        <f>(BH21*3)+(BI21*5)+(BJ21*5)+(BK21*20)</f>
        <v>0</v>
      </c>
      <c r="BO21" s="95">
        <f>BL21+BM21+BN21</f>
        <v>0</v>
      </c>
      <c r="BP21" s="96">
        <v>43.37</v>
      </c>
      <c r="BQ21" s="42"/>
      <c r="BR21" s="42"/>
      <c r="BS21" s="42"/>
      <c r="BT21" s="43">
        <v>4</v>
      </c>
      <c r="BU21" s="43">
        <v>0</v>
      </c>
      <c r="BV21" s="43">
        <v>0</v>
      </c>
      <c r="BW21" s="43">
        <v>0</v>
      </c>
      <c r="BX21" s="85">
        <v>0</v>
      </c>
      <c r="BY21" s="47">
        <f>BP21+BQ21+BR21+BS21</f>
        <v>43.37</v>
      </c>
      <c r="BZ21" s="41">
        <f>BT21/2</f>
        <v>2</v>
      </c>
      <c r="CA21" s="40">
        <f>(BU21*3)+(BV21*5)+(BW21*5)+(BX21*20)</f>
        <v>0</v>
      </c>
      <c r="CB21" s="86">
        <f>BY21+BZ21+CA21</f>
        <v>45.37</v>
      </c>
      <c r="CC21" s="46">
        <v>36.25</v>
      </c>
      <c r="CD21" s="42"/>
      <c r="CE21" s="43">
        <v>10</v>
      </c>
      <c r="CF21" s="43">
        <v>0</v>
      </c>
      <c r="CG21" s="43">
        <v>0</v>
      </c>
      <c r="CH21" s="43">
        <v>0</v>
      </c>
      <c r="CI21" s="85">
        <v>0</v>
      </c>
      <c r="CJ21" s="47">
        <f>CC21+CD21</f>
        <v>36.25</v>
      </c>
      <c r="CK21" s="41">
        <f>CE21/2</f>
        <v>5</v>
      </c>
      <c r="CL21" s="40">
        <f>(CF21*3)+(CG21*5)+(CH21*5)+(CI21*20)</f>
        <v>0</v>
      </c>
      <c r="CM21" s="86">
        <f>CJ21+CK21+CL21</f>
        <v>41.25</v>
      </c>
      <c r="IL21" s="107"/>
      <c r="IO21"/>
      <c r="IP21"/>
    </row>
    <row r="22" spans="1:251" s="4" customFormat="1" ht="12.6" customHeight="1" x14ac:dyDescent="0.25">
      <c r="A22" s="34">
        <v>4</v>
      </c>
      <c r="B22" s="72" t="s">
        <v>144</v>
      </c>
      <c r="C22" s="25"/>
      <c r="D22" s="73"/>
      <c r="E22" s="73" t="s">
        <v>17</v>
      </c>
      <c r="F22" s="73" t="s">
        <v>23</v>
      </c>
      <c r="G22" s="21" t="str">
        <f>IF(AND(OR($G$2="Y",$H$2="Y"),I22&lt;5,J22&lt;5),IF(AND(I22=I20,J22=J20),G20+1,1),"")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5">
        <f>IF(ISNA(VLOOKUP(E22,SortLookup!$A$1:$B$5,2,FALSE))," ",VLOOKUP(E22,SortLookup!$A$1:$B$5,2,FALSE))</f>
        <v>1</v>
      </c>
      <c r="J22" s="22">
        <f>IF(ISNA(VLOOKUP(F22,SortLookup!$A$7:$B$11,2,FALSE))," ",VLOOKUP(F22,SortLookup!$A$7:$B$11,2,FALSE))</f>
        <v>3</v>
      </c>
      <c r="K22" s="66">
        <f>L22+M22+N22</f>
        <v>139.58000000000001</v>
      </c>
      <c r="L22" s="67">
        <f>AB22+BA22+BL22+BY22+CJ22+CU22+DF22+DQ22+EB22+EM22+EX22+FI22+FT22+GE22+GP22+HA22+HL22+HW22+IH22</f>
        <v>120.08</v>
      </c>
      <c r="M22" s="40">
        <f>AD22+BC22+BN22+CA22+CL22+CW22+DH22+DS22+ED22+EO22+EZ22+FK22+FV22+GG22+GR22+HC22+HN22+HY22+IJ22</f>
        <v>5</v>
      </c>
      <c r="N22" s="41">
        <f>O22/2</f>
        <v>14.5</v>
      </c>
      <c r="O22" s="68">
        <f>W22+AV22+BG22+BT22+CE22+CP22+DA22+DL22+DW22+EH22+ES22+FD22+FO22+FZ22+GK22+GV22+HG22+HR22+IC22</f>
        <v>29</v>
      </c>
      <c r="P22" s="32">
        <v>19.2</v>
      </c>
      <c r="Q22" s="29"/>
      <c r="R22" s="29"/>
      <c r="S22" s="29"/>
      <c r="T22" s="29"/>
      <c r="U22" s="29"/>
      <c r="V22" s="29"/>
      <c r="W22" s="30">
        <v>14</v>
      </c>
      <c r="X22" s="30">
        <v>0</v>
      </c>
      <c r="Y22" s="30">
        <v>0</v>
      </c>
      <c r="Z22" s="30">
        <v>0</v>
      </c>
      <c r="AA22" s="31">
        <v>0</v>
      </c>
      <c r="AB22" s="28">
        <f>P22+Q22+R22+S22+T22+U22+V22</f>
        <v>19.2</v>
      </c>
      <c r="AC22" s="27">
        <f>W22/2</f>
        <v>7</v>
      </c>
      <c r="AD22" s="23">
        <f>(X22*3)+(Y22*5)+(Z22*5)+(AA22*20)</f>
        <v>0</v>
      </c>
      <c r="AE22" s="53">
        <f>AB22+AC22+AD22</f>
        <v>26.2</v>
      </c>
      <c r="AF22" s="32">
        <v>7.69</v>
      </c>
      <c r="AG22" s="29"/>
      <c r="AH22" s="29"/>
      <c r="AI22" s="29"/>
      <c r="AJ22" s="30">
        <v>6</v>
      </c>
      <c r="AK22" s="30">
        <v>0</v>
      </c>
      <c r="AL22" s="30">
        <v>0</v>
      </c>
      <c r="AM22" s="30">
        <v>0</v>
      </c>
      <c r="AN22" s="31">
        <v>0</v>
      </c>
      <c r="AO22" s="28">
        <f>AF22+AG22+AH22+AI22</f>
        <v>7.69</v>
      </c>
      <c r="AP22" s="27">
        <f>AJ22/2</f>
        <v>3</v>
      </c>
      <c r="AQ22" s="23">
        <f>(AK22*3)+(AL22*5)+(AM22*5)+(AN22*20)</f>
        <v>0</v>
      </c>
      <c r="AR22" s="53">
        <f>AO22+AP22+AQ22</f>
        <v>10.69</v>
      </c>
      <c r="AS22" s="32">
        <v>25.1</v>
      </c>
      <c r="AT22" s="29"/>
      <c r="AU22" s="29"/>
      <c r="AV22" s="30">
        <v>1</v>
      </c>
      <c r="AW22" s="30">
        <v>0</v>
      </c>
      <c r="AX22" s="30">
        <v>0</v>
      </c>
      <c r="AY22" s="30">
        <v>0</v>
      </c>
      <c r="AZ22" s="31">
        <v>0</v>
      </c>
      <c r="BA22" s="28">
        <f>AS22+AT22+AU22</f>
        <v>25.1</v>
      </c>
      <c r="BB22" s="27">
        <f>AV22/2</f>
        <v>0.5</v>
      </c>
      <c r="BC22" s="23">
        <f>(AW22*3)+(AX22*5)+(AY22*5)+(AZ22*20)</f>
        <v>0</v>
      </c>
      <c r="BD22" s="53">
        <f>BA22+BB22+BC22</f>
        <v>25.6</v>
      </c>
      <c r="BE22" s="28"/>
      <c r="BF22" s="51"/>
      <c r="BG22" s="30"/>
      <c r="BH22" s="30"/>
      <c r="BI22" s="30"/>
      <c r="BJ22" s="30"/>
      <c r="BK22" s="30"/>
      <c r="BL22" s="69">
        <f>BE22+BF22</f>
        <v>0</v>
      </c>
      <c r="BM22" s="27">
        <f>BG22/2</f>
        <v>0</v>
      </c>
      <c r="BN22" s="23">
        <f>(BH22*3)+(BI22*5)+(BJ22*5)+(BK22*20)</f>
        <v>0</v>
      </c>
      <c r="BO22" s="78">
        <f>BL22+BM22+BN22</f>
        <v>0</v>
      </c>
      <c r="BP22" s="29">
        <v>43.02</v>
      </c>
      <c r="BQ22" s="29"/>
      <c r="BR22" s="29"/>
      <c r="BS22" s="29"/>
      <c r="BT22" s="30">
        <v>3</v>
      </c>
      <c r="BU22" s="30">
        <v>0</v>
      </c>
      <c r="BV22" s="30">
        <v>0</v>
      </c>
      <c r="BW22" s="30">
        <v>0</v>
      </c>
      <c r="BX22" s="31">
        <v>0</v>
      </c>
      <c r="BY22" s="28">
        <f>BP22+BQ22+BR22+BS22</f>
        <v>43.02</v>
      </c>
      <c r="BZ22" s="27">
        <f>BT22/2</f>
        <v>1.5</v>
      </c>
      <c r="CA22" s="23">
        <f>(BU22*3)+(BV22*5)+(BW22*5)+(BX22*20)</f>
        <v>0</v>
      </c>
      <c r="CB22" s="53">
        <f>BY22+BZ22+CA22</f>
        <v>44.52</v>
      </c>
      <c r="CC22" s="32">
        <v>32.76</v>
      </c>
      <c r="CD22" s="29"/>
      <c r="CE22" s="30">
        <v>11</v>
      </c>
      <c r="CF22" s="30">
        <v>0</v>
      </c>
      <c r="CG22" s="30">
        <v>1</v>
      </c>
      <c r="CH22" s="30">
        <v>0</v>
      </c>
      <c r="CI22" s="31">
        <v>0</v>
      </c>
      <c r="CJ22" s="28">
        <f>CC22+CD22</f>
        <v>32.76</v>
      </c>
      <c r="CK22" s="27">
        <f>CE22/2</f>
        <v>5.5</v>
      </c>
      <c r="CL22" s="23">
        <f>(CF22*3)+(CG22*5)+(CH22*5)+(CI22*20)</f>
        <v>5</v>
      </c>
      <c r="CM22" s="53">
        <f>CJ22+CK22+CL22</f>
        <v>43.26</v>
      </c>
      <c r="IL22" s="108"/>
      <c r="IM22"/>
      <c r="IN22"/>
      <c r="IQ22"/>
    </row>
    <row r="23" spans="1:251" s="4" customFormat="1" x14ac:dyDescent="0.25">
      <c r="A23" s="34">
        <v>5</v>
      </c>
      <c r="B23" s="72" t="s">
        <v>136</v>
      </c>
      <c r="C23" s="25"/>
      <c r="D23" s="26" t="s">
        <v>105</v>
      </c>
      <c r="E23" s="73" t="s">
        <v>17</v>
      </c>
      <c r="F23" s="73" t="s">
        <v>23</v>
      </c>
      <c r="G23" s="21" t="str">
        <f>IF(AND(OR($G$2="Y",$H$2="Y"),I23&lt;5,J23&lt;5),IF(AND(I23=I21,J23=J21),G21+1,1),"")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5">
        <f>IF(ISNA(VLOOKUP(E23,SortLookup!$A$1:$B$5,2,FALSE))," ",VLOOKUP(E23,SortLookup!$A$1:$B$5,2,FALSE))</f>
        <v>1</v>
      </c>
      <c r="J23" s="22">
        <f>IF(ISNA(VLOOKUP(F23,SortLookup!$A$7:$B$11,2,FALSE))," ",VLOOKUP(F23,SortLookup!$A$7:$B$11,2,FALSE))</f>
        <v>3</v>
      </c>
      <c r="K23" s="66">
        <f>L23+M23+N23</f>
        <v>154.44999999999999</v>
      </c>
      <c r="L23" s="67">
        <f>AB23+BA23+BL23+BY23+CJ23+CU23+DF23+DQ23+EB23+EM23+EX23+FI23+FT23+GE23+GP23+HA23+HL23+HW23+IH23</f>
        <v>130.44999999999999</v>
      </c>
      <c r="M23" s="40">
        <f>AD23+BC23+BN23+CA23+CL23+CW23+DH23+DS23+ED23+EO23+EZ23+FK23+FV23+GG23+GR23+HC23+HN23+HY23+IJ23</f>
        <v>5</v>
      </c>
      <c r="N23" s="41">
        <f>O23/2</f>
        <v>19</v>
      </c>
      <c r="O23" s="68">
        <f>W23+AV23+BG23+BT23+CE23+CP23+DA23+DL23+DW23+EH23+ES23+FD23+FO23+FZ23+GK23+GV23+HG23+HR23+IC23</f>
        <v>38</v>
      </c>
      <c r="P23" s="32">
        <v>25.54</v>
      </c>
      <c r="Q23" s="29"/>
      <c r="R23" s="29"/>
      <c r="S23" s="29"/>
      <c r="T23" s="29"/>
      <c r="U23" s="29"/>
      <c r="V23" s="29"/>
      <c r="W23" s="30">
        <v>29</v>
      </c>
      <c r="X23" s="30">
        <v>0</v>
      </c>
      <c r="Y23" s="30">
        <v>0</v>
      </c>
      <c r="Z23" s="30">
        <v>0</v>
      </c>
      <c r="AA23" s="31">
        <v>0</v>
      </c>
      <c r="AB23" s="28">
        <f>P23+Q23+R23+S23+T23+U23+V23</f>
        <v>25.54</v>
      </c>
      <c r="AC23" s="27">
        <f>W23/2</f>
        <v>14.5</v>
      </c>
      <c r="AD23" s="23">
        <f>(X23*3)+(Y23*5)+(Z23*5)+(AA23*20)</f>
        <v>0</v>
      </c>
      <c r="AE23" s="53">
        <f>AB23+AC23+AD23</f>
        <v>40.04</v>
      </c>
      <c r="AF23" s="32">
        <v>12.69</v>
      </c>
      <c r="AG23" s="29"/>
      <c r="AH23" s="29"/>
      <c r="AI23" s="29"/>
      <c r="AJ23" s="30">
        <v>19</v>
      </c>
      <c r="AK23" s="30">
        <v>0</v>
      </c>
      <c r="AL23" s="30">
        <v>0</v>
      </c>
      <c r="AM23" s="30">
        <v>0</v>
      </c>
      <c r="AN23" s="31">
        <v>0</v>
      </c>
      <c r="AO23" s="28">
        <f>AF23+AG23+AH23+AI23</f>
        <v>12.69</v>
      </c>
      <c r="AP23" s="27">
        <f>AJ23/2</f>
        <v>9.5</v>
      </c>
      <c r="AQ23" s="23">
        <f>(AK23*3)+(AL23*5)+(AM23*5)+(AN23*20)</f>
        <v>0</v>
      </c>
      <c r="AR23" s="53">
        <f>AO23+AP23+AQ23</f>
        <v>22.19</v>
      </c>
      <c r="AS23" s="32">
        <v>27.92</v>
      </c>
      <c r="AT23" s="29">
        <v>0</v>
      </c>
      <c r="AU23" s="29"/>
      <c r="AV23" s="30">
        <v>1</v>
      </c>
      <c r="AW23" s="30">
        <v>0</v>
      </c>
      <c r="AX23" s="30">
        <v>0</v>
      </c>
      <c r="AY23" s="30">
        <v>1</v>
      </c>
      <c r="AZ23" s="31">
        <v>0</v>
      </c>
      <c r="BA23" s="28">
        <f>AS23+AT23+AU23</f>
        <v>27.92</v>
      </c>
      <c r="BB23" s="27">
        <f>AV23/2</f>
        <v>0.5</v>
      </c>
      <c r="BC23" s="23">
        <f>(AW23*3)+(AX23*5)+(AY23*5)+(AZ23*20)</f>
        <v>5</v>
      </c>
      <c r="BD23" s="53">
        <f>BA23+BB23+BC23</f>
        <v>33.42</v>
      </c>
      <c r="BE23" s="28"/>
      <c r="BF23" s="51"/>
      <c r="BG23" s="30"/>
      <c r="BH23" s="30"/>
      <c r="BI23" s="30"/>
      <c r="BJ23" s="30"/>
      <c r="BK23" s="30"/>
      <c r="BL23" s="69">
        <f>BE23+BF23</f>
        <v>0</v>
      </c>
      <c r="BM23" s="27">
        <f>BG23/2</f>
        <v>0</v>
      </c>
      <c r="BN23" s="23">
        <f>(BH23*3)+(BI23*5)+(BJ23*5)+(BK23*20)</f>
        <v>0</v>
      </c>
      <c r="BO23" s="78">
        <f>BL23+BM23+BN23</f>
        <v>0</v>
      </c>
      <c r="BP23" s="29">
        <v>39.340000000000003</v>
      </c>
      <c r="BQ23" s="29"/>
      <c r="BR23" s="29"/>
      <c r="BS23" s="29"/>
      <c r="BT23" s="30">
        <v>3</v>
      </c>
      <c r="BU23" s="30">
        <v>0</v>
      </c>
      <c r="BV23" s="30">
        <v>0</v>
      </c>
      <c r="BW23" s="30">
        <v>0</v>
      </c>
      <c r="BX23" s="31">
        <v>0</v>
      </c>
      <c r="BY23" s="28">
        <f>BP23+BQ23+BR23+BS23</f>
        <v>39.340000000000003</v>
      </c>
      <c r="BZ23" s="27">
        <f>BT23/2</f>
        <v>1.5</v>
      </c>
      <c r="CA23" s="23">
        <f>(BU23*3)+(BV23*5)+(BW23*5)+(BX23*20)</f>
        <v>0</v>
      </c>
      <c r="CB23" s="53">
        <f>BY23+BZ23+CA23</f>
        <v>40.840000000000003</v>
      </c>
      <c r="CC23" s="32">
        <v>37.65</v>
      </c>
      <c r="CD23" s="29"/>
      <c r="CE23" s="30">
        <v>5</v>
      </c>
      <c r="CF23" s="30">
        <v>0</v>
      </c>
      <c r="CG23" s="30">
        <v>0</v>
      </c>
      <c r="CH23" s="30">
        <v>0</v>
      </c>
      <c r="CI23" s="31">
        <v>0</v>
      </c>
      <c r="CJ23" s="28">
        <f>CC23+CD23</f>
        <v>37.65</v>
      </c>
      <c r="CK23" s="27">
        <f>CE23/2</f>
        <v>2.5</v>
      </c>
      <c r="CL23" s="23">
        <f>(CF23*3)+(CG23*5)+(CH23*5)+(CI23*20)</f>
        <v>0</v>
      </c>
      <c r="CM23" s="53">
        <f>CJ23+CK23+CL23</f>
        <v>40.15</v>
      </c>
      <c r="IL23" s="108"/>
      <c r="IM23"/>
      <c r="IN23"/>
      <c r="IQ23"/>
    </row>
    <row r="24" spans="1:251" s="4" customFormat="1" x14ac:dyDescent="0.25">
      <c r="A24" s="34">
        <v>6</v>
      </c>
      <c r="B24" s="72" t="s">
        <v>139</v>
      </c>
      <c r="C24" s="25"/>
      <c r="D24" s="73"/>
      <c r="E24" s="73" t="s">
        <v>17</v>
      </c>
      <c r="F24" s="73" t="s">
        <v>23</v>
      </c>
      <c r="G24" s="21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5">
        <f>IF(ISNA(VLOOKUP(E24,SortLookup!$A$1:$B$5,2,FALSE))," ",VLOOKUP(E24,SortLookup!$A$1:$B$5,2,FALSE))</f>
        <v>1</v>
      </c>
      <c r="J24" s="22">
        <f>IF(ISNA(VLOOKUP(F24,SortLookup!$A$7:$B$11,2,FALSE))," ",VLOOKUP(F24,SortLookup!$A$7:$B$11,2,FALSE))</f>
        <v>3</v>
      </c>
      <c r="K24" s="66">
        <f>L24+M24+N24</f>
        <v>158.37</v>
      </c>
      <c r="L24" s="67">
        <f>AB24+BA24+BL24+BY24+CJ24+CU24+DF24+DQ24+EB24+EM24+EX24+FI24+FT24+GE24+GP24+HA24+HL24+HW24+IH24</f>
        <v>144.37</v>
      </c>
      <c r="M24" s="40">
        <f>AD24+BC24+BN24+CA24+CL24+CW24+DH24+DS24+ED24+EO24+EZ24+FK24+FV24+GG24+GR24+HC24+HN24+HY24+IJ24</f>
        <v>8</v>
      </c>
      <c r="N24" s="41">
        <f>O24/2</f>
        <v>6</v>
      </c>
      <c r="O24" s="68">
        <f>W24+AV24+BG24+BT24+CE24+CP24+DA24+DL24+DW24+EH24+ES24+FD24+FO24+FZ24+GK24+GV24+HG24+HR24+IC24</f>
        <v>12</v>
      </c>
      <c r="P24" s="32">
        <v>32.18</v>
      </c>
      <c r="Q24" s="29"/>
      <c r="R24" s="29"/>
      <c r="S24" s="29"/>
      <c r="T24" s="29"/>
      <c r="U24" s="29"/>
      <c r="V24" s="29"/>
      <c r="W24" s="30">
        <v>8</v>
      </c>
      <c r="X24" s="30">
        <v>0</v>
      </c>
      <c r="Y24" s="30">
        <v>0</v>
      </c>
      <c r="Z24" s="30">
        <v>0</v>
      </c>
      <c r="AA24" s="31">
        <v>0</v>
      </c>
      <c r="AB24" s="28">
        <f>P24+Q24+R24+S24+T24+U24+V24</f>
        <v>32.18</v>
      </c>
      <c r="AC24" s="27">
        <f>W24/2</f>
        <v>4</v>
      </c>
      <c r="AD24" s="23">
        <f>(X24*3)+(Y24*5)+(Z24*5)+(AA24*20)</f>
        <v>0</v>
      </c>
      <c r="AE24" s="53">
        <f>AB24+AC24+AD24</f>
        <v>36.18</v>
      </c>
      <c r="AF24" s="32">
        <v>5.44</v>
      </c>
      <c r="AG24" s="29"/>
      <c r="AH24" s="29"/>
      <c r="AI24" s="29"/>
      <c r="AJ24" s="30">
        <v>3</v>
      </c>
      <c r="AK24" s="30">
        <v>0</v>
      </c>
      <c r="AL24" s="30">
        <v>0</v>
      </c>
      <c r="AM24" s="30">
        <v>0</v>
      </c>
      <c r="AN24" s="31">
        <v>0</v>
      </c>
      <c r="AO24" s="28">
        <f>AF24+AG24+AH24+AI24</f>
        <v>5.44</v>
      </c>
      <c r="AP24" s="27">
        <f>AJ24/2</f>
        <v>1.5</v>
      </c>
      <c r="AQ24" s="23">
        <f>(AK24*3)+(AL24*5)+(AM24*5)+(AN24*20)</f>
        <v>0</v>
      </c>
      <c r="AR24" s="53">
        <f>AO24+AP24+AQ24</f>
        <v>6.94</v>
      </c>
      <c r="AS24" s="32">
        <v>26.68</v>
      </c>
      <c r="AT24" s="29"/>
      <c r="AU24" s="29"/>
      <c r="AV24" s="30">
        <v>0</v>
      </c>
      <c r="AW24" s="30">
        <v>0</v>
      </c>
      <c r="AX24" s="30">
        <v>0</v>
      </c>
      <c r="AY24" s="30">
        <v>0</v>
      </c>
      <c r="AZ24" s="31">
        <v>0</v>
      </c>
      <c r="BA24" s="28">
        <f>AS24+AT24+AU24</f>
        <v>26.68</v>
      </c>
      <c r="BB24" s="27">
        <f>AV24/2</f>
        <v>0</v>
      </c>
      <c r="BC24" s="23">
        <f>(AW24*3)+(AX24*5)+(AY24*5)+(AZ24*20)</f>
        <v>0</v>
      </c>
      <c r="BD24" s="53">
        <f>BA24+BB24+BC24</f>
        <v>26.68</v>
      </c>
      <c r="BE24" s="28"/>
      <c r="BF24" s="51"/>
      <c r="BG24" s="30"/>
      <c r="BH24" s="30"/>
      <c r="BI24" s="30"/>
      <c r="BJ24" s="30"/>
      <c r="BK24" s="30"/>
      <c r="BL24" s="69">
        <f>BE24+BF24</f>
        <v>0</v>
      </c>
      <c r="BM24" s="27">
        <f>BG24/2</f>
        <v>0</v>
      </c>
      <c r="BN24" s="23">
        <f>(BH24*3)+(BI24*5)+(BJ24*5)+(BK24*20)</f>
        <v>0</v>
      </c>
      <c r="BO24" s="78">
        <f>BL24+BM24+BN24</f>
        <v>0</v>
      </c>
      <c r="BP24" s="29">
        <v>33.119999999999997</v>
      </c>
      <c r="BQ24" s="29"/>
      <c r="BR24" s="29"/>
      <c r="BS24" s="29"/>
      <c r="BT24" s="30">
        <v>1</v>
      </c>
      <c r="BU24" s="30">
        <v>1</v>
      </c>
      <c r="BV24" s="30">
        <v>0</v>
      </c>
      <c r="BW24" s="30">
        <v>0</v>
      </c>
      <c r="BX24" s="31">
        <v>0</v>
      </c>
      <c r="BY24" s="28">
        <f>BP24+BQ24+BR24+BS24</f>
        <v>33.119999999999997</v>
      </c>
      <c r="BZ24" s="27">
        <f>BT24/2</f>
        <v>0.5</v>
      </c>
      <c r="CA24" s="23">
        <f>(BU24*3)+(BV24*5)+(BW24*5)+(BX24*20)</f>
        <v>3</v>
      </c>
      <c r="CB24" s="53">
        <f>BY24+BZ24+CA24</f>
        <v>36.619999999999997</v>
      </c>
      <c r="CC24" s="32">
        <v>52.39</v>
      </c>
      <c r="CD24" s="29"/>
      <c r="CE24" s="30">
        <v>3</v>
      </c>
      <c r="CF24" s="30">
        <v>0</v>
      </c>
      <c r="CG24" s="30">
        <v>0</v>
      </c>
      <c r="CH24" s="30">
        <v>1</v>
      </c>
      <c r="CI24" s="31">
        <v>0</v>
      </c>
      <c r="CJ24" s="28">
        <f>CC24+CD24</f>
        <v>52.39</v>
      </c>
      <c r="CK24" s="27">
        <f>CE24/2</f>
        <v>1.5</v>
      </c>
      <c r="CL24" s="23">
        <f>(CF24*3)+(CG24*5)+(CH24*5)+(CI24*20)</f>
        <v>5</v>
      </c>
      <c r="CM24" s="53">
        <f>CJ24+CK24+CL24</f>
        <v>58.89</v>
      </c>
      <c r="IL24" s="108"/>
      <c r="IO24"/>
      <c r="IP24"/>
    </row>
    <row r="25" spans="1:251" s="4" customFormat="1" x14ac:dyDescent="0.25">
      <c r="A25" s="34">
        <v>7</v>
      </c>
      <c r="B25" s="72" t="s">
        <v>108</v>
      </c>
      <c r="C25" s="25"/>
      <c r="D25" s="73"/>
      <c r="E25" s="73" t="s">
        <v>17</v>
      </c>
      <c r="F25" s="73" t="s">
        <v>23</v>
      </c>
      <c r="G25" s="21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5">
        <f>IF(ISNA(VLOOKUP(E25,SortLookup!$A$1:$B$5,2,FALSE))," ",VLOOKUP(E25,SortLookup!$A$1:$B$5,2,FALSE))</f>
        <v>1</v>
      </c>
      <c r="J25" s="22">
        <f>IF(ISNA(VLOOKUP(F25,SortLookup!$A$7:$B$11,2,FALSE))," ",VLOOKUP(F25,SortLookup!$A$7:$B$11,2,FALSE))</f>
        <v>3</v>
      </c>
      <c r="K25" s="66">
        <f>L25+M25+N25</f>
        <v>162.25</v>
      </c>
      <c r="L25" s="67">
        <f>AB25+BA25+BL25+BY25+CJ25+CU25+DF25+DQ25+EB25+EM25+EX25+FI25+FT25+GE25+GP25+HA25+HL25+HW25+IH25</f>
        <v>135.25</v>
      </c>
      <c r="M25" s="40">
        <f>AD25+BC25+BN25+CA25+CL25+CW25+DH25+DS25+ED25+EO25+EZ25+FK25+FV25+GG25+GR25+HC25+HN25+HY25+IJ25</f>
        <v>18</v>
      </c>
      <c r="N25" s="41">
        <f>O25/2</f>
        <v>9</v>
      </c>
      <c r="O25" s="68">
        <f>W25+AV25+BG25+BT25+CE25+CP25+DA25+DL25+DW25+EH25+ES25+FD25+FO25+FZ25+GK25+GV25+HG25+HR25+IC25</f>
        <v>18</v>
      </c>
      <c r="P25" s="32">
        <v>18.350000000000001</v>
      </c>
      <c r="Q25" s="29"/>
      <c r="R25" s="29"/>
      <c r="S25" s="29"/>
      <c r="T25" s="29"/>
      <c r="U25" s="29"/>
      <c r="V25" s="29"/>
      <c r="W25" s="30">
        <v>14</v>
      </c>
      <c r="X25" s="30">
        <v>0</v>
      </c>
      <c r="Y25" s="30">
        <v>0</v>
      </c>
      <c r="Z25" s="30">
        <v>0</v>
      </c>
      <c r="AA25" s="31">
        <v>0</v>
      </c>
      <c r="AB25" s="28">
        <f>P25+Q25+R25+S25+T25+U25+V25</f>
        <v>18.350000000000001</v>
      </c>
      <c r="AC25" s="27">
        <f>W25/2</f>
        <v>7</v>
      </c>
      <c r="AD25" s="23">
        <f>(X25*3)+(Y25*5)+(Z25*5)+(AA25*20)</f>
        <v>0</v>
      </c>
      <c r="AE25" s="53">
        <f>AB25+AC25+AD25</f>
        <v>25.35</v>
      </c>
      <c r="AF25" s="32">
        <v>6.34</v>
      </c>
      <c r="AG25" s="29"/>
      <c r="AH25" s="29"/>
      <c r="AI25" s="29"/>
      <c r="AJ25" s="30">
        <v>1</v>
      </c>
      <c r="AK25" s="30">
        <v>0</v>
      </c>
      <c r="AL25" s="30">
        <v>0</v>
      </c>
      <c r="AM25" s="30">
        <v>0</v>
      </c>
      <c r="AN25" s="31">
        <v>0</v>
      </c>
      <c r="AO25" s="28">
        <f>AF25+AG25+AH25+AI25</f>
        <v>6.34</v>
      </c>
      <c r="AP25" s="27">
        <f>AJ25/2</f>
        <v>0.5</v>
      </c>
      <c r="AQ25" s="23">
        <f>(AK25*3)+(AL25*5)+(AM25*5)+(AN25*20)</f>
        <v>0</v>
      </c>
      <c r="AR25" s="53">
        <f>AO25+AP25+AQ25</f>
        <v>6.84</v>
      </c>
      <c r="AS25" s="32">
        <v>28.11</v>
      </c>
      <c r="AT25" s="29"/>
      <c r="AU25" s="29"/>
      <c r="AV25" s="30">
        <v>1</v>
      </c>
      <c r="AW25" s="30">
        <v>0</v>
      </c>
      <c r="AX25" s="30">
        <v>0</v>
      </c>
      <c r="AY25" s="30">
        <v>0</v>
      </c>
      <c r="AZ25" s="31">
        <v>0</v>
      </c>
      <c r="BA25" s="28">
        <f>AS25+AT25+AU25</f>
        <v>28.11</v>
      </c>
      <c r="BB25" s="27">
        <f>AV25/2</f>
        <v>0.5</v>
      </c>
      <c r="BC25" s="23">
        <f>(AW25*3)+(AX25*5)+(AY25*5)+(AZ25*20)</f>
        <v>0</v>
      </c>
      <c r="BD25" s="53">
        <f>BA25+BB25+BC25</f>
        <v>28.61</v>
      </c>
      <c r="BE25" s="28"/>
      <c r="BF25" s="51"/>
      <c r="BG25" s="30"/>
      <c r="BH25" s="30"/>
      <c r="BI25" s="30"/>
      <c r="BJ25" s="30"/>
      <c r="BK25" s="30"/>
      <c r="BL25" s="69">
        <f>BE25+BF25</f>
        <v>0</v>
      </c>
      <c r="BM25" s="27">
        <f>BG25/2</f>
        <v>0</v>
      </c>
      <c r="BN25" s="23">
        <f>(BH25*3)+(BI25*5)+(BJ25*5)+(BK25*20)</f>
        <v>0</v>
      </c>
      <c r="BO25" s="78">
        <f>BL25+BM25+BN25</f>
        <v>0</v>
      </c>
      <c r="BP25" s="29">
        <v>43.05</v>
      </c>
      <c r="BQ25" s="29"/>
      <c r="BR25" s="29"/>
      <c r="BS25" s="29"/>
      <c r="BT25" s="30">
        <v>3</v>
      </c>
      <c r="BU25" s="30">
        <v>0</v>
      </c>
      <c r="BV25" s="30">
        <v>0</v>
      </c>
      <c r="BW25" s="30">
        <v>0</v>
      </c>
      <c r="BX25" s="31">
        <v>0</v>
      </c>
      <c r="BY25" s="28">
        <f>BP25+BQ25+BR25+BS25</f>
        <v>43.05</v>
      </c>
      <c r="BZ25" s="27">
        <f>BT25/2</f>
        <v>1.5</v>
      </c>
      <c r="CA25" s="23">
        <f>(BU25*3)+(BV25*5)+(BW25*5)+(BX25*20)</f>
        <v>0</v>
      </c>
      <c r="CB25" s="53">
        <f>BY25+BZ25+CA25</f>
        <v>44.55</v>
      </c>
      <c r="CC25" s="32">
        <v>45.74</v>
      </c>
      <c r="CD25" s="29"/>
      <c r="CE25" s="30">
        <v>0</v>
      </c>
      <c r="CF25" s="30">
        <v>1</v>
      </c>
      <c r="CG25" s="30">
        <v>0</v>
      </c>
      <c r="CH25" s="30">
        <v>3</v>
      </c>
      <c r="CI25" s="31">
        <v>0</v>
      </c>
      <c r="CJ25" s="28">
        <f>CC25+CD25</f>
        <v>45.74</v>
      </c>
      <c r="CK25" s="27">
        <f>CE25/2</f>
        <v>0</v>
      </c>
      <c r="CL25" s="23">
        <f>(CF25*3)+(CG25*5)+(CH25*5)+(CI25*20)</f>
        <v>18</v>
      </c>
      <c r="CM25" s="53">
        <f>CJ25+CK25+CL25</f>
        <v>63.74</v>
      </c>
      <c r="CN25" s="1"/>
      <c r="CO25" s="1"/>
      <c r="CP25" s="2"/>
      <c r="CQ25" s="2"/>
      <c r="CR25" s="2"/>
      <c r="CS25" s="2"/>
      <c r="CT25" s="2"/>
      <c r="CU25" s="70"/>
      <c r="CV25" s="13"/>
      <c r="CW25" s="6"/>
      <c r="CX25" s="44"/>
      <c r="CY25" s="1"/>
      <c r="CZ25" s="1"/>
      <c r="DA25" s="2"/>
      <c r="DB25" s="2"/>
      <c r="DC25" s="2"/>
      <c r="DD25" s="2"/>
      <c r="DE25" s="2"/>
      <c r="DF25" s="70"/>
      <c r="DG25" s="13"/>
      <c r="DH25" s="6"/>
      <c r="DI25" s="44"/>
      <c r="DJ25" s="1"/>
      <c r="DK25" s="1"/>
      <c r="DL25" s="2"/>
      <c r="DM25" s="2"/>
      <c r="DN25" s="2"/>
      <c r="DO25" s="2"/>
      <c r="DP25" s="2"/>
      <c r="DQ25" s="70"/>
      <c r="DR25" s="13"/>
      <c r="DS25" s="6"/>
      <c r="DT25" s="44"/>
      <c r="DU25" s="1"/>
      <c r="DV25" s="1"/>
      <c r="DW25" s="2"/>
      <c r="DX25" s="2"/>
      <c r="DY25" s="2"/>
      <c r="DZ25" s="2"/>
      <c r="EA25" s="2"/>
      <c r="EB25" s="70"/>
      <c r="EC25" s="13"/>
      <c r="ED25" s="6"/>
      <c r="EE25" s="44"/>
      <c r="EF25" s="1"/>
      <c r="EG25" s="1"/>
      <c r="EH25" s="2"/>
      <c r="EI25" s="2"/>
      <c r="EJ25" s="2"/>
      <c r="EK25" s="2"/>
      <c r="EL25" s="2"/>
      <c r="EM25" s="70"/>
      <c r="EN25" s="13"/>
      <c r="EO25" s="6"/>
      <c r="EP25" s="44"/>
      <c r="EQ25" s="1"/>
      <c r="ER25" s="1"/>
      <c r="ES25" s="2"/>
      <c r="ET25" s="2"/>
      <c r="EU25" s="2"/>
      <c r="EV25" s="2"/>
      <c r="EW25" s="2"/>
      <c r="EX25" s="70"/>
      <c r="EY25" s="13"/>
      <c r="EZ25" s="6"/>
      <c r="FA25" s="44"/>
      <c r="FB25" s="1"/>
      <c r="FC25" s="1"/>
      <c r="FD25" s="2"/>
      <c r="FE25" s="2"/>
      <c r="FF25" s="2"/>
      <c r="FG25" s="2"/>
      <c r="FH25" s="2"/>
      <c r="FI25" s="70"/>
      <c r="FJ25" s="13"/>
      <c r="FK25" s="6"/>
      <c r="FL25" s="44"/>
      <c r="FM25" s="1"/>
      <c r="FN25" s="1"/>
      <c r="FO25" s="2"/>
      <c r="FP25" s="2"/>
      <c r="FQ25" s="2"/>
      <c r="FR25" s="2"/>
      <c r="FS25" s="2"/>
      <c r="FT25" s="70"/>
      <c r="FU25" s="13"/>
      <c r="FV25" s="6"/>
      <c r="FW25" s="44"/>
      <c r="FX25" s="1"/>
      <c r="FY25" s="1"/>
      <c r="FZ25" s="2"/>
      <c r="GA25" s="2"/>
      <c r="GB25" s="2"/>
      <c r="GC25" s="2"/>
      <c r="GD25" s="2"/>
      <c r="GE25" s="70"/>
      <c r="GF25" s="13"/>
      <c r="GG25" s="6"/>
      <c r="GH25" s="44"/>
      <c r="GI25" s="1"/>
      <c r="GJ25" s="1"/>
      <c r="GK25" s="2"/>
      <c r="GL25" s="2"/>
      <c r="GM25" s="2"/>
      <c r="GN25" s="2"/>
      <c r="GO25" s="2"/>
      <c r="GP25" s="70"/>
      <c r="GQ25" s="13"/>
      <c r="GR25" s="6"/>
      <c r="GS25" s="44"/>
      <c r="GT25" s="1"/>
      <c r="GU25" s="1"/>
      <c r="GV25" s="2"/>
      <c r="GW25" s="2"/>
      <c r="GX25" s="2"/>
      <c r="GY25" s="2"/>
      <c r="GZ25" s="2"/>
      <c r="HA25" s="70"/>
      <c r="HB25" s="13"/>
      <c r="HC25" s="6"/>
      <c r="HD25" s="44"/>
      <c r="HE25" s="1"/>
      <c r="HF25" s="1"/>
      <c r="HG25" s="2"/>
      <c r="HH25" s="2"/>
      <c r="HI25" s="2"/>
      <c r="HJ25" s="2"/>
      <c r="HK25" s="2"/>
      <c r="HL25" s="70"/>
      <c r="HM25" s="13"/>
      <c r="HN25" s="6"/>
      <c r="HO25" s="44"/>
      <c r="HP25" s="1"/>
      <c r="HQ25" s="1"/>
      <c r="HR25" s="2"/>
      <c r="HS25" s="2"/>
      <c r="HT25" s="2"/>
      <c r="HU25" s="2"/>
      <c r="HV25" s="2"/>
      <c r="HW25" s="70"/>
      <c r="HX25" s="13"/>
      <c r="HY25" s="6"/>
      <c r="HZ25" s="44"/>
      <c r="IA25" s="1"/>
      <c r="IB25" s="1"/>
      <c r="IC25" s="2"/>
      <c r="ID25" s="2"/>
      <c r="IE25" s="2"/>
      <c r="IF25" s="2"/>
      <c r="IG25" s="2"/>
      <c r="IH25" s="70"/>
      <c r="II25" s="13"/>
      <c r="IJ25" s="6"/>
      <c r="IK25" s="44"/>
      <c r="IL25" s="108"/>
      <c r="IM25"/>
      <c r="IN25"/>
    </row>
    <row r="26" spans="1:251" s="4" customFormat="1" x14ac:dyDescent="0.25">
      <c r="A26" s="34">
        <v>8</v>
      </c>
      <c r="B26" s="72" t="s">
        <v>159</v>
      </c>
      <c r="C26" s="25"/>
      <c r="D26" s="26"/>
      <c r="E26" s="73" t="s">
        <v>17</v>
      </c>
      <c r="F26" s="73" t="s">
        <v>23</v>
      </c>
      <c r="G26" s="21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5">
        <f>IF(ISNA(VLOOKUP(E26,SortLookup!$A$1:$B$5,2,FALSE))," ",VLOOKUP(E26,SortLookup!$A$1:$B$5,2,FALSE))</f>
        <v>1</v>
      </c>
      <c r="J26" s="22">
        <f>IF(ISNA(VLOOKUP(F26,SortLookup!$A$7:$B$11,2,FALSE))," ",VLOOKUP(F26,SortLookup!$A$7:$B$11,2,FALSE))</f>
        <v>3</v>
      </c>
      <c r="K26" s="66">
        <f>L26+M26+N26</f>
        <v>171.59</v>
      </c>
      <c r="L26" s="67">
        <f>AB26+BA26+BL26+BY26+CJ26+CU26+DF26+DQ26+EB26+EM26+EX26+FI26+FT26+GE26+GP26+HA26+HL26+HW26+IH26</f>
        <v>150.09</v>
      </c>
      <c r="M26" s="40">
        <f>AD26+BC26+BN26+CA26+CL26+CW26+DH26+DS26+ED26+EO26+EZ26+FK26+FV26+GG26+GR26+HC26+HN26+HY26+IJ26</f>
        <v>5</v>
      </c>
      <c r="N26" s="41">
        <f>O26/2</f>
        <v>16.5</v>
      </c>
      <c r="O26" s="68">
        <f>W26+AV26+BG26+BT26+CE26+CP26+DA26+DL26+DW26+EH26+ES26+FD26+FO26+FZ26+GK26+GV26+HG26+HR26+IC26</f>
        <v>33</v>
      </c>
      <c r="P26" s="32">
        <v>22.33</v>
      </c>
      <c r="Q26" s="29"/>
      <c r="R26" s="29"/>
      <c r="S26" s="29"/>
      <c r="T26" s="29"/>
      <c r="U26" s="29"/>
      <c r="V26" s="29"/>
      <c r="W26" s="30">
        <v>13</v>
      </c>
      <c r="X26" s="30">
        <v>0</v>
      </c>
      <c r="Y26" s="30">
        <v>0</v>
      </c>
      <c r="Z26" s="30">
        <v>0</v>
      </c>
      <c r="AA26" s="31">
        <v>0</v>
      </c>
      <c r="AB26" s="28">
        <f>P26+Q26+R26+S26+T26+U26+V26</f>
        <v>22.33</v>
      </c>
      <c r="AC26" s="27">
        <f>W26/2</f>
        <v>6.5</v>
      </c>
      <c r="AD26" s="23">
        <f>(X26*3)+(Y26*5)+(Z26*5)+(AA26*20)</f>
        <v>0</v>
      </c>
      <c r="AE26" s="53">
        <f>AB26+AC26+AD26</f>
        <v>28.83</v>
      </c>
      <c r="AF26" s="32">
        <v>6.84</v>
      </c>
      <c r="AG26" s="29"/>
      <c r="AH26" s="29"/>
      <c r="AI26" s="29"/>
      <c r="AJ26" s="30">
        <v>1</v>
      </c>
      <c r="AK26" s="30">
        <v>0</v>
      </c>
      <c r="AL26" s="30">
        <v>0</v>
      </c>
      <c r="AM26" s="30">
        <v>0</v>
      </c>
      <c r="AN26" s="31">
        <v>0</v>
      </c>
      <c r="AO26" s="28">
        <f>AF26+AG26+AH26+AI26</f>
        <v>6.84</v>
      </c>
      <c r="AP26" s="27">
        <f>AJ26/2</f>
        <v>0.5</v>
      </c>
      <c r="AQ26" s="23">
        <f>(AK26*3)+(AL26*5)+(AM26*5)+(AN26*20)</f>
        <v>0</v>
      </c>
      <c r="AR26" s="53">
        <f>AO26+AP26+AQ26</f>
        <v>7.34</v>
      </c>
      <c r="AS26" s="32">
        <v>31.44</v>
      </c>
      <c r="AT26" s="29"/>
      <c r="AU26" s="29"/>
      <c r="AV26" s="30">
        <v>0</v>
      </c>
      <c r="AW26" s="30">
        <v>0</v>
      </c>
      <c r="AX26" s="30">
        <v>0</v>
      </c>
      <c r="AY26" s="30">
        <v>0</v>
      </c>
      <c r="AZ26" s="31">
        <v>0</v>
      </c>
      <c r="BA26" s="28">
        <f>AS26+AT26+AU26</f>
        <v>31.44</v>
      </c>
      <c r="BB26" s="27">
        <f>AV26/2</f>
        <v>0</v>
      </c>
      <c r="BC26" s="23">
        <f>(AW26*3)+(AX26*5)+(AY26*5)+(AZ26*20)</f>
        <v>0</v>
      </c>
      <c r="BD26" s="53">
        <f>BA26+BB26+BC26</f>
        <v>31.44</v>
      </c>
      <c r="BE26" s="28"/>
      <c r="BF26" s="51"/>
      <c r="BG26" s="30"/>
      <c r="BH26" s="30"/>
      <c r="BI26" s="30"/>
      <c r="BJ26" s="30"/>
      <c r="BK26" s="30"/>
      <c r="BL26" s="69">
        <f>BE26+BF26</f>
        <v>0</v>
      </c>
      <c r="BM26" s="27">
        <f>BG26/2</f>
        <v>0</v>
      </c>
      <c r="BN26" s="23">
        <f>(BH26*3)+(BI26*5)+(BJ26*5)+(BK26*20)</f>
        <v>0</v>
      </c>
      <c r="BO26" s="78">
        <f>BL26+BM26+BN26</f>
        <v>0</v>
      </c>
      <c r="BP26" s="29">
        <v>62.94</v>
      </c>
      <c r="BQ26" s="29"/>
      <c r="BR26" s="29"/>
      <c r="BS26" s="29"/>
      <c r="BT26" s="30">
        <v>10</v>
      </c>
      <c r="BU26" s="30">
        <v>0</v>
      </c>
      <c r="BV26" s="30">
        <v>0</v>
      </c>
      <c r="BW26" s="30">
        <v>0</v>
      </c>
      <c r="BX26" s="31">
        <v>0</v>
      </c>
      <c r="BY26" s="28">
        <f>BP26+BQ26+BR26+BS26</f>
        <v>62.94</v>
      </c>
      <c r="BZ26" s="27">
        <f>BT26/2</f>
        <v>5</v>
      </c>
      <c r="CA26" s="23">
        <f>(BU26*3)+(BV26*5)+(BW26*5)+(BX26*20)</f>
        <v>0</v>
      </c>
      <c r="CB26" s="53">
        <f>BY26+BZ26+CA26</f>
        <v>67.94</v>
      </c>
      <c r="CC26" s="32">
        <v>33.380000000000003</v>
      </c>
      <c r="CD26" s="29"/>
      <c r="CE26" s="30">
        <v>10</v>
      </c>
      <c r="CF26" s="30">
        <v>0</v>
      </c>
      <c r="CG26" s="30">
        <v>0</v>
      </c>
      <c r="CH26" s="30">
        <v>1</v>
      </c>
      <c r="CI26" s="31">
        <v>0</v>
      </c>
      <c r="CJ26" s="28">
        <f>CC26+CD26</f>
        <v>33.380000000000003</v>
      </c>
      <c r="CK26" s="27">
        <f>CE26/2</f>
        <v>5</v>
      </c>
      <c r="CL26" s="23">
        <f>(CF26*3)+(CG26*5)+(CH26*5)+(CI26*20)</f>
        <v>5</v>
      </c>
      <c r="CM26" s="53">
        <f>CJ26+CK26+CL26</f>
        <v>43.38</v>
      </c>
      <c r="IL26" s="108"/>
      <c r="IM26"/>
      <c r="IN26"/>
      <c r="IO26"/>
      <c r="IP26"/>
    </row>
    <row r="27" spans="1:251" s="4" customFormat="1" x14ac:dyDescent="0.25">
      <c r="A27" s="34">
        <v>9</v>
      </c>
      <c r="B27" s="72" t="s">
        <v>102</v>
      </c>
      <c r="C27" s="25"/>
      <c r="D27" s="26" t="s">
        <v>105</v>
      </c>
      <c r="E27" s="73" t="s">
        <v>17</v>
      </c>
      <c r="F27" s="73" t="s">
        <v>23</v>
      </c>
      <c r="G27" s="21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5">
        <f>IF(ISNA(VLOOKUP(E27,SortLookup!$A$1:$B$5,2,FALSE))," ",VLOOKUP(E27,SortLookup!$A$1:$B$5,2,FALSE))</f>
        <v>1</v>
      </c>
      <c r="J27" s="22">
        <f>IF(ISNA(VLOOKUP(F27,SortLookup!$A$7:$B$11,2,FALSE))," ",VLOOKUP(F27,SortLookup!$A$7:$B$11,2,FALSE))</f>
        <v>3</v>
      </c>
      <c r="K27" s="66">
        <f>L27+M27+N27</f>
        <v>192.35</v>
      </c>
      <c r="L27" s="67">
        <f>AB27+BA27+BL27+BY27+CJ27+CU27+DF27+DQ27+EB27+EM27+EX27+FI27+FT27+GE27+GP27+HA27+HL27+HW27+IH27</f>
        <v>165.85</v>
      </c>
      <c r="M27" s="40">
        <f>AD27+BC27+BN27+CA27+CL27+CW27+DH27+DS27+ED27+EO27+EZ27+FK27+FV27+GG27+GR27+HC27+HN27+HY27+IJ27</f>
        <v>5</v>
      </c>
      <c r="N27" s="41">
        <f>O27/2</f>
        <v>21.5</v>
      </c>
      <c r="O27" s="68">
        <f>W27+AV27+BG27+BT27+CE27+CP27+DA27+DL27+DW27+EH27+ES27+FD27+FO27+FZ27+GK27+GV27+HG27+HR27+IC27</f>
        <v>43</v>
      </c>
      <c r="P27" s="32">
        <v>21.53</v>
      </c>
      <c r="Q27" s="29"/>
      <c r="R27" s="29"/>
      <c r="S27" s="29"/>
      <c r="T27" s="29"/>
      <c r="U27" s="29"/>
      <c r="V27" s="29"/>
      <c r="W27" s="30">
        <v>15</v>
      </c>
      <c r="X27" s="30">
        <v>0</v>
      </c>
      <c r="Y27" s="30">
        <v>0</v>
      </c>
      <c r="Z27" s="30">
        <v>0</v>
      </c>
      <c r="AA27" s="31">
        <v>0</v>
      </c>
      <c r="AB27" s="28">
        <f>P27+Q27+R27+S27+T27+U27+V27</f>
        <v>21.53</v>
      </c>
      <c r="AC27" s="27">
        <f>W27/2</f>
        <v>7.5</v>
      </c>
      <c r="AD27" s="23">
        <f>(X27*3)+(Y27*5)+(Z27*5)+(AA27*20)</f>
        <v>0</v>
      </c>
      <c r="AE27" s="53">
        <f>AB27+AC27+AD27</f>
        <v>29.03</v>
      </c>
      <c r="AF27" s="32">
        <v>6.36</v>
      </c>
      <c r="AG27" s="29"/>
      <c r="AH27" s="29"/>
      <c r="AI27" s="29"/>
      <c r="AJ27" s="30">
        <v>3</v>
      </c>
      <c r="AK27" s="30">
        <v>0</v>
      </c>
      <c r="AL27" s="30">
        <v>0</v>
      </c>
      <c r="AM27" s="30">
        <v>0</v>
      </c>
      <c r="AN27" s="31">
        <v>0</v>
      </c>
      <c r="AO27" s="28">
        <f>AF27+AG27+AH27+AI27</f>
        <v>6.36</v>
      </c>
      <c r="AP27" s="27">
        <f>AJ27/2</f>
        <v>1.5</v>
      </c>
      <c r="AQ27" s="23">
        <f>(AK27*3)+(AL27*5)+(AM27*5)+(AN27*20)</f>
        <v>0</v>
      </c>
      <c r="AR27" s="53">
        <f>AO27+AP27+AQ27</f>
        <v>7.86</v>
      </c>
      <c r="AS27" s="32">
        <v>54.29</v>
      </c>
      <c r="AT27" s="29"/>
      <c r="AU27" s="29"/>
      <c r="AV27" s="30">
        <v>10</v>
      </c>
      <c r="AW27" s="30">
        <v>0</v>
      </c>
      <c r="AX27" s="30">
        <v>0</v>
      </c>
      <c r="AY27" s="30">
        <v>0</v>
      </c>
      <c r="AZ27" s="31">
        <v>0</v>
      </c>
      <c r="BA27" s="28">
        <f>AS27+AT27+AU27</f>
        <v>54.29</v>
      </c>
      <c r="BB27" s="27">
        <f>AV27/2</f>
        <v>5</v>
      </c>
      <c r="BC27" s="23">
        <f>(AW27*3)+(AX27*5)+(AY27*5)+(AZ27*20)</f>
        <v>0</v>
      </c>
      <c r="BD27" s="53">
        <f>BA27+BB27+BC27</f>
        <v>59.29</v>
      </c>
      <c r="BE27" s="28"/>
      <c r="BF27" s="51"/>
      <c r="BG27" s="30"/>
      <c r="BH27" s="30"/>
      <c r="BI27" s="30"/>
      <c r="BJ27" s="30"/>
      <c r="BK27" s="30"/>
      <c r="BL27" s="69">
        <f>BE27+BF27</f>
        <v>0</v>
      </c>
      <c r="BM27" s="27">
        <f>BG27/2</f>
        <v>0</v>
      </c>
      <c r="BN27" s="23">
        <f>(BH27*3)+(BI27*5)+(BJ27*5)+(BK27*20)</f>
        <v>0</v>
      </c>
      <c r="BO27" s="78">
        <f>BL27+BM27+BN27</f>
        <v>0</v>
      </c>
      <c r="BP27" s="29">
        <v>45.19</v>
      </c>
      <c r="BQ27" s="29"/>
      <c r="BR27" s="29"/>
      <c r="BS27" s="29"/>
      <c r="BT27" s="30">
        <v>12</v>
      </c>
      <c r="BU27" s="30">
        <v>0</v>
      </c>
      <c r="BV27" s="30">
        <v>0</v>
      </c>
      <c r="BW27" s="30">
        <v>1</v>
      </c>
      <c r="BX27" s="31">
        <v>0</v>
      </c>
      <c r="BY27" s="28">
        <f>BP27+BQ27+BR27+BS27</f>
        <v>45.19</v>
      </c>
      <c r="BZ27" s="27">
        <f>BT27/2</f>
        <v>6</v>
      </c>
      <c r="CA27" s="23">
        <f>(BU27*3)+(BV27*5)+(BW27*5)+(BX27*20)</f>
        <v>5</v>
      </c>
      <c r="CB27" s="53">
        <f>BY27+BZ27+CA27</f>
        <v>56.19</v>
      </c>
      <c r="CC27" s="32">
        <v>44.84</v>
      </c>
      <c r="CD27" s="29"/>
      <c r="CE27" s="30">
        <v>6</v>
      </c>
      <c r="CF27" s="30">
        <v>0</v>
      </c>
      <c r="CG27" s="30">
        <v>0</v>
      </c>
      <c r="CH27" s="30">
        <v>0</v>
      </c>
      <c r="CI27" s="31">
        <v>0</v>
      </c>
      <c r="CJ27" s="28">
        <f>CC27+CD27</f>
        <v>44.84</v>
      </c>
      <c r="CK27" s="27">
        <f>CE27/2</f>
        <v>3</v>
      </c>
      <c r="CL27" s="23">
        <f>(CF27*3)+(CG27*5)+(CH27*5)+(CI27*20)</f>
        <v>0</v>
      </c>
      <c r="CM27" s="53">
        <f>CJ27+CK27+CL27</f>
        <v>47.84</v>
      </c>
      <c r="CN27"/>
      <c r="CO27"/>
      <c r="CP27"/>
      <c r="CQ27"/>
      <c r="CR27"/>
      <c r="CS27"/>
      <c r="CT27"/>
      <c r="CW27"/>
      <c r="CZ27"/>
      <c r="DA27"/>
      <c r="DB27"/>
      <c r="DC27"/>
      <c r="DD27"/>
      <c r="DE27"/>
      <c r="DH27"/>
      <c r="DK27"/>
      <c r="DL27"/>
      <c r="DM27"/>
      <c r="DN27"/>
      <c r="DO27"/>
      <c r="DP27"/>
      <c r="DS27"/>
      <c r="DV27"/>
      <c r="DW27"/>
      <c r="DX27"/>
      <c r="DY27"/>
      <c r="DZ27"/>
      <c r="EA27"/>
      <c r="ED27"/>
      <c r="EG27"/>
      <c r="EH27"/>
      <c r="EI27"/>
      <c r="EJ27"/>
      <c r="EK27"/>
      <c r="EL27"/>
      <c r="EO27"/>
      <c r="ER27"/>
      <c r="ES27"/>
      <c r="ET27"/>
      <c r="EU27"/>
      <c r="EV27"/>
      <c r="EW27"/>
      <c r="EZ27"/>
      <c r="FC27"/>
      <c r="FD27"/>
      <c r="FE27"/>
      <c r="FF27"/>
      <c r="FG27"/>
      <c r="FH27"/>
      <c r="FK27"/>
      <c r="FN27"/>
      <c r="FO27"/>
      <c r="FP27"/>
      <c r="FQ27"/>
      <c r="FR27"/>
      <c r="FS27"/>
      <c r="FV27"/>
      <c r="FY27"/>
      <c r="FZ27"/>
      <c r="GA27"/>
      <c r="GB27"/>
      <c r="GC27"/>
      <c r="GD27"/>
      <c r="GG27"/>
      <c r="GJ27"/>
      <c r="GK27"/>
      <c r="GL27"/>
      <c r="GM27"/>
      <c r="GN27"/>
      <c r="GO27"/>
      <c r="GR27"/>
      <c r="GU27"/>
      <c r="GV27"/>
      <c r="GW27"/>
      <c r="GX27"/>
      <c r="GY27"/>
      <c r="GZ27"/>
      <c r="HC27"/>
      <c r="HF27"/>
      <c r="HG27"/>
      <c r="HH27"/>
      <c r="HI27"/>
      <c r="HJ27"/>
      <c r="HK27"/>
      <c r="HN27"/>
      <c r="HQ27"/>
      <c r="HR27"/>
      <c r="HS27"/>
      <c r="HT27"/>
      <c r="HU27"/>
      <c r="HV27"/>
      <c r="HY27"/>
      <c r="IB27"/>
      <c r="IC27"/>
      <c r="ID27"/>
      <c r="IE27"/>
      <c r="IF27"/>
      <c r="IG27"/>
      <c r="IJ27"/>
      <c r="IK27"/>
      <c r="IL27" s="108"/>
      <c r="IM27"/>
      <c r="IN27"/>
    </row>
    <row r="28" spans="1:251" s="4" customFormat="1" x14ac:dyDescent="0.25">
      <c r="A28" s="34"/>
      <c r="B28" s="25" t="s">
        <v>166</v>
      </c>
      <c r="C28" s="25"/>
      <c r="D28" s="26"/>
      <c r="E28" s="26" t="s">
        <v>17</v>
      </c>
      <c r="F28" s="26" t="s">
        <v>22</v>
      </c>
      <c r="G28" s="21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5">
        <f>IF(ISNA(VLOOKUP(E28,SortLookup!$A$1:$B$5,2,FALSE))," ",VLOOKUP(E28,SortLookup!$A$1:$B$5,2,FALSE))</f>
        <v>1</v>
      </c>
      <c r="J28" s="22">
        <f>IF(ISNA(VLOOKUP(F28,SortLookup!$A$7:$B$11,2,FALSE))," ",VLOOKUP(F28,SortLookup!$A$7:$B$11,2,FALSE))</f>
        <v>2</v>
      </c>
      <c r="K28" s="66" t="s">
        <v>123</v>
      </c>
      <c r="L28" s="67"/>
      <c r="M28" s="40"/>
      <c r="N28" s="41"/>
      <c r="O28" s="68"/>
      <c r="P28" s="32">
        <v>19.04</v>
      </c>
      <c r="Q28" s="29"/>
      <c r="R28" s="29"/>
      <c r="S28" s="29"/>
      <c r="T28" s="29"/>
      <c r="U28" s="29"/>
      <c r="V28" s="29"/>
      <c r="W28" s="30">
        <v>17</v>
      </c>
      <c r="X28" s="30">
        <v>6</v>
      </c>
      <c r="Y28" s="30">
        <v>1</v>
      </c>
      <c r="Z28" s="30">
        <v>0</v>
      </c>
      <c r="AA28" s="31">
        <v>0</v>
      </c>
      <c r="AB28" s="28">
        <f>P28+Q28+R28+S28+T28+U28+V28</f>
        <v>19.04</v>
      </c>
      <c r="AC28" s="27">
        <f>W28/2</f>
        <v>8.5</v>
      </c>
      <c r="AD28" s="23">
        <f>(X28*3)+(Y28*5)+(Z28*5)+(AA28*20)</f>
        <v>23</v>
      </c>
      <c r="AE28" s="53">
        <f>AB28+AC28+AD28</f>
        <v>50.54</v>
      </c>
      <c r="AF28" s="32">
        <v>6.15</v>
      </c>
      <c r="AG28" s="29"/>
      <c r="AH28" s="29"/>
      <c r="AI28" s="29"/>
      <c r="AJ28" s="30">
        <v>1</v>
      </c>
      <c r="AK28" s="30">
        <v>0</v>
      </c>
      <c r="AL28" s="30">
        <v>0</v>
      </c>
      <c r="AM28" s="30">
        <v>0</v>
      </c>
      <c r="AN28" s="31">
        <v>0</v>
      </c>
      <c r="AO28" s="28">
        <f>AF28+AG28+AH28+AI28</f>
        <v>6.15</v>
      </c>
      <c r="AP28" s="27">
        <f>AJ28/2</f>
        <v>0.5</v>
      </c>
      <c r="AQ28" s="23">
        <f>(AK28*3)+(AL28*5)+(AM28*5)+(AN28*20)</f>
        <v>0</v>
      </c>
      <c r="AR28" s="53">
        <f>AO28+AP28+AQ28</f>
        <v>6.65</v>
      </c>
      <c r="AS28" s="32"/>
      <c r="AT28" s="29"/>
      <c r="AU28" s="29"/>
      <c r="AV28" s="30"/>
      <c r="AW28" s="30"/>
      <c r="AX28" s="30"/>
      <c r="AY28" s="30"/>
      <c r="AZ28" s="31"/>
      <c r="BA28" s="28"/>
      <c r="BB28" s="27"/>
      <c r="BC28" s="23"/>
      <c r="BD28" s="53" t="s">
        <v>123</v>
      </c>
      <c r="BE28" s="28"/>
      <c r="BF28" s="51"/>
      <c r="BG28" s="30"/>
      <c r="BH28" s="30"/>
      <c r="BI28" s="30"/>
      <c r="BJ28" s="30"/>
      <c r="BK28" s="30"/>
      <c r="BL28" s="69">
        <f>BE28+BF28</f>
        <v>0</v>
      </c>
      <c r="BM28" s="27">
        <f>BG28/2</f>
        <v>0</v>
      </c>
      <c r="BN28" s="23">
        <f>(BH28*3)+(BI28*5)+(BJ28*5)+(BK28*20)</f>
        <v>0</v>
      </c>
      <c r="BO28" s="78">
        <f>BL28+BM28+BN28</f>
        <v>0</v>
      </c>
      <c r="BP28" s="29"/>
      <c r="BQ28" s="29"/>
      <c r="BR28" s="29"/>
      <c r="BS28" s="29"/>
      <c r="BT28" s="30"/>
      <c r="BU28" s="30"/>
      <c r="BV28" s="30"/>
      <c r="BW28" s="30"/>
      <c r="BX28" s="31"/>
      <c r="BY28" s="28"/>
      <c r="BZ28" s="27"/>
      <c r="CA28" s="23"/>
      <c r="CB28" s="53"/>
      <c r="CC28" s="32">
        <v>30.79</v>
      </c>
      <c r="CD28" s="29"/>
      <c r="CE28" s="30">
        <v>4</v>
      </c>
      <c r="CF28" s="30">
        <v>2</v>
      </c>
      <c r="CG28" s="30">
        <v>0</v>
      </c>
      <c r="CH28" s="30">
        <v>0</v>
      </c>
      <c r="CI28" s="31">
        <v>0</v>
      </c>
      <c r="CJ28" s="28">
        <f>CC28+CD28</f>
        <v>30.79</v>
      </c>
      <c r="CK28" s="27">
        <f>CE28/2</f>
        <v>2</v>
      </c>
      <c r="CL28" s="23">
        <f>(CF28*3)+(CG28*5)+(CH28*5)+(CI28*20)</f>
        <v>6</v>
      </c>
      <c r="CM28" s="53">
        <f>CJ28+CK28+CL28</f>
        <v>38.79</v>
      </c>
      <c r="IL28" s="108"/>
    </row>
    <row r="29" spans="1:251" s="4" customFormat="1" ht="3" customHeight="1" x14ac:dyDescent="0.25">
      <c r="A29" s="110"/>
      <c r="B29" s="111"/>
      <c r="C29" s="111"/>
      <c r="D29" s="112"/>
      <c r="E29" s="112"/>
      <c r="F29" s="112"/>
      <c r="G29" s="113"/>
      <c r="H29" s="113"/>
      <c r="I29" s="114"/>
      <c r="J29" s="115"/>
      <c r="K29" s="131"/>
      <c r="L29" s="132"/>
      <c r="M29" s="133"/>
      <c r="N29" s="134"/>
      <c r="O29" s="135"/>
      <c r="P29" s="119"/>
      <c r="Q29" s="120"/>
      <c r="R29" s="120"/>
      <c r="S29" s="120"/>
      <c r="T29" s="120"/>
      <c r="U29" s="120"/>
      <c r="V29" s="120"/>
      <c r="W29" s="121"/>
      <c r="X29" s="121"/>
      <c r="Y29" s="121"/>
      <c r="Z29" s="121"/>
      <c r="AA29" s="122"/>
      <c r="AB29" s="123"/>
      <c r="AC29" s="118"/>
      <c r="AD29" s="117"/>
      <c r="AE29" s="124"/>
      <c r="AF29" s="119"/>
      <c r="AG29" s="120"/>
      <c r="AH29" s="120"/>
      <c r="AI29" s="120"/>
      <c r="AJ29" s="121"/>
      <c r="AK29" s="121"/>
      <c r="AL29" s="121"/>
      <c r="AM29" s="121"/>
      <c r="AN29" s="122"/>
      <c r="AO29" s="123"/>
      <c r="AP29" s="118"/>
      <c r="AQ29" s="117"/>
      <c r="AR29" s="124"/>
      <c r="AS29" s="119"/>
      <c r="AT29" s="120"/>
      <c r="AU29" s="120"/>
      <c r="AV29" s="121"/>
      <c r="AW29" s="121"/>
      <c r="AX29" s="121"/>
      <c r="AY29" s="121"/>
      <c r="AZ29" s="122"/>
      <c r="BA29" s="123"/>
      <c r="BB29" s="118"/>
      <c r="BC29" s="117"/>
      <c r="BD29" s="124"/>
      <c r="BE29" s="123"/>
      <c r="BF29" s="125"/>
      <c r="BG29" s="121"/>
      <c r="BH29" s="121"/>
      <c r="BI29" s="121"/>
      <c r="BJ29" s="121"/>
      <c r="BK29" s="121"/>
      <c r="BL29" s="116"/>
      <c r="BM29" s="118"/>
      <c r="BN29" s="117"/>
      <c r="BO29" s="126"/>
      <c r="BP29" s="120"/>
      <c r="BQ29" s="120"/>
      <c r="BR29" s="120"/>
      <c r="BS29" s="120"/>
      <c r="BT29" s="121"/>
      <c r="BU29" s="121"/>
      <c r="BV29" s="121"/>
      <c r="BW29" s="121"/>
      <c r="BX29" s="122"/>
      <c r="BY29" s="123"/>
      <c r="BZ29" s="118"/>
      <c r="CA29" s="117"/>
      <c r="CB29" s="124"/>
      <c r="CC29" s="119"/>
      <c r="CD29" s="120"/>
      <c r="CE29" s="121"/>
      <c r="CF29" s="121"/>
      <c r="CG29" s="121"/>
      <c r="CH29" s="121"/>
      <c r="CI29" s="122"/>
      <c r="CJ29" s="123"/>
      <c r="CK29" s="118"/>
      <c r="CL29" s="117"/>
      <c r="CM29" s="124"/>
      <c r="IL29" s="108"/>
    </row>
    <row r="30" spans="1:251" s="4" customFormat="1" x14ac:dyDescent="0.25">
      <c r="A30" s="34">
        <v>1</v>
      </c>
      <c r="B30" s="72" t="s">
        <v>150</v>
      </c>
      <c r="C30" s="25"/>
      <c r="D30" s="73" t="s">
        <v>103</v>
      </c>
      <c r="E30" s="73" t="s">
        <v>115</v>
      </c>
      <c r="F30" s="73" t="s">
        <v>115</v>
      </c>
      <c r="G30" s="21" t="str">
        <f>IF(AND(OR($G$2="Y",$H$2="Y"),I30&lt;5,J30&lt;5),IF(AND(I30=I28,J30=J28),G28+1,1),"")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5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66">
        <f>L30+M30+N30</f>
        <v>149.01</v>
      </c>
      <c r="L30" s="67">
        <f>AB30+BA30+BL30+BY30+CJ30+CU30+DF30+DQ30+EB30+EM30+EX30+FI30+FT30+GE30+GP30+HA30+HL30+HW30+IH30</f>
        <v>128.51</v>
      </c>
      <c r="M30" s="40">
        <f>AD30+BC30+BN30+CA30+CL30+CW30+DH30+DS30+ED30+EO30+EZ30+FK30+FV30+GG30+GR30+HC30+HN30+HY30+IJ30</f>
        <v>9</v>
      </c>
      <c r="N30" s="41">
        <f>O30/2</f>
        <v>11.5</v>
      </c>
      <c r="O30" s="68">
        <f>W30+AV30+BG30+BT30+CE30+CP30+DA30+DL30+DW30+EH30+ES30+FD30+FO30+FZ30+GK30+GV30+HG30+HR30+IC30</f>
        <v>23</v>
      </c>
      <c r="P30" s="32">
        <v>25.88</v>
      </c>
      <c r="Q30" s="29"/>
      <c r="R30" s="29"/>
      <c r="S30" s="29"/>
      <c r="T30" s="29"/>
      <c r="U30" s="29"/>
      <c r="V30" s="29"/>
      <c r="W30" s="30">
        <v>10</v>
      </c>
      <c r="X30" s="30">
        <v>0</v>
      </c>
      <c r="Y30" s="30">
        <v>0</v>
      </c>
      <c r="Z30" s="30">
        <v>0</v>
      </c>
      <c r="AA30" s="31">
        <v>0</v>
      </c>
      <c r="AB30" s="28">
        <f>P30+Q30+R30+S30+T30+U30+V30</f>
        <v>25.88</v>
      </c>
      <c r="AC30" s="27">
        <f>W30/2</f>
        <v>5</v>
      </c>
      <c r="AD30" s="23">
        <f>(X30*3)+(Y30*5)+(Z30*5)+(AA30*20)</f>
        <v>0</v>
      </c>
      <c r="AE30" s="53">
        <f>AB30+AC30+AD30</f>
        <v>30.88</v>
      </c>
      <c r="AF30" s="32">
        <v>11.43</v>
      </c>
      <c r="AG30" s="29"/>
      <c r="AH30" s="29"/>
      <c r="AI30" s="29"/>
      <c r="AJ30" s="30">
        <v>3</v>
      </c>
      <c r="AK30" s="30">
        <v>0</v>
      </c>
      <c r="AL30" s="30">
        <v>0</v>
      </c>
      <c r="AM30" s="30">
        <v>0</v>
      </c>
      <c r="AN30" s="31">
        <v>0</v>
      </c>
      <c r="AO30" s="28">
        <f>AF30+AG30+AH30+AI30</f>
        <v>11.43</v>
      </c>
      <c r="AP30" s="27">
        <f>AJ30/2</f>
        <v>1.5</v>
      </c>
      <c r="AQ30" s="23">
        <f>(AK30*3)+(AL30*5)+(AM30*5)+(AN30*20)</f>
        <v>0</v>
      </c>
      <c r="AR30" s="53">
        <f>AO30+AP30+AQ30</f>
        <v>12.93</v>
      </c>
      <c r="AS30" s="32">
        <v>33.68</v>
      </c>
      <c r="AT30" s="29"/>
      <c r="AU30" s="29"/>
      <c r="AV30" s="30">
        <v>3</v>
      </c>
      <c r="AW30" s="30">
        <v>2</v>
      </c>
      <c r="AX30" s="30">
        <v>0</v>
      </c>
      <c r="AY30" s="30">
        <v>0</v>
      </c>
      <c r="AZ30" s="31">
        <v>0</v>
      </c>
      <c r="BA30" s="28">
        <f>AS30+AT30+AU30</f>
        <v>33.68</v>
      </c>
      <c r="BB30" s="27">
        <f>AV30/2</f>
        <v>1.5</v>
      </c>
      <c r="BC30" s="23">
        <f>(AW30*3)+(AX30*5)+(AY30*5)+(AZ30*20)</f>
        <v>6</v>
      </c>
      <c r="BD30" s="53">
        <f>BA30+BB30+BC30</f>
        <v>41.18</v>
      </c>
      <c r="BE30" s="28"/>
      <c r="BF30" s="51"/>
      <c r="BG30" s="30"/>
      <c r="BH30" s="30"/>
      <c r="BI30" s="30"/>
      <c r="BJ30" s="30"/>
      <c r="BK30" s="30"/>
      <c r="BL30" s="69">
        <f>BE30+BF30</f>
        <v>0</v>
      </c>
      <c r="BM30" s="27">
        <f>BG30/2</f>
        <v>0</v>
      </c>
      <c r="BN30" s="23">
        <f>(BH30*3)+(BI30*5)+(BJ30*5)+(BK30*20)</f>
        <v>0</v>
      </c>
      <c r="BO30" s="78">
        <f>BL30+BM30+BN30</f>
        <v>0</v>
      </c>
      <c r="BP30" s="29">
        <v>23.38</v>
      </c>
      <c r="BQ30" s="29"/>
      <c r="BR30" s="29"/>
      <c r="BS30" s="29"/>
      <c r="BT30" s="30">
        <v>4</v>
      </c>
      <c r="BU30" s="30">
        <v>0</v>
      </c>
      <c r="BV30" s="30">
        <v>0</v>
      </c>
      <c r="BW30" s="30">
        <v>0</v>
      </c>
      <c r="BX30" s="31">
        <v>0</v>
      </c>
      <c r="BY30" s="28">
        <f>BP30+BQ30+BR30+BS30</f>
        <v>23.38</v>
      </c>
      <c r="BZ30" s="27">
        <f>BT30/2</f>
        <v>2</v>
      </c>
      <c r="CA30" s="23">
        <f>(BU30*3)+(BV30*5)+(BW30*5)+(BX30*20)</f>
        <v>0</v>
      </c>
      <c r="CB30" s="53">
        <f>BY30+BZ30+CA30</f>
        <v>25.38</v>
      </c>
      <c r="CC30" s="32">
        <v>45.57</v>
      </c>
      <c r="CD30" s="29"/>
      <c r="CE30" s="30">
        <v>6</v>
      </c>
      <c r="CF30" s="30">
        <v>1</v>
      </c>
      <c r="CG30" s="30">
        <v>0</v>
      </c>
      <c r="CH30" s="30">
        <v>0</v>
      </c>
      <c r="CI30" s="31">
        <v>0</v>
      </c>
      <c r="CJ30" s="28">
        <f>CC30+CD30</f>
        <v>45.57</v>
      </c>
      <c r="CK30" s="27">
        <f>CE30/2</f>
        <v>3</v>
      </c>
      <c r="CL30" s="23">
        <f>(CF30*3)+(CG30*5)+(CH30*5)+(CI30*20)</f>
        <v>3</v>
      </c>
      <c r="CM30" s="53">
        <f>CJ30+CK30+CL30</f>
        <v>51.57</v>
      </c>
      <c r="CN30"/>
      <c r="CO30"/>
      <c r="CP30"/>
      <c r="CQ30"/>
      <c r="CR30"/>
      <c r="CS30"/>
      <c r="CT30"/>
      <c r="CW30"/>
      <c r="CZ30"/>
      <c r="DA30"/>
      <c r="DB30"/>
      <c r="DC30"/>
      <c r="DD30"/>
      <c r="DE30"/>
      <c r="DH30"/>
      <c r="DK30"/>
      <c r="DL30"/>
      <c r="DM30"/>
      <c r="DN30"/>
      <c r="DO30"/>
      <c r="DP30"/>
      <c r="DS30"/>
      <c r="DV30"/>
      <c r="DW30"/>
      <c r="DX30"/>
      <c r="DY30"/>
      <c r="DZ30"/>
      <c r="EA30"/>
      <c r="ED30"/>
      <c r="EG30"/>
      <c r="EH30"/>
      <c r="EI30"/>
      <c r="EJ30"/>
      <c r="EK30"/>
      <c r="EL30"/>
      <c r="EO30"/>
      <c r="ER30"/>
      <c r="ES30"/>
      <c r="ET30"/>
      <c r="EU30"/>
      <c r="EV30"/>
      <c r="EW30"/>
      <c r="EZ30"/>
      <c r="FC30"/>
      <c r="FD30"/>
      <c r="FE30"/>
      <c r="FF30"/>
      <c r="FG30"/>
      <c r="FH30"/>
      <c r="FK30"/>
      <c r="FN30"/>
      <c r="FO30"/>
      <c r="FP30"/>
      <c r="FQ30"/>
      <c r="FR30"/>
      <c r="FS30"/>
      <c r="FV30"/>
      <c r="FY30"/>
      <c r="FZ30"/>
      <c r="GA30"/>
      <c r="GB30"/>
      <c r="GC30"/>
      <c r="GD30"/>
      <c r="GG30"/>
      <c r="GJ30"/>
      <c r="GK30"/>
      <c r="GL30"/>
      <c r="GM30"/>
      <c r="GN30"/>
      <c r="GO30"/>
      <c r="GR30"/>
      <c r="GU30"/>
      <c r="GV30"/>
      <c r="GW30"/>
      <c r="GX30"/>
      <c r="GY30"/>
      <c r="GZ30"/>
      <c r="HC30"/>
      <c r="HF30"/>
      <c r="HG30"/>
      <c r="HH30"/>
      <c r="HI30"/>
      <c r="HJ30"/>
      <c r="HK30"/>
      <c r="HN30"/>
      <c r="HQ30"/>
      <c r="HR30"/>
      <c r="HS30"/>
      <c r="HT30"/>
      <c r="HU30"/>
      <c r="HV30"/>
      <c r="HY30"/>
      <c r="IB30"/>
      <c r="IC30"/>
      <c r="ID30"/>
      <c r="IE30"/>
      <c r="IF30"/>
      <c r="IG30"/>
      <c r="IJ30"/>
      <c r="IK30"/>
      <c r="IL30" s="108"/>
      <c r="IM30"/>
      <c r="IN30"/>
    </row>
    <row r="31" spans="1:251" s="4" customFormat="1" x14ac:dyDescent="0.25">
      <c r="A31" s="34">
        <v>2</v>
      </c>
      <c r="B31" s="72" t="s">
        <v>111</v>
      </c>
      <c r="C31" s="25"/>
      <c r="D31" s="73" t="s">
        <v>120</v>
      </c>
      <c r="E31" s="73" t="s">
        <v>115</v>
      </c>
      <c r="F31" s="73" t="s">
        <v>115</v>
      </c>
      <c r="G31" s="21" t="str">
        <f>IF(AND(OR($G$2="Y",$H$2="Y"),I31&lt;5,J31&lt;5),IF(AND(I31=I30,J31=J30),G30+1,1),"")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5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66">
        <f>L31+M31+N31</f>
        <v>160.22</v>
      </c>
      <c r="L31" s="67">
        <f>AB31+BA31+BL31+BY31+CJ31+CU31+DF31+DQ31+EB31+EM31+EX31+FI31+FT31+GE31+GP31+HA31+HL31+HW31+IH31</f>
        <v>144.22</v>
      </c>
      <c r="M31" s="40">
        <f>AD31+BC31+BN31+CA31+CL31+CW31+DH31+DS31+ED31+EO31+EZ31+FK31+FV31+GG31+GR31+HC31+HN31+HY31+IJ31</f>
        <v>5</v>
      </c>
      <c r="N31" s="41">
        <f>O31/2</f>
        <v>11</v>
      </c>
      <c r="O31" s="68">
        <f>W31+AV31+BG31+BT31+CE31+CP31+DA31+DL31+DW31+EH31+ES31+FD31+FO31+FZ31+GK31+GV31+HG31+HR31+IC31</f>
        <v>22</v>
      </c>
      <c r="P31" s="32">
        <v>21.71</v>
      </c>
      <c r="Q31" s="29"/>
      <c r="R31" s="29"/>
      <c r="S31" s="29"/>
      <c r="T31" s="29"/>
      <c r="U31" s="29"/>
      <c r="V31" s="29"/>
      <c r="W31" s="30">
        <v>6</v>
      </c>
      <c r="X31" s="30">
        <v>0</v>
      </c>
      <c r="Y31" s="30">
        <v>0</v>
      </c>
      <c r="Z31" s="30">
        <v>0</v>
      </c>
      <c r="AA31" s="31">
        <v>0</v>
      </c>
      <c r="AB31" s="28">
        <f>P31+Q31+R31+S31+T31+U31+V31</f>
        <v>21.71</v>
      </c>
      <c r="AC31" s="27">
        <f>W31/2</f>
        <v>3</v>
      </c>
      <c r="AD31" s="23">
        <f>(X31*3)+(Y31*5)+(Z31*5)+(AA31*20)</f>
        <v>0</v>
      </c>
      <c r="AE31" s="53">
        <f>AB31+AC31+AD31</f>
        <v>24.71</v>
      </c>
      <c r="AF31" s="32">
        <v>6.25</v>
      </c>
      <c r="AG31" s="29"/>
      <c r="AH31" s="29"/>
      <c r="AI31" s="29"/>
      <c r="AJ31" s="30">
        <v>6</v>
      </c>
      <c r="AK31" s="30">
        <v>1</v>
      </c>
      <c r="AL31" s="30">
        <v>0</v>
      </c>
      <c r="AM31" s="30">
        <v>0</v>
      </c>
      <c r="AN31" s="31">
        <v>0</v>
      </c>
      <c r="AO31" s="28">
        <f>AF31+AG31+AH31+AI31</f>
        <v>6.25</v>
      </c>
      <c r="AP31" s="27">
        <f>AJ31/2</f>
        <v>3</v>
      </c>
      <c r="AQ31" s="23">
        <f>(AK31*3)+(AL31*5)+(AM31*5)+(AN31*20)</f>
        <v>3</v>
      </c>
      <c r="AR31" s="53">
        <f>AO31+AP31+AQ31</f>
        <v>12.25</v>
      </c>
      <c r="AS31" s="32">
        <v>27.36</v>
      </c>
      <c r="AT31" s="29"/>
      <c r="AU31" s="29"/>
      <c r="AV31" s="30">
        <v>0</v>
      </c>
      <c r="AW31" s="30">
        <v>0</v>
      </c>
      <c r="AX31" s="30">
        <v>0</v>
      </c>
      <c r="AY31" s="30">
        <v>0</v>
      </c>
      <c r="AZ31" s="31">
        <v>0</v>
      </c>
      <c r="BA31" s="28">
        <f>AS31+AT31+AU31</f>
        <v>27.36</v>
      </c>
      <c r="BB31" s="27">
        <f>AV31/2</f>
        <v>0</v>
      </c>
      <c r="BC31" s="23">
        <f>(AW31*3)+(AX31*5)+(AY31*5)+(AZ31*20)</f>
        <v>0</v>
      </c>
      <c r="BD31" s="53">
        <f>BA31+BB31+BC31</f>
        <v>27.36</v>
      </c>
      <c r="BE31" s="28"/>
      <c r="BF31" s="51"/>
      <c r="BG31" s="30"/>
      <c r="BH31" s="30"/>
      <c r="BI31" s="30"/>
      <c r="BJ31" s="30"/>
      <c r="BK31" s="30"/>
      <c r="BL31" s="69">
        <f>BE31+BF31</f>
        <v>0</v>
      </c>
      <c r="BM31" s="27">
        <f>BG31/2</f>
        <v>0</v>
      </c>
      <c r="BN31" s="23">
        <f>(BH31*3)+(BI31*5)+(BJ31*5)+(BK31*20)</f>
        <v>0</v>
      </c>
      <c r="BO31" s="78">
        <f>BL31+BM31+BN31</f>
        <v>0</v>
      </c>
      <c r="BP31" s="29">
        <v>56.2</v>
      </c>
      <c r="BQ31" s="29"/>
      <c r="BR31" s="29"/>
      <c r="BS31" s="29"/>
      <c r="BT31" s="30">
        <v>15</v>
      </c>
      <c r="BU31" s="30">
        <v>0</v>
      </c>
      <c r="BV31" s="30">
        <v>1</v>
      </c>
      <c r="BW31" s="30">
        <v>0</v>
      </c>
      <c r="BX31" s="31">
        <v>0</v>
      </c>
      <c r="BY31" s="28">
        <f>BP31+BQ31+BR31+BS31</f>
        <v>56.2</v>
      </c>
      <c r="BZ31" s="27">
        <f>BT31/2</f>
        <v>7.5</v>
      </c>
      <c r="CA31" s="23">
        <f>(BU31*3)+(BV31*5)+(BW31*5)+(BX31*20)</f>
        <v>5</v>
      </c>
      <c r="CB31" s="53">
        <f>BY31+BZ31+CA31</f>
        <v>68.7</v>
      </c>
      <c r="CC31" s="32">
        <v>38.950000000000003</v>
      </c>
      <c r="CD31" s="29"/>
      <c r="CE31" s="30">
        <v>1</v>
      </c>
      <c r="CF31" s="30">
        <v>0</v>
      </c>
      <c r="CG31" s="30">
        <v>0</v>
      </c>
      <c r="CH31" s="30">
        <v>0</v>
      </c>
      <c r="CI31" s="31">
        <v>0</v>
      </c>
      <c r="CJ31" s="28">
        <f>CC31+CD31</f>
        <v>38.950000000000003</v>
      </c>
      <c r="CK31" s="27">
        <f>CE31/2</f>
        <v>0.5</v>
      </c>
      <c r="CL31" s="23">
        <f>(CF31*3)+(CG31*5)+(CH31*5)+(CI31*20)</f>
        <v>0</v>
      </c>
      <c r="CM31" s="53">
        <f>CJ31+CK31+CL31</f>
        <v>39.450000000000003</v>
      </c>
      <c r="CN31" s="1"/>
      <c r="CO31" s="1"/>
      <c r="CP31" s="2"/>
      <c r="CQ31" s="2"/>
      <c r="CR31" s="2"/>
      <c r="CS31" s="2"/>
      <c r="CT31" s="2"/>
      <c r="CU31" s="70"/>
      <c r="CV31" s="13"/>
      <c r="CW31" s="6"/>
      <c r="CX31" s="44"/>
      <c r="CY31" s="1"/>
      <c r="CZ31" s="1"/>
      <c r="DA31" s="2"/>
      <c r="DB31" s="2"/>
      <c r="DC31" s="2"/>
      <c r="DD31" s="2"/>
      <c r="DE31" s="2"/>
      <c r="DF31" s="70"/>
      <c r="DG31" s="13"/>
      <c r="DH31" s="6"/>
      <c r="DI31" s="44"/>
      <c r="DJ31" s="1"/>
      <c r="DK31" s="1"/>
      <c r="DL31" s="2"/>
      <c r="DM31" s="2"/>
      <c r="DN31" s="2"/>
      <c r="DO31" s="2"/>
      <c r="DP31" s="2"/>
      <c r="DQ31" s="70"/>
      <c r="DR31" s="13"/>
      <c r="DS31" s="6"/>
      <c r="DT31" s="44"/>
      <c r="DU31" s="1"/>
      <c r="DV31" s="1"/>
      <c r="DW31" s="2"/>
      <c r="DX31" s="2"/>
      <c r="DY31" s="2"/>
      <c r="DZ31" s="2"/>
      <c r="EA31" s="2"/>
      <c r="EB31" s="70"/>
      <c r="EC31" s="13"/>
      <c r="ED31" s="6"/>
      <c r="EE31" s="44"/>
      <c r="EF31" s="1"/>
      <c r="EG31" s="1"/>
      <c r="EH31" s="2"/>
      <c r="EI31" s="2"/>
      <c r="EJ31" s="2"/>
      <c r="EK31" s="2"/>
      <c r="EL31" s="2"/>
      <c r="EM31" s="70"/>
      <c r="EN31" s="13"/>
      <c r="EO31" s="6"/>
      <c r="EP31" s="44"/>
      <c r="EQ31" s="1"/>
      <c r="ER31" s="1"/>
      <c r="ES31" s="2"/>
      <c r="ET31" s="2"/>
      <c r="EU31" s="2"/>
      <c r="EV31" s="2"/>
      <c r="EW31" s="2"/>
      <c r="EX31" s="70"/>
      <c r="EY31" s="13"/>
      <c r="EZ31" s="6"/>
      <c r="FA31" s="44"/>
      <c r="FB31" s="1"/>
      <c r="FC31" s="1"/>
      <c r="FD31" s="2"/>
      <c r="FE31" s="2"/>
      <c r="FF31" s="2"/>
      <c r="FG31" s="2"/>
      <c r="FH31" s="2"/>
      <c r="FI31" s="70"/>
      <c r="FJ31" s="13"/>
      <c r="FK31" s="6"/>
      <c r="FL31" s="44"/>
      <c r="FM31" s="1"/>
      <c r="FN31" s="1"/>
      <c r="FO31" s="2"/>
      <c r="FP31" s="2"/>
      <c r="FQ31" s="2"/>
      <c r="FR31" s="2"/>
      <c r="FS31" s="2"/>
      <c r="FT31" s="70"/>
      <c r="FU31" s="13"/>
      <c r="FV31" s="6"/>
      <c r="FW31" s="44"/>
      <c r="FX31" s="1"/>
      <c r="FY31" s="1"/>
      <c r="FZ31" s="2"/>
      <c r="GA31" s="2"/>
      <c r="GB31" s="2"/>
      <c r="GC31" s="2"/>
      <c r="GD31" s="2"/>
      <c r="GE31" s="70"/>
      <c r="GF31" s="13"/>
      <c r="GG31" s="6"/>
      <c r="GH31" s="44"/>
      <c r="GI31" s="1"/>
      <c r="GJ31" s="1"/>
      <c r="GK31" s="2"/>
      <c r="GL31" s="2"/>
      <c r="GM31" s="2"/>
      <c r="GN31" s="2"/>
      <c r="GO31" s="2"/>
      <c r="GP31" s="70"/>
      <c r="GQ31" s="13"/>
      <c r="GR31" s="6"/>
      <c r="GS31" s="44"/>
      <c r="GT31" s="1"/>
      <c r="GU31" s="1"/>
      <c r="GV31" s="2"/>
      <c r="GW31" s="2"/>
      <c r="GX31" s="2"/>
      <c r="GY31" s="2"/>
      <c r="GZ31" s="2"/>
      <c r="HA31" s="70"/>
      <c r="HB31" s="13"/>
      <c r="HC31" s="6"/>
      <c r="HD31" s="44"/>
      <c r="HE31" s="1"/>
      <c r="HF31" s="1"/>
      <c r="HG31" s="2"/>
      <c r="HH31" s="2"/>
      <c r="HI31" s="2"/>
      <c r="HJ31" s="2"/>
      <c r="HK31" s="2"/>
      <c r="HL31" s="70"/>
      <c r="HM31" s="13"/>
      <c r="HN31" s="6"/>
      <c r="HO31" s="44"/>
      <c r="HP31" s="1"/>
      <c r="HQ31" s="1"/>
      <c r="HR31" s="2"/>
      <c r="HS31" s="2"/>
      <c r="HT31" s="2"/>
      <c r="HU31" s="2"/>
      <c r="HV31" s="2"/>
      <c r="HW31" s="70"/>
      <c r="HX31" s="13"/>
      <c r="HY31" s="6"/>
      <c r="HZ31" s="44"/>
      <c r="IA31" s="1"/>
      <c r="IB31" s="1"/>
      <c r="IC31" s="2"/>
      <c r="ID31" s="2"/>
      <c r="IE31" s="2"/>
      <c r="IF31" s="2"/>
      <c r="IG31" s="2"/>
      <c r="IH31" s="70"/>
      <c r="II31" s="13"/>
      <c r="IJ31" s="6"/>
      <c r="IK31" s="44"/>
      <c r="IL31" s="108"/>
      <c r="IM31"/>
      <c r="IN31"/>
      <c r="IO31"/>
      <c r="IP31"/>
      <c r="IQ31"/>
    </row>
    <row r="32" spans="1:251" s="4" customFormat="1" x14ac:dyDescent="0.25">
      <c r="A32" s="34">
        <v>3</v>
      </c>
      <c r="B32" s="72" t="s">
        <v>141</v>
      </c>
      <c r="C32" s="25"/>
      <c r="D32" s="26"/>
      <c r="E32" s="73" t="s">
        <v>115</v>
      </c>
      <c r="F32" s="73" t="s">
        <v>115</v>
      </c>
      <c r="G32" s="21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IF(AND($H$2="Y",J32&gt;0,OR(AND(G32=1,#REF!=10),AND(G32=2,#REF!=20),AND(G32=3,#REF!=30),AND(G32=4,#REF!=40),AND(G32=5,#REF!=50),AND(G32=6,#REF!=60),AND(G32=7,#REF!=70),AND(G32=8,#REF!=80),AND(G32=9,G61=90),AND(G32=10,#REF!=100))),VLOOKUP(J32-1,SortLookup!$A$13:$B$16,2,FALSE),"")</f>
        <v>#REF!</v>
      </c>
      <c r="I32" s="35" t="str">
        <f>IF(ISNA(VLOOKUP(E32,SortLookup!$A$1:$B$5,2,FALSE))," ",VLOOKUP(E32,SortLookup!$A$1:$B$5,2,FALSE))</f>
        <v xml:space="preserve"> </v>
      </c>
      <c r="J32" s="22" t="str">
        <f>IF(ISNA(VLOOKUP(F32,SortLookup!$A$7:$B$11,2,FALSE))," ",VLOOKUP(F32,SortLookup!$A$7:$B$11,2,FALSE))</f>
        <v xml:space="preserve"> </v>
      </c>
      <c r="K32" s="66">
        <f>L32+M32+N32</f>
        <v>192.76</v>
      </c>
      <c r="L32" s="67">
        <f>AB32+BA32+BL32+BY32+CJ32+CU32+DF32+DQ32+EB32+EM32+EX32+FI32+FT32+GE32+GP32+HA32+HL32+HW32+IH32</f>
        <v>180.76</v>
      </c>
      <c r="M32" s="40">
        <f>AD32+BC32+BN32+CA32+CL32+CW32+DH32+DS32+ED32+EO32+EZ32+FK32+FV32+GG32+GR32+HC32+HN32+HY32+IJ32</f>
        <v>0</v>
      </c>
      <c r="N32" s="41">
        <f>O32/2</f>
        <v>12</v>
      </c>
      <c r="O32" s="68">
        <f>W32+AV32+BG32+BT32+CE32+CP32+DA32+DL32+DW32+EH32+ES32+FD32+FO32+FZ32+GK32+GV32+HG32+HR32+IC32</f>
        <v>24</v>
      </c>
      <c r="P32" s="32">
        <v>22.58</v>
      </c>
      <c r="Q32" s="29"/>
      <c r="R32" s="29"/>
      <c r="S32" s="29"/>
      <c r="T32" s="29"/>
      <c r="U32" s="29"/>
      <c r="V32" s="29"/>
      <c r="W32" s="30">
        <v>13</v>
      </c>
      <c r="X32" s="30">
        <v>0</v>
      </c>
      <c r="Y32" s="30">
        <v>0</v>
      </c>
      <c r="Z32" s="30">
        <v>0</v>
      </c>
      <c r="AA32" s="31">
        <v>0</v>
      </c>
      <c r="AB32" s="28">
        <f>P32+Q32+R32+S32+T32+U32+V32</f>
        <v>22.58</v>
      </c>
      <c r="AC32" s="27">
        <f>W32/2</f>
        <v>6.5</v>
      </c>
      <c r="AD32" s="23">
        <f>(X32*3)+(Y32*5)+(Z32*5)+(AA32*20)</f>
        <v>0</v>
      </c>
      <c r="AE32" s="53">
        <f>AB32+AC32+AD32</f>
        <v>29.08</v>
      </c>
      <c r="AF32" s="32">
        <v>7.47</v>
      </c>
      <c r="AG32" s="29"/>
      <c r="AH32" s="29"/>
      <c r="AI32" s="29"/>
      <c r="AJ32" s="30">
        <v>4</v>
      </c>
      <c r="AK32" s="30">
        <v>0</v>
      </c>
      <c r="AL32" s="30">
        <v>0</v>
      </c>
      <c r="AM32" s="30">
        <v>0</v>
      </c>
      <c r="AN32" s="31">
        <v>0</v>
      </c>
      <c r="AO32" s="28">
        <f>AF32+AG32+AH32+AI32</f>
        <v>7.47</v>
      </c>
      <c r="AP32" s="27">
        <f>AJ32/2</f>
        <v>2</v>
      </c>
      <c r="AQ32" s="23">
        <f>(AK32*3)+(AL32*5)+(AM32*5)+(AN32*20)</f>
        <v>0</v>
      </c>
      <c r="AR32" s="53">
        <f>AO32+AP32+AQ32</f>
        <v>9.4700000000000006</v>
      </c>
      <c r="AS32" s="32">
        <v>68.66</v>
      </c>
      <c r="AT32" s="29"/>
      <c r="AU32" s="29"/>
      <c r="AV32" s="30">
        <v>0</v>
      </c>
      <c r="AW32" s="30">
        <v>0</v>
      </c>
      <c r="AX32" s="30">
        <v>0</v>
      </c>
      <c r="AY32" s="30">
        <v>0</v>
      </c>
      <c r="AZ32" s="31">
        <v>0</v>
      </c>
      <c r="BA32" s="28">
        <f>AS32+AT32+AU32</f>
        <v>68.66</v>
      </c>
      <c r="BB32" s="27">
        <f>AV32/2</f>
        <v>0</v>
      </c>
      <c r="BC32" s="23">
        <f>(AW32*3)+(AX32*5)+(AY32*5)+(AZ32*20)</f>
        <v>0</v>
      </c>
      <c r="BD32" s="53">
        <f>BA32+BB32+BC32</f>
        <v>68.66</v>
      </c>
      <c r="BE32" s="28"/>
      <c r="BF32" s="51"/>
      <c r="BG32" s="30"/>
      <c r="BH32" s="30"/>
      <c r="BI32" s="30"/>
      <c r="BJ32" s="30"/>
      <c r="BK32" s="30"/>
      <c r="BL32" s="69">
        <f>BE32+BF32</f>
        <v>0</v>
      </c>
      <c r="BM32" s="27">
        <f>BG32/2</f>
        <v>0</v>
      </c>
      <c r="BN32" s="23">
        <f>(BH32*3)+(BI32*5)+(BJ32*5)+(BK32*20)</f>
        <v>0</v>
      </c>
      <c r="BO32" s="78">
        <f>BL32+BM32+BN32</f>
        <v>0</v>
      </c>
      <c r="BP32" s="29">
        <v>46.94</v>
      </c>
      <c r="BQ32" s="29"/>
      <c r="BR32" s="29"/>
      <c r="BS32" s="29"/>
      <c r="BT32" s="30">
        <v>6</v>
      </c>
      <c r="BU32" s="30">
        <v>0</v>
      </c>
      <c r="BV32" s="30">
        <v>0</v>
      </c>
      <c r="BW32" s="30">
        <v>0</v>
      </c>
      <c r="BX32" s="31">
        <v>0</v>
      </c>
      <c r="BY32" s="28">
        <f>BP32+BQ32+BR32+BS32</f>
        <v>46.94</v>
      </c>
      <c r="BZ32" s="27">
        <f>BT32/2</f>
        <v>3</v>
      </c>
      <c r="CA32" s="23">
        <f>(BU32*3)+(BV32*5)+(BW32*5)+(BX32*20)</f>
        <v>0</v>
      </c>
      <c r="CB32" s="53">
        <f>BY32+BZ32+CA32</f>
        <v>49.94</v>
      </c>
      <c r="CC32" s="32">
        <v>42.58</v>
      </c>
      <c r="CD32" s="29"/>
      <c r="CE32" s="30">
        <v>5</v>
      </c>
      <c r="CF32" s="30">
        <v>0</v>
      </c>
      <c r="CG32" s="30">
        <v>0</v>
      </c>
      <c r="CH32" s="30">
        <v>0</v>
      </c>
      <c r="CI32" s="31">
        <v>0</v>
      </c>
      <c r="CJ32" s="28">
        <f>CC32+CD32</f>
        <v>42.58</v>
      </c>
      <c r="CK32" s="27">
        <f>CE32/2</f>
        <v>2.5</v>
      </c>
      <c r="CL32" s="23">
        <f>(CF32*3)+(CG32*5)+(CH32*5)+(CI32*20)</f>
        <v>0</v>
      </c>
      <c r="CM32" s="53">
        <f>CJ32+CK32+CL32</f>
        <v>45.08</v>
      </c>
      <c r="IL32" s="108"/>
      <c r="IM32"/>
      <c r="IN32"/>
      <c r="IO32"/>
      <c r="IP32"/>
      <c r="IQ32"/>
    </row>
    <row r="33" spans="1:251" s="4" customFormat="1" x14ac:dyDescent="0.25">
      <c r="A33" s="34">
        <v>4</v>
      </c>
      <c r="B33" s="72" t="s">
        <v>143</v>
      </c>
      <c r="C33" s="25"/>
      <c r="D33" s="73"/>
      <c r="E33" s="73" t="s">
        <v>115</v>
      </c>
      <c r="F33" s="73" t="s">
        <v>24</v>
      </c>
      <c r="G33" s="21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5" t="str">
        <f>IF(ISNA(VLOOKUP(E33,SortLookup!$A$1:$B$5,2,FALSE))," ",VLOOKUP(E33,SortLookup!$A$1:$B$5,2,FALSE))</f>
        <v xml:space="preserve"> </v>
      </c>
      <c r="J33" s="22">
        <f>IF(ISNA(VLOOKUP(F33,SortLookup!$A$7:$B$11,2,FALSE))," ",VLOOKUP(F33,SortLookup!$A$7:$B$11,2,FALSE))</f>
        <v>4</v>
      </c>
      <c r="K33" s="66">
        <f>L33+M33+N33</f>
        <v>248.93</v>
      </c>
      <c r="L33" s="67">
        <f>AB33+BA33+BL33+BY33+CJ33+CU33+DF33+DQ33+EB33+EM33+EX33+FI33+FT33+GE33+GP33+HA33+HL33+HW33+IH33</f>
        <v>231.93</v>
      </c>
      <c r="M33" s="40">
        <f>AD33+BC33+BN33+CA33+CL33+CW33+DH33+DS33+ED33+EO33+EZ33+FK33+FV33+GG33+GR33+HC33+HN33+HY33+IJ33</f>
        <v>0</v>
      </c>
      <c r="N33" s="41">
        <f>O33/2</f>
        <v>17</v>
      </c>
      <c r="O33" s="68">
        <f>W33+AV33+BG33+BT33+CE33+CP33+DA33+DL33+DW33+EH33+ES33+FD33+FO33+FZ33+GK33+GV33+HG33+HR33+IC33</f>
        <v>34</v>
      </c>
      <c r="P33" s="32">
        <v>27.73</v>
      </c>
      <c r="Q33" s="29"/>
      <c r="R33" s="29"/>
      <c r="S33" s="29"/>
      <c r="T33" s="29"/>
      <c r="U33" s="29"/>
      <c r="V33" s="29"/>
      <c r="W33" s="30">
        <v>27</v>
      </c>
      <c r="X33" s="30">
        <v>0</v>
      </c>
      <c r="Y33" s="30">
        <v>0</v>
      </c>
      <c r="Z33" s="30">
        <v>0</v>
      </c>
      <c r="AA33" s="31">
        <v>0</v>
      </c>
      <c r="AB33" s="28">
        <f>P33+Q33+R33+S33+T33+U33+V33</f>
        <v>27.73</v>
      </c>
      <c r="AC33" s="27">
        <f>W33/2</f>
        <v>13.5</v>
      </c>
      <c r="AD33" s="23">
        <f>(X33*3)+(Y33*5)+(Z33*5)+(AA33*20)</f>
        <v>0</v>
      </c>
      <c r="AE33" s="53">
        <f>AB33+AC33+AD33</f>
        <v>41.23</v>
      </c>
      <c r="AF33" s="32">
        <v>7.61</v>
      </c>
      <c r="AG33" s="29"/>
      <c r="AH33" s="29"/>
      <c r="AI33" s="29"/>
      <c r="AJ33" s="30">
        <v>2</v>
      </c>
      <c r="AK33" s="30">
        <v>0</v>
      </c>
      <c r="AL33" s="30">
        <v>0</v>
      </c>
      <c r="AM33" s="30">
        <v>0</v>
      </c>
      <c r="AN33" s="31">
        <v>0</v>
      </c>
      <c r="AO33" s="28">
        <f>AF33+AG33+AH33+AI33</f>
        <v>7.61</v>
      </c>
      <c r="AP33" s="27">
        <f>AJ33/2</f>
        <v>1</v>
      </c>
      <c r="AQ33" s="23">
        <f>(AK33*3)+(AL33*5)+(AM33*5)+(AN33*20)</f>
        <v>0</v>
      </c>
      <c r="AR33" s="53">
        <f>AO33+AP33+AQ33</f>
        <v>8.61</v>
      </c>
      <c r="AS33" s="32">
        <v>58.42</v>
      </c>
      <c r="AT33" s="29"/>
      <c r="AU33" s="29"/>
      <c r="AV33" s="30">
        <v>0</v>
      </c>
      <c r="AW33" s="30">
        <v>0</v>
      </c>
      <c r="AX33" s="30">
        <v>0</v>
      </c>
      <c r="AY33" s="30">
        <v>0</v>
      </c>
      <c r="AZ33" s="31">
        <v>0</v>
      </c>
      <c r="BA33" s="28">
        <f>AS33+AT33+AU33</f>
        <v>58.42</v>
      </c>
      <c r="BB33" s="27">
        <f>AV33/2</f>
        <v>0</v>
      </c>
      <c r="BC33" s="23">
        <f>(AW33*3)+(AX33*5)+(AY33*5)+(AZ33*20)</f>
        <v>0</v>
      </c>
      <c r="BD33" s="53">
        <f>BA33+BB33+BC33</f>
        <v>58.42</v>
      </c>
      <c r="BE33" s="28"/>
      <c r="BF33" s="51"/>
      <c r="BG33" s="30"/>
      <c r="BH33" s="30"/>
      <c r="BI33" s="30"/>
      <c r="BJ33" s="30"/>
      <c r="BK33" s="30"/>
      <c r="BL33" s="69">
        <f>BE33+BF33</f>
        <v>0</v>
      </c>
      <c r="BM33" s="27">
        <f>BG33/2</f>
        <v>0</v>
      </c>
      <c r="BN33" s="23">
        <f>(BH33*3)+(BI33*5)+(BJ33*5)+(BK33*20)</f>
        <v>0</v>
      </c>
      <c r="BO33" s="78">
        <f>BL33+BM33+BN33</f>
        <v>0</v>
      </c>
      <c r="BP33" s="29">
        <v>74.06</v>
      </c>
      <c r="BQ33" s="29"/>
      <c r="BR33" s="29"/>
      <c r="BS33" s="29"/>
      <c r="BT33" s="30">
        <v>6</v>
      </c>
      <c r="BU33" s="30">
        <v>0</v>
      </c>
      <c r="BV33" s="30">
        <v>0</v>
      </c>
      <c r="BW33" s="30">
        <v>0</v>
      </c>
      <c r="BX33" s="31">
        <v>0</v>
      </c>
      <c r="BY33" s="28">
        <f>BP33+BQ33+BR33+BS33</f>
        <v>74.06</v>
      </c>
      <c r="BZ33" s="27">
        <f>BT33/2</f>
        <v>3</v>
      </c>
      <c r="CA33" s="23">
        <f>(BU33*3)+(BV33*5)+(BW33*5)+(BX33*20)</f>
        <v>0</v>
      </c>
      <c r="CB33" s="53">
        <f>BY33+BZ33+CA33</f>
        <v>77.06</v>
      </c>
      <c r="CC33" s="32">
        <v>71.72</v>
      </c>
      <c r="CD33" s="29"/>
      <c r="CE33" s="30">
        <v>1</v>
      </c>
      <c r="CF33" s="30">
        <v>0</v>
      </c>
      <c r="CG33" s="30">
        <v>0</v>
      </c>
      <c r="CH33" s="30">
        <v>0</v>
      </c>
      <c r="CI33" s="31">
        <v>0</v>
      </c>
      <c r="CJ33" s="28">
        <f>CC33+CD33</f>
        <v>71.72</v>
      </c>
      <c r="CK33" s="27">
        <f>CE33/2</f>
        <v>0.5</v>
      </c>
      <c r="CL33" s="23">
        <f>(CF33*3)+(CG33*5)+(CH33*5)+(CI33*20)</f>
        <v>0</v>
      </c>
      <c r="CM33" s="53">
        <f>CJ33+CK33+CL33</f>
        <v>72.22</v>
      </c>
      <c r="IL33" s="108"/>
      <c r="IQ33"/>
    </row>
    <row r="34" spans="1:251" s="4" customFormat="1" ht="3" customHeight="1" x14ac:dyDescent="0.25">
      <c r="A34" s="110"/>
      <c r="B34" s="127"/>
      <c r="C34" s="111"/>
      <c r="D34" s="128"/>
      <c r="E34" s="128"/>
      <c r="F34" s="128"/>
      <c r="G34" s="113"/>
      <c r="H34" s="113"/>
      <c r="I34" s="114"/>
      <c r="J34" s="115"/>
      <c r="K34" s="131"/>
      <c r="L34" s="132"/>
      <c r="M34" s="133"/>
      <c r="N34" s="134"/>
      <c r="O34" s="135"/>
      <c r="P34" s="119"/>
      <c r="Q34" s="120"/>
      <c r="R34" s="120"/>
      <c r="S34" s="120"/>
      <c r="T34" s="120"/>
      <c r="U34" s="120"/>
      <c r="V34" s="120"/>
      <c r="W34" s="121"/>
      <c r="X34" s="121"/>
      <c r="Y34" s="121"/>
      <c r="Z34" s="121"/>
      <c r="AA34" s="122"/>
      <c r="AB34" s="123"/>
      <c r="AC34" s="118"/>
      <c r="AD34" s="117"/>
      <c r="AE34" s="124"/>
      <c r="AF34" s="119"/>
      <c r="AG34" s="120"/>
      <c r="AH34" s="120"/>
      <c r="AI34" s="120"/>
      <c r="AJ34" s="121"/>
      <c r="AK34" s="121"/>
      <c r="AL34" s="121"/>
      <c r="AM34" s="121"/>
      <c r="AN34" s="122"/>
      <c r="AO34" s="123"/>
      <c r="AP34" s="118"/>
      <c r="AQ34" s="117"/>
      <c r="AR34" s="124"/>
      <c r="AS34" s="119"/>
      <c r="AT34" s="120"/>
      <c r="AU34" s="120"/>
      <c r="AV34" s="121"/>
      <c r="AW34" s="121"/>
      <c r="AX34" s="121"/>
      <c r="AY34" s="121"/>
      <c r="AZ34" s="122"/>
      <c r="BA34" s="123"/>
      <c r="BB34" s="118"/>
      <c r="BC34" s="117"/>
      <c r="BD34" s="124"/>
      <c r="BE34" s="123"/>
      <c r="BF34" s="125"/>
      <c r="BG34" s="121"/>
      <c r="BH34" s="121"/>
      <c r="BI34" s="121"/>
      <c r="BJ34" s="121"/>
      <c r="BK34" s="121"/>
      <c r="BL34" s="116"/>
      <c r="BM34" s="118"/>
      <c r="BN34" s="117"/>
      <c r="BO34" s="126"/>
      <c r="BP34" s="120"/>
      <c r="BQ34" s="120"/>
      <c r="BR34" s="120"/>
      <c r="BS34" s="120"/>
      <c r="BT34" s="121"/>
      <c r="BU34" s="121"/>
      <c r="BV34" s="121"/>
      <c r="BW34" s="121"/>
      <c r="BX34" s="122"/>
      <c r="BY34" s="123"/>
      <c r="BZ34" s="118"/>
      <c r="CA34" s="117"/>
      <c r="CB34" s="124"/>
      <c r="CC34" s="119"/>
      <c r="CD34" s="120"/>
      <c r="CE34" s="121"/>
      <c r="CF34" s="121"/>
      <c r="CG34" s="121"/>
      <c r="CH34" s="121"/>
      <c r="CI34" s="122"/>
      <c r="CJ34" s="123"/>
      <c r="CK34" s="118"/>
      <c r="CL34" s="117"/>
      <c r="CM34" s="124"/>
      <c r="IL34" s="108"/>
      <c r="IQ34"/>
    </row>
    <row r="35" spans="1:251" s="4" customFormat="1" x14ac:dyDescent="0.25">
      <c r="A35" s="34">
        <v>1</v>
      </c>
      <c r="B35" s="25" t="s">
        <v>167</v>
      </c>
      <c r="C35" s="25"/>
      <c r="D35" s="26"/>
      <c r="E35" s="26" t="s">
        <v>16</v>
      </c>
      <c r="F35" s="26" t="s">
        <v>98</v>
      </c>
      <c r="G35" s="21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5">
        <f>IF(ISNA(VLOOKUP(E35,SortLookup!$A$1:$B$5,2,FALSE))," ",VLOOKUP(E35,SortLookup!$A$1:$B$5,2,FALSE))</f>
        <v>0</v>
      </c>
      <c r="J35" s="22" t="str">
        <f>IF(ISNA(VLOOKUP(F35,SortLookup!$A$7:$B$11,2,FALSE))," ",VLOOKUP(F35,SortLookup!$A$7:$B$11,2,FALSE))</f>
        <v xml:space="preserve"> </v>
      </c>
      <c r="K35" s="66">
        <f>L35+M35+N35</f>
        <v>96.67</v>
      </c>
      <c r="L35" s="67">
        <f>AB35+BA35+BL35+BY35+CJ35+CU35+DF35+DQ35+EB35+EM35+EX35+FI35+FT35+GE35+GP35+HA35+HL35+HW35+IH35</f>
        <v>84.17</v>
      </c>
      <c r="M35" s="40">
        <f>AD35+BC35+BN35+CA35+CL35+CW35+DH35+DS35+ED35+EO35+EZ35+FK35+FV35+GG35+GR35+HC35+HN35+HY35+IJ35</f>
        <v>3</v>
      </c>
      <c r="N35" s="41">
        <f>O35/2</f>
        <v>9.5</v>
      </c>
      <c r="O35" s="68">
        <f>W35+AV35+BG35+BT35+CE35+CP35+DA35+DL35+DW35+EH35+ES35+FD35+FO35+FZ35+GK35+GV35+HG35+HR35+IC35</f>
        <v>19</v>
      </c>
      <c r="P35" s="32">
        <v>15.97</v>
      </c>
      <c r="Q35" s="29"/>
      <c r="R35" s="29"/>
      <c r="S35" s="29"/>
      <c r="T35" s="29"/>
      <c r="U35" s="29"/>
      <c r="V35" s="29"/>
      <c r="W35" s="30">
        <v>11</v>
      </c>
      <c r="X35" s="30">
        <v>0</v>
      </c>
      <c r="Y35" s="30">
        <v>0</v>
      </c>
      <c r="Z35" s="30">
        <v>0</v>
      </c>
      <c r="AA35" s="31">
        <v>0</v>
      </c>
      <c r="AB35" s="28">
        <f>P35+Q35+R35+S35+T35+U35+V35</f>
        <v>15.97</v>
      </c>
      <c r="AC35" s="27">
        <f>W35/2</f>
        <v>5.5</v>
      </c>
      <c r="AD35" s="23">
        <f>(X35*3)+(Y35*5)+(Z35*5)+(AA35*20)</f>
        <v>0</v>
      </c>
      <c r="AE35" s="53">
        <f>AB35+AC35+AD35</f>
        <v>21.47</v>
      </c>
      <c r="AF35" s="32">
        <v>6.03</v>
      </c>
      <c r="AG35" s="29"/>
      <c r="AH35" s="29"/>
      <c r="AI35" s="29"/>
      <c r="AJ35" s="30">
        <v>1</v>
      </c>
      <c r="AK35" s="30">
        <v>0</v>
      </c>
      <c r="AL35" s="30">
        <v>0</v>
      </c>
      <c r="AM35" s="30">
        <v>0</v>
      </c>
      <c r="AN35" s="31">
        <v>0</v>
      </c>
      <c r="AO35" s="28">
        <f>AF35+AG35+AH35+AI35</f>
        <v>6.03</v>
      </c>
      <c r="AP35" s="27">
        <f>AJ35/2</f>
        <v>0.5</v>
      </c>
      <c r="AQ35" s="23">
        <f>(AK35*3)+(AL35*5)+(AM35*5)+(AN35*20)</f>
        <v>0</v>
      </c>
      <c r="AR35" s="53">
        <f>AO35+AP35+AQ35</f>
        <v>6.53</v>
      </c>
      <c r="AS35" s="32">
        <v>20.3</v>
      </c>
      <c r="AT35" s="29"/>
      <c r="AU35" s="29"/>
      <c r="AV35" s="30">
        <v>0</v>
      </c>
      <c r="AW35" s="30">
        <v>0</v>
      </c>
      <c r="AX35" s="30">
        <v>0</v>
      </c>
      <c r="AY35" s="30">
        <v>0</v>
      </c>
      <c r="AZ35" s="31">
        <v>0</v>
      </c>
      <c r="BA35" s="28">
        <f>AS35+AT35+AU35</f>
        <v>20.3</v>
      </c>
      <c r="BB35" s="27">
        <f>AV35/2</f>
        <v>0</v>
      </c>
      <c r="BC35" s="23">
        <f>(AW35*3)+(AX35*5)+(AY35*5)+(AZ35*20)</f>
        <v>0</v>
      </c>
      <c r="BD35" s="53">
        <f>BA35+BB35+BC35</f>
        <v>20.3</v>
      </c>
      <c r="BE35" s="28"/>
      <c r="BF35" s="51"/>
      <c r="BG35" s="30"/>
      <c r="BH35" s="30"/>
      <c r="BI35" s="30"/>
      <c r="BJ35" s="30"/>
      <c r="BK35" s="30"/>
      <c r="BL35" s="69">
        <f>BE35+BF35</f>
        <v>0</v>
      </c>
      <c r="BM35" s="27">
        <f>BG35/2</f>
        <v>0</v>
      </c>
      <c r="BN35" s="23">
        <f>(BH35*3)+(BI35*5)+(BJ35*5)+(BK35*20)</f>
        <v>0</v>
      </c>
      <c r="BO35" s="78">
        <f>BL35+BM35+BN35</f>
        <v>0</v>
      </c>
      <c r="BP35" s="29">
        <v>29.11</v>
      </c>
      <c r="BQ35" s="29"/>
      <c r="BR35" s="29"/>
      <c r="BS35" s="29"/>
      <c r="BT35" s="30">
        <v>7</v>
      </c>
      <c r="BU35" s="30">
        <v>0</v>
      </c>
      <c r="BV35" s="30">
        <v>0</v>
      </c>
      <c r="BW35" s="30">
        <v>0</v>
      </c>
      <c r="BX35" s="31">
        <v>0</v>
      </c>
      <c r="BY35" s="28">
        <f>BP35+BQ35+BR35+BS35</f>
        <v>29.11</v>
      </c>
      <c r="BZ35" s="27">
        <f>BT35/2</f>
        <v>3.5</v>
      </c>
      <c r="CA35" s="23">
        <f>(BU35*3)+(BV35*5)+(BW35*5)+(BX35*20)</f>
        <v>0</v>
      </c>
      <c r="CB35" s="53">
        <f>BY35+BZ35+CA35</f>
        <v>32.61</v>
      </c>
      <c r="CC35" s="32">
        <v>18.79</v>
      </c>
      <c r="CD35" s="29"/>
      <c r="CE35" s="30">
        <v>1</v>
      </c>
      <c r="CF35" s="30">
        <v>1</v>
      </c>
      <c r="CG35" s="30">
        <v>0</v>
      </c>
      <c r="CH35" s="30">
        <v>0</v>
      </c>
      <c r="CI35" s="31">
        <v>0</v>
      </c>
      <c r="CJ35" s="28">
        <f>CC35+CD35</f>
        <v>18.79</v>
      </c>
      <c r="CK35" s="27">
        <f>CE35/2</f>
        <v>0.5</v>
      </c>
      <c r="CL35" s="23">
        <f>(CF35*3)+(CG35*5)+(CH35*5)+(CI35*20)</f>
        <v>3</v>
      </c>
      <c r="CM35" s="53">
        <f>CJ35+CK35+CL35</f>
        <v>22.29</v>
      </c>
      <c r="IL35" s="108"/>
    </row>
    <row r="36" spans="1:251" s="4" customFormat="1" x14ac:dyDescent="0.25">
      <c r="A36" s="34">
        <v>2</v>
      </c>
      <c r="B36" s="25" t="s">
        <v>116</v>
      </c>
      <c r="C36" s="25"/>
      <c r="D36" s="26"/>
      <c r="E36" s="26" t="s">
        <v>16</v>
      </c>
      <c r="F36" s="26" t="s">
        <v>23</v>
      </c>
      <c r="G36" s="21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5">
        <f>IF(ISNA(VLOOKUP(E36,SortLookup!$A$1:$B$5,2,FALSE))," ",VLOOKUP(E36,SortLookup!$A$1:$B$5,2,FALSE))</f>
        <v>0</v>
      </c>
      <c r="J36" s="22">
        <f>IF(ISNA(VLOOKUP(F36,SortLookup!$A$7:$B$11,2,FALSE))," ",VLOOKUP(F36,SortLookup!$A$7:$B$11,2,FALSE))</f>
        <v>3</v>
      </c>
      <c r="K36" s="66">
        <f>L36+M36+N36</f>
        <v>110.18</v>
      </c>
      <c r="L36" s="67">
        <f>AB36+BA36+BL36+BY36+CJ36+CU36+DF36+DQ36+EB36+EM36+EX36+FI36+FT36+GE36+GP36+HA36+HL36+HW36+IH36</f>
        <v>93.18</v>
      </c>
      <c r="M36" s="40">
        <f>AD36+BC36+BN36+CA36+CL36+CW36+DH36+DS36+ED36+EO36+EZ36+FK36+FV36+GG36+GR36+HC36+HN36+HY36+IJ36</f>
        <v>3</v>
      </c>
      <c r="N36" s="41">
        <f>O36/2</f>
        <v>14</v>
      </c>
      <c r="O36" s="68">
        <f>W36+AV36+BG36+BT36+CE36+CP36+DA36+DL36+DW36+EH36+ES36+FD36+FO36+FZ36+GK36+GV36+HG36+HR36+IC36</f>
        <v>28</v>
      </c>
      <c r="P36" s="32">
        <v>17.28</v>
      </c>
      <c r="Q36" s="29"/>
      <c r="R36" s="29"/>
      <c r="S36" s="29"/>
      <c r="T36" s="29"/>
      <c r="U36" s="29"/>
      <c r="V36" s="29"/>
      <c r="W36" s="30">
        <v>13</v>
      </c>
      <c r="X36" s="30">
        <v>0</v>
      </c>
      <c r="Y36" s="30">
        <v>0</v>
      </c>
      <c r="Z36" s="30">
        <v>0</v>
      </c>
      <c r="AA36" s="31">
        <v>0</v>
      </c>
      <c r="AB36" s="28">
        <f>P36+Q36+R36+S36+T36+U36+V36</f>
        <v>17.28</v>
      </c>
      <c r="AC36" s="27">
        <f>W36/2</f>
        <v>6.5</v>
      </c>
      <c r="AD36" s="23">
        <f>(X36*3)+(Y36*5)+(Z36*5)+(AA36*20)</f>
        <v>0</v>
      </c>
      <c r="AE36" s="53">
        <f>AB36+AC36+AD36</f>
        <v>23.78</v>
      </c>
      <c r="AF36" s="32">
        <v>6</v>
      </c>
      <c r="AG36" s="29"/>
      <c r="AH36" s="29"/>
      <c r="AI36" s="29"/>
      <c r="AJ36" s="30">
        <v>1</v>
      </c>
      <c r="AK36" s="30">
        <v>0</v>
      </c>
      <c r="AL36" s="30">
        <v>0</v>
      </c>
      <c r="AM36" s="30">
        <v>0</v>
      </c>
      <c r="AN36" s="31">
        <v>0</v>
      </c>
      <c r="AO36" s="28">
        <f>AF36+AG36+AH36+AI36</f>
        <v>6</v>
      </c>
      <c r="AP36" s="27">
        <f>AJ36/2</f>
        <v>0.5</v>
      </c>
      <c r="AQ36" s="23">
        <f>(AK36*3)+(AL36*5)+(AM36*5)+(AN36*20)</f>
        <v>0</v>
      </c>
      <c r="AR36" s="53">
        <f>AO36+AP36+AQ36</f>
        <v>6.5</v>
      </c>
      <c r="AS36" s="32">
        <v>20.58</v>
      </c>
      <c r="AT36" s="29"/>
      <c r="AU36" s="29"/>
      <c r="AV36" s="30">
        <v>3</v>
      </c>
      <c r="AW36" s="30">
        <v>0</v>
      </c>
      <c r="AX36" s="30">
        <v>0</v>
      </c>
      <c r="AY36" s="30">
        <v>0</v>
      </c>
      <c r="AZ36" s="31">
        <v>0</v>
      </c>
      <c r="BA36" s="28">
        <f>AS36+AT36+AU36</f>
        <v>20.58</v>
      </c>
      <c r="BB36" s="27">
        <f>AV36/2</f>
        <v>1.5</v>
      </c>
      <c r="BC36" s="23">
        <f>(AW36*3)+(AX36*5)+(AY36*5)+(AZ36*20)</f>
        <v>0</v>
      </c>
      <c r="BD36" s="53">
        <f>BA36+BB36+BC36</f>
        <v>22.08</v>
      </c>
      <c r="BE36" s="28"/>
      <c r="BF36" s="51"/>
      <c r="BG36" s="30"/>
      <c r="BH36" s="30"/>
      <c r="BI36" s="30"/>
      <c r="BJ36" s="30"/>
      <c r="BK36" s="30"/>
      <c r="BL36" s="69">
        <f>BE36+BF36</f>
        <v>0</v>
      </c>
      <c r="BM36" s="27">
        <f>BG36/2</f>
        <v>0</v>
      </c>
      <c r="BN36" s="23">
        <f>(BH36*3)+(BI36*5)+(BJ36*5)+(BK36*20)</f>
        <v>0</v>
      </c>
      <c r="BO36" s="78">
        <f>BL36+BM36+BN36</f>
        <v>0</v>
      </c>
      <c r="BP36" s="29">
        <v>28.71</v>
      </c>
      <c r="BQ36" s="29"/>
      <c r="BR36" s="29"/>
      <c r="BS36" s="29"/>
      <c r="BT36" s="30">
        <v>3</v>
      </c>
      <c r="BU36" s="30">
        <v>0</v>
      </c>
      <c r="BV36" s="30">
        <v>0</v>
      </c>
      <c r="BW36" s="30">
        <v>0</v>
      </c>
      <c r="BX36" s="31">
        <v>0</v>
      </c>
      <c r="BY36" s="28">
        <f>BP36+BQ36+BR36+BS36</f>
        <v>28.71</v>
      </c>
      <c r="BZ36" s="27">
        <f>BT36/2</f>
        <v>1.5</v>
      </c>
      <c r="CA36" s="23">
        <f>(BU36*3)+(BV36*5)+(BW36*5)+(BX36*20)</f>
        <v>0</v>
      </c>
      <c r="CB36" s="53">
        <f>BY36+BZ36+CA36</f>
        <v>30.21</v>
      </c>
      <c r="CC36" s="32">
        <v>26.61</v>
      </c>
      <c r="CD36" s="29"/>
      <c r="CE36" s="30">
        <v>9</v>
      </c>
      <c r="CF36" s="30">
        <v>1</v>
      </c>
      <c r="CG36" s="30">
        <v>0</v>
      </c>
      <c r="CH36" s="30">
        <v>0</v>
      </c>
      <c r="CI36" s="31">
        <v>0</v>
      </c>
      <c r="CJ36" s="28">
        <f>CC36+CD36</f>
        <v>26.61</v>
      </c>
      <c r="CK36" s="27">
        <f>CE36/2</f>
        <v>4.5</v>
      </c>
      <c r="CL36" s="23">
        <f>(CF36*3)+(CG36*5)+(CH36*5)+(CI36*20)</f>
        <v>3</v>
      </c>
      <c r="CM36" s="53">
        <f>CJ36+CK36+CL36</f>
        <v>34.11</v>
      </c>
      <c r="IL36" s="108"/>
    </row>
    <row r="37" spans="1:251" s="4" customFormat="1" x14ac:dyDescent="0.25">
      <c r="A37" s="34">
        <v>3</v>
      </c>
      <c r="B37" s="25" t="s">
        <v>145</v>
      </c>
      <c r="C37" s="25"/>
      <c r="D37" s="26"/>
      <c r="E37" s="26" t="s">
        <v>16</v>
      </c>
      <c r="F37" s="26" t="s">
        <v>23</v>
      </c>
      <c r="G37" s="21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5">
        <f>IF(ISNA(VLOOKUP(E37,SortLookup!$A$1:$B$5,2,FALSE))," ",VLOOKUP(E37,SortLookup!$A$1:$B$5,2,FALSE))</f>
        <v>0</v>
      </c>
      <c r="J37" s="22">
        <f>IF(ISNA(VLOOKUP(F37,SortLookup!$A$7:$B$11,2,FALSE))," ",VLOOKUP(F37,SortLookup!$A$7:$B$11,2,FALSE))</f>
        <v>3</v>
      </c>
      <c r="K37" s="66">
        <f>L37+M37+N37</f>
        <v>117.25</v>
      </c>
      <c r="L37" s="67">
        <f>AB37+BA37+BL37+BY37+CJ37+CU37+DF37+DQ37+EB37+EM37+EX37+FI37+FT37+GE37+GP37+HA37+HL37+HW37+IH37</f>
        <v>89.25</v>
      </c>
      <c r="M37" s="40">
        <f>AD37+BC37+BN37+CA37+CL37+CW37+DH37+DS37+ED37+EO37+EZ37+FK37+FV37+GG37+GR37+HC37+HN37+HY37+IJ37</f>
        <v>8</v>
      </c>
      <c r="N37" s="41">
        <f>O37/2</f>
        <v>20</v>
      </c>
      <c r="O37" s="68">
        <f>W37+AV37+BG37+BT37+CE37+CP37+DA37+DL37+DW37+EH37+ES37+FD37+FO37+FZ37+GK37+GV37+HG37+HR37+IC37</f>
        <v>40</v>
      </c>
      <c r="P37" s="32">
        <v>14.96</v>
      </c>
      <c r="Q37" s="29"/>
      <c r="R37" s="29"/>
      <c r="S37" s="29"/>
      <c r="T37" s="29"/>
      <c r="U37" s="29"/>
      <c r="V37" s="29"/>
      <c r="W37" s="30">
        <v>21</v>
      </c>
      <c r="X37" s="30">
        <v>0</v>
      </c>
      <c r="Y37" s="30">
        <v>0</v>
      </c>
      <c r="Z37" s="30">
        <v>0</v>
      </c>
      <c r="AA37" s="31">
        <v>0</v>
      </c>
      <c r="AB37" s="28">
        <f>P37+Q37+R37+S37+T37+U37+V37</f>
        <v>14.96</v>
      </c>
      <c r="AC37" s="27">
        <f>W37/2</f>
        <v>10.5</v>
      </c>
      <c r="AD37" s="23">
        <f>(X37*3)+(Y37*5)+(Z37*5)+(AA37*20)</f>
        <v>0</v>
      </c>
      <c r="AE37" s="53">
        <f>AB37+AC37+AD37</f>
        <v>25.46</v>
      </c>
      <c r="AF37" s="32">
        <v>4.79</v>
      </c>
      <c r="AG37" s="29"/>
      <c r="AH37" s="29"/>
      <c r="AI37" s="29"/>
      <c r="AJ37" s="30">
        <v>1</v>
      </c>
      <c r="AK37" s="30">
        <v>0</v>
      </c>
      <c r="AL37" s="30">
        <v>0</v>
      </c>
      <c r="AM37" s="30">
        <v>0</v>
      </c>
      <c r="AN37" s="31">
        <v>0</v>
      </c>
      <c r="AO37" s="28">
        <f>AF37+AG37+AH37+AI37</f>
        <v>4.79</v>
      </c>
      <c r="AP37" s="27">
        <f>AJ37/2</f>
        <v>0.5</v>
      </c>
      <c r="AQ37" s="23">
        <f>(AK37*3)+(AL37*5)+(AM37*5)+(AN37*20)</f>
        <v>0</v>
      </c>
      <c r="AR37" s="53">
        <f>AO37+AP37+AQ37</f>
        <v>5.29</v>
      </c>
      <c r="AS37" s="32">
        <v>7.4</v>
      </c>
      <c r="AT37" s="29"/>
      <c r="AU37" s="29"/>
      <c r="AV37" s="30">
        <v>1</v>
      </c>
      <c r="AW37" s="30">
        <v>0</v>
      </c>
      <c r="AX37" s="30">
        <v>0</v>
      </c>
      <c r="AY37" s="30">
        <v>0</v>
      </c>
      <c r="AZ37" s="31">
        <v>0</v>
      </c>
      <c r="BA37" s="28">
        <f>AS37+AT37+AU37</f>
        <v>7.4</v>
      </c>
      <c r="BB37" s="27">
        <f>AV37/2</f>
        <v>0.5</v>
      </c>
      <c r="BC37" s="23">
        <f>(AW37*3)+(AX37*5)+(AY37*5)+(AZ37*20)</f>
        <v>0</v>
      </c>
      <c r="BD37" s="53">
        <f>BA37+BB37+BC37</f>
        <v>7.9</v>
      </c>
      <c r="BE37" s="28"/>
      <c r="BF37" s="51"/>
      <c r="BG37" s="30"/>
      <c r="BH37" s="30"/>
      <c r="BI37" s="30"/>
      <c r="BJ37" s="30"/>
      <c r="BK37" s="30"/>
      <c r="BL37" s="69">
        <f>BE37+BF37</f>
        <v>0</v>
      </c>
      <c r="BM37" s="27">
        <f>BG37/2</f>
        <v>0</v>
      </c>
      <c r="BN37" s="23">
        <f>(BH37*3)+(BI37*5)+(BJ37*5)+(BK37*20)</f>
        <v>0</v>
      </c>
      <c r="BO37" s="78">
        <f>BL37+BM37+BN37</f>
        <v>0</v>
      </c>
      <c r="BP37" s="29">
        <v>33.270000000000003</v>
      </c>
      <c r="BQ37" s="29"/>
      <c r="BR37" s="29"/>
      <c r="BS37" s="29"/>
      <c r="BT37" s="30">
        <v>3</v>
      </c>
      <c r="BU37" s="30">
        <v>0</v>
      </c>
      <c r="BV37" s="30">
        <v>0</v>
      </c>
      <c r="BW37" s="30">
        <v>0</v>
      </c>
      <c r="BX37" s="31">
        <v>0</v>
      </c>
      <c r="BY37" s="28">
        <f>BP37+BQ37+BR37+BS37</f>
        <v>33.270000000000003</v>
      </c>
      <c r="BZ37" s="27">
        <f>BT37/2</f>
        <v>1.5</v>
      </c>
      <c r="CA37" s="23">
        <f>(BU37*3)+(BV37*5)+(BW37*5)+(BX37*20)</f>
        <v>0</v>
      </c>
      <c r="CB37" s="53">
        <f>BY37+BZ37+CA37</f>
        <v>34.770000000000003</v>
      </c>
      <c r="CC37" s="32">
        <v>33.619999999999997</v>
      </c>
      <c r="CD37" s="29"/>
      <c r="CE37" s="30">
        <v>15</v>
      </c>
      <c r="CF37" s="30">
        <v>1</v>
      </c>
      <c r="CG37" s="30">
        <v>1</v>
      </c>
      <c r="CH37" s="30">
        <v>0</v>
      </c>
      <c r="CI37" s="31">
        <v>0</v>
      </c>
      <c r="CJ37" s="28">
        <f>CC37+CD37</f>
        <v>33.619999999999997</v>
      </c>
      <c r="CK37" s="27">
        <f>CE37/2</f>
        <v>7.5</v>
      </c>
      <c r="CL37" s="23">
        <f>(CF37*3)+(CG37*5)+(CH37*5)+(CI37*20)</f>
        <v>8</v>
      </c>
      <c r="CM37" s="53">
        <f>CJ37+CK37+CL37</f>
        <v>49.12</v>
      </c>
      <c r="CN37"/>
      <c r="CO37"/>
      <c r="CP37"/>
      <c r="CQ37"/>
      <c r="CR37"/>
      <c r="CS37"/>
      <c r="CT37"/>
      <c r="CW37"/>
      <c r="CZ37"/>
      <c r="DA37"/>
      <c r="DB37"/>
      <c r="DC37"/>
      <c r="DD37"/>
      <c r="DE37"/>
      <c r="DH37"/>
      <c r="DK37"/>
      <c r="DL37"/>
      <c r="DM37"/>
      <c r="DN37"/>
      <c r="DO37"/>
      <c r="DP37"/>
      <c r="DS37"/>
      <c r="DV37"/>
      <c r="DW37"/>
      <c r="DX37"/>
      <c r="DY37"/>
      <c r="DZ37"/>
      <c r="EA37"/>
      <c r="ED37"/>
      <c r="EG37"/>
      <c r="EH37"/>
      <c r="EI37"/>
      <c r="EJ37"/>
      <c r="EK37"/>
      <c r="EL37"/>
      <c r="EO37"/>
      <c r="ER37"/>
      <c r="ES37"/>
      <c r="ET37"/>
      <c r="EU37"/>
      <c r="EV37"/>
      <c r="EW37"/>
      <c r="EZ37"/>
      <c r="FC37"/>
      <c r="FD37"/>
      <c r="FE37"/>
      <c r="FF37"/>
      <c r="FG37"/>
      <c r="FH37"/>
      <c r="FK37"/>
      <c r="FN37"/>
      <c r="FO37"/>
      <c r="FP37"/>
      <c r="FQ37"/>
      <c r="FR37"/>
      <c r="FS37"/>
      <c r="FV37"/>
      <c r="FY37"/>
      <c r="FZ37"/>
      <c r="GA37"/>
      <c r="GB37"/>
      <c r="GC37"/>
      <c r="GD37"/>
      <c r="GG37"/>
      <c r="GJ37"/>
      <c r="GK37"/>
      <c r="GL37"/>
      <c r="GM37"/>
      <c r="GN37"/>
      <c r="GO37"/>
      <c r="GR37"/>
      <c r="GU37"/>
      <c r="GV37"/>
      <c r="GW37"/>
      <c r="GX37"/>
      <c r="GY37"/>
      <c r="GZ37"/>
      <c r="HC37"/>
      <c r="HF37"/>
      <c r="HG37"/>
      <c r="HH37"/>
      <c r="HI37"/>
      <c r="HJ37"/>
      <c r="HK37"/>
      <c r="HN37"/>
      <c r="HQ37"/>
      <c r="HR37"/>
      <c r="HS37"/>
      <c r="HT37"/>
      <c r="HU37"/>
      <c r="HV37"/>
      <c r="HY37"/>
      <c r="IB37"/>
      <c r="IC37"/>
      <c r="ID37"/>
      <c r="IE37"/>
      <c r="IF37"/>
      <c r="IG37"/>
      <c r="IJ37"/>
      <c r="IK37"/>
      <c r="IL37" s="108"/>
    </row>
    <row r="38" spans="1:251" s="4" customFormat="1" x14ac:dyDescent="0.25">
      <c r="A38" s="34">
        <v>4</v>
      </c>
      <c r="B38" s="25" t="s">
        <v>125</v>
      </c>
      <c r="C38" s="25"/>
      <c r="D38" s="26"/>
      <c r="E38" s="26" t="s">
        <v>16</v>
      </c>
      <c r="F38" s="26" t="s">
        <v>98</v>
      </c>
      <c r="G38" s="21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5">
        <f>IF(ISNA(VLOOKUP(E38,SortLookup!$A$1:$B$5,2,FALSE))," ",VLOOKUP(E38,SortLookup!$A$1:$B$5,2,FALSE))</f>
        <v>0</v>
      </c>
      <c r="J38" s="22" t="str">
        <f>IF(ISNA(VLOOKUP(F38,SortLookup!$A$7:$B$11,2,FALSE))," ",VLOOKUP(F38,SortLookup!$A$7:$B$11,2,FALSE))</f>
        <v xml:space="preserve"> </v>
      </c>
      <c r="K38" s="66">
        <f>L38+M38+N38</f>
        <v>117.31</v>
      </c>
      <c r="L38" s="67">
        <f>AB38+BA38+BL38+BY38+CJ38+CU38+DF38+DQ38+EB38+EM38+EX38+FI38+FT38+GE38+GP38+HA38+HL38+HW38+IH38</f>
        <v>105.31</v>
      </c>
      <c r="M38" s="40">
        <f>AD38+BC38+BN38+CA38+CL38+CW38+DH38+DS38+ED38+EO38+EZ38+FK38+FV38+GG38+GR38+HC38+HN38+HY38+IJ38</f>
        <v>0</v>
      </c>
      <c r="N38" s="41">
        <f>O38/2</f>
        <v>12</v>
      </c>
      <c r="O38" s="68">
        <f>W38+AV38+BG38+BT38+CE38+CP38+DA38+DL38+DW38+EH38+ES38+FD38+FO38+FZ38+GK38+GV38+HG38+HR38+IC38</f>
        <v>24</v>
      </c>
      <c r="P38" s="32">
        <v>17.14</v>
      </c>
      <c r="Q38" s="29"/>
      <c r="R38" s="29"/>
      <c r="S38" s="29"/>
      <c r="T38" s="29"/>
      <c r="U38" s="29"/>
      <c r="V38" s="29"/>
      <c r="W38" s="30">
        <v>15</v>
      </c>
      <c r="X38" s="30">
        <v>0</v>
      </c>
      <c r="Y38" s="30">
        <v>0</v>
      </c>
      <c r="Z38" s="30">
        <v>0</v>
      </c>
      <c r="AA38" s="31">
        <v>0</v>
      </c>
      <c r="AB38" s="28">
        <f>P38+Q38+R38+S38+T38+U38+V38</f>
        <v>17.14</v>
      </c>
      <c r="AC38" s="27">
        <f>W38/2</f>
        <v>7.5</v>
      </c>
      <c r="AD38" s="23">
        <f>(X38*3)+(Y38*5)+(Z38*5)+(AA38*20)</f>
        <v>0</v>
      </c>
      <c r="AE38" s="53">
        <f>AB38+AC38+AD38</f>
        <v>24.64</v>
      </c>
      <c r="AF38" s="32">
        <v>5.84</v>
      </c>
      <c r="AG38" s="29"/>
      <c r="AH38" s="29"/>
      <c r="AI38" s="29"/>
      <c r="AJ38" s="30">
        <v>1</v>
      </c>
      <c r="AK38" s="30">
        <v>0</v>
      </c>
      <c r="AL38" s="30">
        <v>0</v>
      </c>
      <c r="AM38" s="30">
        <v>0</v>
      </c>
      <c r="AN38" s="31">
        <v>0</v>
      </c>
      <c r="AO38" s="28">
        <f>AF38+AG38+AH38+AI38</f>
        <v>5.84</v>
      </c>
      <c r="AP38" s="27">
        <f>AJ38/2</f>
        <v>0.5</v>
      </c>
      <c r="AQ38" s="23">
        <f>(AK38*3)+(AL38*5)+(AM38*5)+(AN38*20)</f>
        <v>0</v>
      </c>
      <c r="AR38" s="53">
        <f>AO38+AP38+AQ38</f>
        <v>6.34</v>
      </c>
      <c r="AS38" s="32">
        <v>24.13</v>
      </c>
      <c r="AT38" s="29"/>
      <c r="AU38" s="29"/>
      <c r="AV38" s="30">
        <v>2</v>
      </c>
      <c r="AW38" s="30">
        <v>0</v>
      </c>
      <c r="AX38" s="30">
        <v>0</v>
      </c>
      <c r="AY38" s="30">
        <v>0</v>
      </c>
      <c r="AZ38" s="31">
        <v>0</v>
      </c>
      <c r="BA38" s="28">
        <f>AS38+AT38+AU38</f>
        <v>24.13</v>
      </c>
      <c r="BB38" s="27">
        <f>AV38/2</f>
        <v>1</v>
      </c>
      <c r="BC38" s="23">
        <f>(AW38*3)+(AX38*5)+(AY38*5)+(AZ38*20)</f>
        <v>0</v>
      </c>
      <c r="BD38" s="53">
        <f>BA38+BB38+BC38</f>
        <v>25.13</v>
      </c>
      <c r="BE38" s="28"/>
      <c r="BF38" s="51"/>
      <c r="BG38" s="30"/>
      <c r="BH38" s="30"/>
      <c r="BI38" s="30"/>
      <c r="BJ38" s="30"/>
      <c r="BK38" s="30"/>
      <c r="BL38" s="69">
        <f>BE38+BF38</f>
        <v>0</v>
      </c>
      <c r="BM38" s="27">
        <f>BG38/2</f>
        <v>0</v>
      </c>
      <c r="BN38" s="23">
        <f>(BH38*3)+(BI38*5)+(BJ38*5)+(BK38*20)</f>
        <v>0</v>
      </c>
      <c r="BO38" s="78">
        <f>BL38+BM38+BN38</f>
        <v>0</v>
      </c>
      <c r="BP38" s="29">
        <v>36.090000000000003</v>
      </c>
      <c r="BQ38" s="29"/>
      <c r="BR38" s="29"/>
      <c r="BS38" s="29"/>
      <c r="BT38" s="30">
        <v>7</v>
      </c>
      <c r="BU38" s="30">
        <v>0</v>
      </c>
      <c r="BV38" s="30">
        <v>0</v>
      </c>
      <c r="BW38" s="30">
        <v>0</v>
      </c>
      <c r="BX38" s="31">
        <v>0</v>
      </c>
      <c r="BY38" s="28">
        <f>BP38+BQ38+BR38+BS38</f>
        <v>36.090000000000003</v>
      </c>
      <c r="BZ38" s="27">
        <f>BT38/2</f>
        <v>3.5</v>
      </c>
      <c r="CA38" s="23">
        <f>(BU38*3)+(BV38*5)+(BW38*5)+(BX38*20)</f>
        <v>0</v>
      </c>
      <c r="CB38" s="53">
        <f>BY38+BZ38+CA38</f>
        <v>39.590000000000003</v>
      </c>
      <c r="CC38" s="32">
        <v>27.95</v>
      </c>
      <c r="CD38" s="29"/>
      <c r="CE38" s="30">
        <v>0</v>
      </c>
      <c r="CF38" s="30">
        <v>0</v>
      </c>
      <c r="CG38" s="30">
        <v>0</v>
      </c>
      <c r="CH38" s="30">
        <v>0</v>
      </c>
      <c r="CI38" s="31">
        <v>0</v>
      </c>
      <c r="CJ38" s="28">
        <f>CC38+CD38</f>
        <v>27.95</v>
      </c>
      <c r="CK38" s="27">
        <f>CE38/2</f>
        <v>0</v>
      </c>
      <c r="CL38" s="23">
        <f>(CF38*3)+(CG38*5)+(CH38*5)+(CI38*20)</f>
        <v>0</v>
      </c>
      <c r="CM38" s="53">
        <f>CJ38+CK38+CL38</f>
        <v>27.95</v>
      </c>
      <c r="IL38" s="108"/>
      <c r="IO38"/>
      <c r="IP38"/>
      <c r="IQ38"/>
    </row>
    <row r="39" spans="1:251" s="4" customFormat="1" x14ac:dyDescent="0.25">
      <c r="A39" s="34">
        <v>5</v>
      </c>
      <c r="B39" s="25" t="s">
        <v>175</v>
      </c>
      <c r="C39" s="25"/>
      <c r="D39" s="26"/>
      <c r="E39" s="26" t="s">
        <v>16</v>
      </c>
      <c r="F39" s="26" t="s">
        <v>23</v>
      </c>
      <c r="G39" s="21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5">
        <f>IF(ISNA(VLOOKUP(E39,SortLookup!$A$1:$B$5,2,FALSE))," ",VLOOKUP(E39,SortLookup!$A$1:$B$5,2,FALSE))</f>
        <v>0</v>
      </c>
      <c r="J39" s="22">
        <f>IF(ISNA(VLOOKUP(F39,SortLookup!$A$7:$B$11,2,FALSE))," ",VLOOKUP(F39,SortLookup!$A$7:$B$11,2,FALSE))</f>
        <v>3</v>
      </c>
      <c r="K39" s="66">
        <f>L39+M39+N39</f>
        <v>125.89</v>
      </c>
      <c r="L39" s="67">
        <f>AB39+BA39+BL39+BY39+CJ39+CU39+DF39+DQ39+EB39+EM39+EX39+FI39+FT39+GE39+GP39+HA39+HL39+HW39+IH39</f>
        <v>114.39</v>
      </c>
      <c r="M39" s="40">
        <f>AD39+BC39+BN39+CA39+CL39+CW39+DH39+DS39+ED39+EO39+EZ39+FK39+FV39+GG39+GR39+HC39+HN39+HY39+IJ39</f>
        <v>5</v>
      </c>
      <c r="N39" s="41">
        <f>O39/2</f>
        <v>6.5</v>
      </c>
      <c r="O39" s="68">
        <f>W39+AV39+BG39+BT39+CE39+CP39+DA39+DL39+DW39+EH39+ES39+FD39+FO39+FZ39+GK39+GV39+HG39+HR39+IC39</f>
        <v>13</v>
      </c>
      <c r="P39" s="32">
        <v>19.48</v>
      </c>
      <c r="Q39" s="29"/>
      <c r="R39" s="29"/>
      <c r="S39" s="29"/>
      <c r="T39" s="29"/>
      <c r="U39" s="29"/>
      <c r="V39" s="29"/>
      <c r="W39" s="30">
        <v>8</v>
      </c>
      <c r="X39" s="30">
        <v>0</v>
      </c>
      <c r="Y39" s="30">
        <v>0</v>
      </c>
      <c r="Z39" s="30">
        <v>0</v>
      </c>
      <c r="AA39" s="31">
        <v>0</v>
      </c>
      <c r="AB39" s="28">
        <f>P39+Q39+R39+S39+T39+U39+V39</f>
        <v>19.48</v>
      </c>
      <c r="AC39" s="27">
        <f>W39/2</f>
        <v>4</v>
      </c>
      <c r="AD39" s="23">
        <f>(X39*3)+(Y39*5)+(Z39*5)+(AA39*20)</f>
        <v>0</v>
      </c>
      <c r="AE39" s="53">
        <f>AB39+AC39+AD39</f>
        <v>23.48</v>
      </c>
      <c r="AF39" s="32">
        <v>5.97</v>
      </c>
      <c r="AG39" s="29"/>
      <c r="AH39" s="29"/>
      <c r="AI39" s="29"/>
      <c r="AJ39" s="30">
        <v>1</v>
      </c>
      <c r="AK39" s="30">
        <v>0</v>
      </c>
      <c r="AL39" s="30">
        <v>0</v>
      </c>
      <c r="AM39" s="30">
        <v>0</v>
      </c>
      <c r="AN39" s="31">
        <v>0</v>
      </c>
      <c r="AO39" s="28">
        <f>AF39+AG39+AH39+AI39</f>
        <v>5.97</v>
      </c>
      <c r="AP39" s="27">
        <f>AJ39/2</f>
        <v>0.5</v>
      </c>
      <c r="AQ39" s="23">
        <f>(AK39*3)+(AL39*5)+(AM39*5)+(AN39*20)</f>
        <v>0</v>
      </c>
      <c r="AR39" s="53">
        <f>AO39+AP39+AQ39</f>
        <v>6.47</v>
      </c>
      <c r="AS39" s="32">
        <v>24.79</v>
      </c>
      <c r="AT39" s="29"/>
      <c r="AU39" s="29"/>
      <c r="AV39" s="30">
        <v>1</v>
      </c>
      <c r="AW39" s="30">
        <v>0</v>
      </c>
      <c r="AX39" s="30">
        <v>0</v>
      </c>
      <c r="AY39" s="30">
        <v>0</v>
      </c>
      <c r="AZ39" s="31">
        <v>0</v>
      </c>
      <c r="BA39" s="28">
        <f>AS39+AT39+AU39</f>
        <v>24.79</v>
      </c>
      <c r="BB39" s="27">
        <f>AV39/2</f>
        <v>0.5</v>
      </c>
      <c r="BC39" s="23">
        <f>(AW39*3)+(AX39*5)+(AY39*5)+(AZ39*20)</f>
        <v>0</v>
      </c>
      <c r="BD39" s="53">
        <f>BA39+BB39+BC39</f>
        <v>25.29</v>
      </c>
      <c r="BE39" s="28"/>
      <c r="BF39" s="51"/>
      <c r="BG39" s="30"/>
      <c r="BH39" s="30"/>
      <c r="BI39" s="30"/>
      <c r="BJ39" s="30"/>
      <c r="BK39" s="30"/>
      <c r="BL39" s="69">
        <f>BE39+BF39</f>
        <v>0</v>
      </c>
      <c r="BM39" s="27">
        <f>BG39/2</f>
        <v>0</v>
      </c>
      <c r="BN39" s="23">
        <f>(BH39*3)+(BI39*5)+(BJ39*5)+(BK39*20)</f>
        <v>0</v>
      </c>
      <c r="BO39" s="78">
        <f>BL39+BM39+BN39</f>
        <v>0</v>
      </c>
      <c r="BP39" s="29">
        <v>39.81</v>
      </c>
      <c r="BQ39" s="29"/>
      <c r="BR39" s="29"/>
      <c r="BS39" s="29"/>
      <c r="BT39" s="30">
        <v>4</v>
      </c>
      <c r="BU39" s="30">
        <v>0</v>
      </c>
      <c r="BV39" s="30">
        <v>0</v>
      </c>
      <c r="BW39" s="30">
        <v>1</v>
      </c>
      <c r="BX39" s="31">
        <v>0</v>
      </c>
      <c r="BY39" s="28">
        <f>BP39+BQ39+BR39+BS39</f>
        <v>39.81</v>
      </c>
      <c r="BZ39" s="27">
        <f>BT39/2</f>
        <v>2</v>
      </c>
      <c r="CA39" s="23">
        <f>(BU39*3)+(BV39*5)+(BW39*5)+(BX39*20)</f>
        <v>5</v>
      </c>
      <c r="CB39" s="53">
        <f>BY39+BZ39+CA39</f>
        <v>46.81</v>
      </c>
      <c r="CC39" s="32">
        <v>30.31</v>
      </c>
      <c r="CD39" s="29"/>
      <c r="CE39" s="30">
        <v>0</v>
      </c>
      <c r="CF39" s="30">
        <v>0</v>
      </c>
      <c r="CG39" s="30">
        <v>0</v>
      </c>
      <c r="CH39" s="30">
        <v>0</v>
      </c>
      <c r="CI39" s="31">
        <v>0</v>
      </c>
      <c r="CJ39" s="28">
        <f>CC39+CD39</f>
        <v>30.31</v>
      </c>
      <c r="CK39" s="27">
        <f>CE39/2</f>
        <v>0</v>
      </c>
      <c r="CL39" s="23">
        <f>(CF39*3)+(CG39*5)+(CH39*5)+(CI39*20)</f>
        <v>0</v>
      </c>
      <c r="CM39" s="53">
        <f>CJ39+CK39+CL39</f>
        <v>30.31</v>
      </c>
      <c r="IL39" s="108"/>
    </row>
    <row r="40" spans="1:251" s="94" customFormat="1" x14ac:dyDescent="0.25">
      <c r="A40" s="34">
        <v>6</v>
      </c>
      <c r="B40" s="25" t="s">
        <v>165</v>
      </c>
      <c r="C40" s="25"/>
      <c r="D40" s="26" t="s">
        <v>103</v>
      </c>
      <c r="E40" s="26" t="s">
        <v>16</v>
      </c>
      <c r="F40" s="26" t="s">
        <v>22</v>
      </c>
      <c r="G40" s="21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5">
        <f>IF(ISNA(VLOOKUP(E40,SortLookup!$A$1:$B$5,2,FALSE))," ",VLOOKUP(E40,SortLookup!$A$1:$B$5,2,FALSE))</f>
        <v>0</v>
      </c>
      <c r="J40" s="22">
        <f>IF(ISNA(VLOOKUP(F40,SortLookup!$A$7:$B$11,2,FALSE))," ",VLOOKUP(F40,SortLookup!$A$7:$B$11,2,FALSE))</f>
        <v>2</v>
      </c>
      <c r="K40" s="66">
        <f>L40+M40+N40</f>
        <v>146.44</v>
      </c>
      <c r="L40" s="67">
        <f>AB40+BA40+BL40+BY40+CJ40+CU40+DF40+DQ40+EB40+EM40+EX40+FI40+FT40+GE40+GP40+HA40+HL40+HW40+IH40</f>
        <v>117.44</v>
      </c>
      <c r="M40" s="40">
        <f>AD40+BC40+BN40+CA40+CL40+CW40+DH40+DS40+ED40+EO40+EZ40+FK40+FV40+GG40+GR40+HC40+HN40+HY40+IJ40</f>
        <v>8</v>
      </c>
      <c r="N40" s="41">
        <f>O40/2</f>
        <v>21</v>
      </c>
      <c r="O40" s="68">
        <f>W40+AV40+BG40+BT40+CE40+CP40+DA40+DL40+DW40+EH40+ES40+FD40+FO40+FZ40+GK40+GV40+HG40+HR40+IC40</f>
        <v>42</v>
      </c>
      <c r="P40" s="32">
        <v>17.64</v>
      </c>
      <c r="Q40" s="29"/>
      <c r="R40" s="29"/>
      <c r="S40" s="29"/>
      <c r="T40" s="29"/>
      <c r="U40" s="29"/>
      <c r="V40" s="29"/>
      <c r="W40" s="30">
        <v>24</v>
      </c>
      <c r="X40" s="30">
        <v>0</v>
      </c>
      <c r="Y40" s="30">
        <v>0</v>
      </c>
      <c r="Z40" s="30">
        <v>0</v>
      </c>
      <c r="AA40" s="31">
        <v>0</v>
      </c>
      <c r="AB40" s="28">
        <f>P40+Q40+R40+S40+T40+U40+V40</f>
        <v>17.64</v>
      </c>
      <c r="AC40" s="27">
        <f>W40/2</f>
        <v>12</v>
      </c>
      <c r="AD40" s="23">
        <f>(X40*3)+(Y40*5)+(Z40*5)+(AA40*20)</f>
        <v>0</v>
      </c>
      <c r="AE40" s="53">
        <f>AB40+AC40+AD40</f>
        <v>29.64</v>
      </c>
      <c r="AF40" s="32">
        <v>7.25</v>
      </c>
      <c r="AG40" s="29"/>
      <c r="AH40" s="29"/>
      <c r="AI40" s="29"/>
      <c r="AJ40" s="30">
        <v>5</v>
      </c>
      <c r="AK40" s="30">
        <v>0</v>
      </c>
      <c r="AL40" s="30">
        <v>0</v>
      </c>
      <c r="AM40" s="30">
        <v>0</v>
      </c>
      <c r="AN40" s="31">
        <v>0</v>
      </c>
      <c r="AO40" s="28">
        <f>AF40+AG40+AH40+AI40</f>
        <v>7.25</v>
      </c>
      <c r="AP40" s="27">
        <f>AJ40/2</f>
        <v>2.5</v>
      </c>
      <c r="AQ40" s="23">
        <f>(AK40*3)+(AL40*5)+(AM40*5)+(AN40*20)</f>
        <v>0</v>
      </c>
      <c r="AR40" s="53">
        <f>AO40+AP40+AQ40</f>
        <v>9.75</v>
      </c>
      <c r="AS40" s="32">
        <v>23.06</v>
      </c>
      <c r="AT40" s="29"/>
      <c r="AU40" s="29"/>
      <c r="AV40" s="30">
        <v>1</v>
      </c>
      <c r="AW40" s="30">
        <v>0</v>
      </c>
      <c r="AX40" s="30">
        <v>0</v>
      </c>
      <c r="AY40" s="30">
        <v>0</v>
      </c>
      <c r="AZ40" s="31">
        <v>0</v>
      </c>
      <c r="BA40" s="28">
        <f>AS40+AT40+AU40</f>
        <v>23.06</v>
      </c>
      <c r="BB40" s="27">
        <f>AV40/2</f>
        <v>0.5</v>
      </c>
      <c r="BC40" s="23">
        <f>(AW40*3)+(AX40*5)+(AY40*5)+(AZ40*20)</f>
        <v>0</v>
      </c>
      <c r="BD40" s="53">
        <f>BA40+BB40+BC40</f>
        <v>23.56</v>
      </c>
      <c r="BE40" s="28"/>
      <c r="BF40" s="51"/>
      <c r="BG40" s="30"/>
      <c r="BH40" s="30"/>
      <c r="BI40" s="30"/>
      <c r="BJ40" s="30"/>
      <c r="BK40" s="30"/>
      <c r="BL40" s="69">
        <f>BE40+BF40</f>
        <v>0</v>
      </c>
      <c r="BM40" s="27">
        <f>BG40/2</f>
        <v>0</v>
      </c>
      <c r="BN40" s="23">
        <f>(BH40*3)+(BI40*5)+(BJ40*5)+(BK40*20)</f>
        <v>0</v>
      </c>
      <c r="BO40" s="78">
        <f>BL40+BM40+BN40</f>
        <v>0</v>
      </c>
      <c r="BP40" s="29">
        <v>43.48</v>
      </c>
      <c r="BQ40" s="29"/>
      <c r="BR40" s="29"/>
      <c r="BS40" s="29"/>
      <c r="BT40" s="30">
        <v>1</v>
      </c>
      <c r="BU40" s="30">
        <v>0</v>
      </c>
      <c r="BV40" s="30">
        <v>0</v>
      </c>
      <c r="BW40" s="30">
        <v>0</v>
      </c>
      <c r="BX40" s="31">
        <v>0</v>
      </c>
      <c r="BY40" s="28">
        <f>BP40+BQ40+BR40+BS40</f>
        <v>43.48</v>
      </c>
      <c r="BZ40" s="27">
        <f>BT40/2</f>
        <v>0.5</v>
      </c>
      <c r="CA40" s="23">
        <f>(BU40*3)+(BV40*5)+(BW40*5)+(BX40*20)</f>
        <v>0</v>
      </c>
      <c r="CB40" s="53">
        <f>BY40+BZ40+CA40</f>
        <v>43.98</v>
      </c>
      <c r="CC40" s="32">
        <v>33.26</v>
      </c>
      <c r="CD40" s="29"/>
      <c r="CE40" s="30">
        <v>16</v>
      </c>
      <c r="CF40" s="30">
        <v>1</v>
      </c>
      <c r="CG40" s="30">
        <v>1</v>
      </c>
      <c r="CH40" s="30">
        <v>0</v>
      </c>
      <c r="CI40" s="31">
        <v>0</v>
      </c>
      <c r="CJ40" s="28">
        <f>CC40+CD40</f>
        <v>33.26</v>
      </c>
      <c r="CK40" s="27">
        <f>CE40/2</f>
        <v>8</v>
      </c>
      <c r="CL40" s="23">
        <f>(CF40*3)+(CG40*5)+(CH40*5)+(CI40*20)</f>
        <v>8</v>
      </c>
      <c r="CM40" s="53">
        <f>CJ40+CK40+CL40</f>
        <v>49.26</v>
      </c>
      <c r="IL40" s="108"/>
      <c r="IM40" s="4"/>
      <c r="IN40" s="4"/>
      <c r="IO40" s="4"/>
      <c r="IP40" s="4"/>
      <c r="IQ40" s="4"/>
    </row>
    <row r="41" spans="1:251" s="4" customFormat="1" x14ac:dyDescent="0.25">
      <c r="A41" s="34">
        <v>7</v>
      </c>
      <c r="B41" s="72" t="s">
        <v>163</v>
      </c>
      <c r="C41" s="25"/>
      <c r="D41" s="73"/>
      <c r="E41" s="73" t="s">
        <v>16</v>
      </c>
      <c r="F41" s="73" t="s">
        <v>98</v>
      </c>
      <c r="G41" s="21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IF(AND($H$2="Y",J41&gt;0,OR(AND(G41=1,#REF!=10),AND(G41=2,#REF!=20),AND(G41=3,#REF!=30),AND(G41=4,#REF!=40),AND(G41=5,#REF!=50),AND(G41=6,#REF!=60),AND(G41=7,G67=70),AND(G41=8,#REF!=80),AND(G41=9,#REF!=90),AND(G41=10,#REF!=100))),VLOOKUP(J41-1,SortLookup!$A$13:$B$16,2,FALSE),"")</f>
        <v>#REF!</v>
      </c>
      <c r="I41" s="35">
        <f>IF(ISNA(VLOOKUP(E41,SortLookup!$A$1:$B$5,2,FALSE))," ",VLOOKUP(E41,SortLookup!$A$1:$B$5,2,FALSE))</f>
        <v>0</v>
      </c>
      <c r="J41" s="22" t="str">
        <f>IF(ISNA(VLOOKUP(F41,SortLookup!$A$7:$B$11,2,FALSE))," ",VLOOKUP(F41,SortLookup!$A$7:$B$11,2,FALSE))</f>
        <v xml:space="preserve"> </v>
      </c>
      <c r="K41" s="66">
        <f>L41+M41+N41</f>
        <v>153.88</v>
      </c>
      <c r="L41" s="67">
        <f>AB41+BA41+BL41+BY41+CJ41+CU41+DF41+DQ41+EB41+EM41+EX41+FI41+FT41+GE41+GP41+HA41+HL41+HW41+IH41</f>
        <v>131.88</v>
      </c>
      <c r="M41" s="40">
        <f>AD41+BC41+BN41+CA41+CL41+CW41+DH41+DS41+ED41+EO41+EZ41+FK41+FV41+GG41+GR41+HC41+HN41+HY41+IJ41</f>
        <v>8</v>
      </c>
      <c r="N41" s="41">
        <f>O41/2</f>
        <v>14</v>
      </c>
      <c r="O41" s="68">
        <f>W41+AV41+BG41+BT41+CE41+CP41+DA41+DL41+DW41+EH41+ES41+FD41+FO41+FZ41+GK41+GV41+HG41+HR41+IC41</f>
        <v>28</v>
      </c>
      <c r="P41" s="32">
        <v>16.329999999999998</v>
      </c>
      <c r="Q41" s="29"/>
      <c r="R41" s="29"/>
      <c r="S41" s="29"/>
      <c r="T41" s="29"/>
      <c r="U41" s="29"/>
      <c r="V41" s="29"/>
      <c r="W41" s="30">
        <v>11</v>
      </c>
      <c r="X41" s="30">
        <v>0</v>
      </c>
      <c r="Y41" s="30">
        <v>0</v>
      </c>
      <c r="Z41" s="30">
        <v>0</v>
      </c>
      <c r="AA41" s="31">
        <v>0</v>
      </c>
      <c r="AB41" s="28">
        <f>P41+Q41+R41+S41+T41+U41+V41</f>
        <v>16.329999999999998</v>
      </c>
      <c r="AC41" s="27">
        <f>W41/2</f>
        <v>5.5</v>
      </c>
      <c r="AD41" s="23">
        <f>(X41*3)+(Y41*5)+(Z41*5)+(AA41*20)</f>
        <v>0</v>
      </c>
      <c r="AE41" s="53">
        <f>AB41+AC41+AD41</f>
        <v>21.83</v>
      </c>
      <c r="AF41" s="32">
        <v>8.3699999999999992</v>
      </c>
      <c r="AG41" s="29"/>
      <c r="AH41" s="29"/>
      <c r="AI41" s="29"/>
      <c r="AJ41" s="30">
        <v>0</v>
      </c>
      <c r="AK41" s="30">
        <v>0</v>
      </c>
      <c r="AL41" s="30">
        <v>0</v>
      </c>
      <c r="AM41" s="30">
        <v>0</v>
      </c>
      <c r="AN41" s="31">
        <v>0</v>
      </c>
      <c r="AO41" s="28">
        <f>AF41+AG41+AH41+AI41</f>
        <v>8.3699999999999992</v>
      </c>
      <c r="AP41" s="27">
        <f>AJ41/2</f>
        <v>0</v>
      </c>
      <c r="AQ41" s="23">
        <f>(AK41*3)+(AL41*5)+(AM41*5)+(AN41*20)</f>
        <v>0</v>
      </c>
      <c r="AR41" s="53">
        <f>AO41+AP41+AQ41</f>
        <v>8.3699999999999992</v>
      </c>
      <c r="AS41" s="32">
        <v>39.36</v>
      </c>
      <c r="AT41" s="29"/>
      <c r="AU41" s="29"/>
      <c r="AV41" s="30">
        <v>7</v>
      </c>
      <c r="AW41" s="30">
        <v>0</v>
      </c>
      <c r="AX41" s="30">
        <v>0</v>
      </c>
      <c r="AY41" s="30">
        <v>0</v>
      </c>
      <c r="AZ41" s="31">
        <v>0</v>
      </c>
      <c r="BA41" s="28">
        <f>AS41+AT41+AU41</f>
        <v>39.36</v>
      </c>
      <c r="BB41" s="27">
        <f>AV41/2</f>
        <v>3.5</v>
      </c>
      <c r="BC41" s="23">
        <f>(AW41*3)+(AX41*5)+(AY41*5)+(AZ41*20)</f>
        <v>0</v>
      </c>
      <c r="BD41" s="53">
        <f>BA41+BB41+BC41</f>
        <v>42.86</v>
      </c>
      <c r="BE41" s="28"/>
      <c r="BF41" s="51"/>
      <c r="BG41" s="30"/>
      <c r="BH41" s="30"/>
      <c r="BI41" s="30"/>
      <c r="BJ41" s="30"/>
      <c r="BK41" s="30"/>
      <c r="BL41" s="69">
        <f>BE41+BF41</f>
        <v>0</v>
      </c>
      <c r="BM41" s="27">
        <f>BG41/2</f>
        <v>0</v>
      </c>
      <c r="BN41" s="23">
        <f>(BH41*3)+(BI41*5)+(BJ41*5)+(BK41*20)</f>
        <v>0</v>
      </c>
      <c r="BO41" s="78">
        <f>BL41+BM41+BN41</f>
        <v>0</v>
      </c>
      <c r="BP41" s="29">
        <v>42.26</v>
      </c>
      <c r="BQ41" s="29"/>
      <c r="BR41" s="29"/>
      <c r="BS41" s="29"/>
      <c r="BT41" s="30">
        <v>10</v>
      </c>
      <c r="BU41" s="30">
        <v>0</v>
      </c>
      <c r="BV41" s="30">
        <v>1</v>
      </c>
      <c r="BW41" s="30">
        <v>0</v>
      </c>
      <c r="BX41" s="31">
        <v>0</v>
      </c>
      <c r="BY41" s="28">
        <f>BP41+BQ41+BR41+BS41</f>
        <v>42.26</v>
      </c>
      <c r="BZ41" s="27">
        <f>BT41/2</f>
        <v>5</v>
      </c>
      <c r="CA41" s="23">
        <f>(BU41*3)+(BV41*5)+(BW41*5)+(BX41*20)</f>
        <v>5</v>
      </c>
      <c r="CB41" s="53">
        <f>BY41+BZ41+CA41</f>
        <v>52.26</v>
      </c>
      <c r="CC41" s="32">
        <v>33.93</v>
      </c>
      <c r="CD41" s="29"/>
      <c r="CE41" s="30">
        <v>0</v>
      </c>
      <c r="CF41" s="30">
        <v>1</v>
      </c>
      <c r="CG41" s="30">
        <v>0</v>
      </c>
      <c r="CH41" s="30">
        <v>0</v>
      </c>
      <c r="CI41" s="31">
        <v>0</v>
      </c>
      <c r="CJ41" s="28">
        <f>CC41+CD41</f>
        <v>33.93</v>
      </c>
      <c r="CK41" s="27">
        <f>CE41/2</f>
        <v>0</v>
      </c>
      <c r="CL41" s="23">
        <f>(CF41*3)+(CG41*5)+(CH41*5)+(CI41*20)</f>
        <v>3</v>
      </c>
      <c r="CM41" s="53">
        <f>CJ41+CK41+CL41</f>
        <v>36.93</v>
      </c>
      <c r="IL41" s="108"/>
      <c r="IO41"/>
      <c r="IP41"/>
      <c r="IQ41"/>
    </row>
    <row r="42" spans="1:251" s="4" customFormat="1" x14ac:dyDescent="0.25">
      <c r="A42" s="34">
        <v>8</v>
      </c>
      <c r="B42" s="25" t="s">
        <v>157</v>
      </c>
      <c r="C42" s="25"/>
      <c r="D42" s="26" t="s">
        <v>103</v>
      </c>
      <c r="E42" s="26" t="s">
        <v>16</v>
      </c>
      <c r="F42" s="26" t="s">
        <v>98</v>
      </c>
      <c r="G42" s="21" t="str">
        <f>IF(AND(OR($G$2="Y",$H$2="Y"),I42&lt;5,J42&lt;5),IF(AND(I42=I41,J42=J41),G41+1,1),"")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5">
        <f>IF(ISNA(VLOOKUP(E42,SortLookup!$A$1:$B$5,2,FALSE))," ",VLOOKUP(E42,SortLookup!$A$1:$B$5,2,FALSE))</f>
        <v>0</v>
      </c>
      <c r="J42" s="22" t="str">
        <f>IF(ISNA(VLOOKUP(F42,SortLookup!$A$7:$B$11,2,FALSE))," ",VLOOKUP(F42,SortLookup!$A$7:$B$11,2,FALSE))</f>
        <v xml:space="preserve"> </v>
      </c>
      <c r="K42" s="66">
        <f>L42+M42+N42</f>
        <v>156.81</v>
      </c>
      <c r="L42" s="67">
        <f>AB42+BA42+BL42+BY42+CJ42+CU42+DF42+DQ42+EB42+EM42+EX42+FI42+FT42+GE42+GP42+HA42+HL42+HW42+IH42</f>
        <v>133.81</v>
      </c>
      <c r="M42" s="40">
        <f>AD42+BC42+BN42+CA42+CL42+CW42+DH42+DS42+ED42+EO42+EZ42+FK42+FV42+GG42+GR42+HC42+HN42+HY42+IJ42</f>
        <v>11</v>
      </c>
      <c r="N42" s="41">
        <f>O42/2</f>
        <v>12</v>
      </c>
      <c r="O42" s="68">
        <f>W42+AV42+BG42+BT42+CE42+CP42+DA42+DL42+DW42+EH42+ES42+FD42+FO42+FZ42+GK42+GV42+HG42+HR42+IC42</f>
        <v>24</v>
      </c>
      <c r="P42" s="32">
        <v>20.46</v>
      </c>
      <c r="Q42" s="29"/>
      <c r="R42" s="29"/>
      <c r="S42" s="29"/>
      <c r="T42" s="29"/>
      <c r="U42" s="29"/>
      <c r="V42" s="29"/>
      <c r="W42" s="30">
        <v>14</v>
      </c>
      <c r="X42" s="30">
        <v>0</v>
      </c>
      <c r="Y42" s="30">
        <v>0</v>
      </c>
      <c r="Z42" s="30">
        <v>0</v>
      </c>
      <c r="AA42" s="31">
        <v>0</v>
      </c>
      <c r="AB42" s="28">
        <f>P42+Q42+R42+S42+T42+U42+V42</f>
        <v>20.46</v>
      </c>
      <c r="AC42" s="27">
        <f>W42/2</f>
        <v>7</v>
      </c>
      <c r="AD42" s="23">
        <f>(X42*3)+(Y42*5)+(Z42*5)+(AA42*20)</f>
        <v>0</v>
      </c>
      <c r="AE42" s="53">
        <f>AB42+AC42+AD42</f>
        <v>27.46</v>
      </c>
      <c r="AF42" s="32">
        <v>6.9</v>
      </c>
      <c r="AG42" s="29"/>
      <c r="AH42" s="29"/>
      <c r="AI42" s="29"/>
      <c r="AJ42" s="30">
        <v>0</v>
      </c>
      <c r="AK42" s="30">
        <v>0</v>
      </c>
      <c r="AL42" s="30">
        <v>0</v>
      </c>
      <c r="AM42" s="30">
        <v>0</v>
      </c>
      <c r="AN42" s="31">
        <v>0</v>
      </c>
      <c r="AO42" s="28">
        <f>AF42+AG42+AH42+AI42</f>
        <v>6.9</v>
      </c>
      <c r="AP42" s="27">
        <f>AJ42/2</f>
        <v>0</v>
      </c>
      <c r="AQ42" s="23">
        <f>(AK42*3)+(AL42*5)+(AM42*5)+(AN42*20)</f>
        <v>0</v>
      </c>
      <c r="AR42" s="53">
        <f>AO42+AP42+AQ42</f>
        <v>6.9</v>
      </c>
      <c r="AS42" s="32">
        <v>28.17</v>
      </c>
      <c r="AT42" s="29"/>
      <c r="AU42" s="29"/>
      <c r="AV42" s="30">
        <v>0</v>
      </c>
      <c r="AW42" s="30">
        <v>0</v>
      </c>
      <c r="AX42" s="30">
        <v>0</v>
      </c>
      <c r="AY42" s="30">
        <v>0</v>
      </c>
      <c r="AZ42" s="31">
        <v>0</v>
      </c>
      <c r="BA42" s="28">
        <f>AS42+AT42+AU42</f>
        <v>28.17</v>
      </c>
      <c r="BB42" s="27">
        <f>AV42/2</f>
        <v>0</v>
      </c>
      <c r="BC42" s="23">
        <f>(AW42*3)+(AX42*5)+(AY42*5)+(AZ42*20)</f>
        <v>0</v>
      </c>
      <c r="BD42" s="53">
        <f>BA42+BB42+BC42</f>
        <v>28.17</v>
      </c>
      <c r="BE42" s="28"/>
      <c r="BF42" s="51"/>
      <c r="BG42" s="30"/>
      <c r="BH42" s="30"/>
      <c r="BI42" s="30"/>
      <c r="BJ42" s="30"/>
      <c r="BK42" s="30"/>
      <c r="BL42" s="69">
        <f>BE42+BF42</f>
        <v>0</v>
      </c>
      <c r="BM42" s="27">
        <f>BG42/2</f>
        <v>0</v>
      </c>
      <c r="BN42" s="23">
        <f>(BH42*3)+(BI42*5)+(BJ42*5)+(BK42*20)</f>
        <v>0</v>
      </c>
      <c r="BO42" s="78">
        <f>BL42+BM42+BN42</f>
        <v>0</v>
      </c>
      <c r="BP42" s="29">
        <v>49.12</v>
      </c>
      <c r="BQ42" s="29"/>
      <c r="BR42" s="29"/>
      <c r="BS42" s="29"/>
      <c r="BT42" s="30">
        <v>2</v>
      </c>
      <c r="BU42" s="30">
        <v>2</v>
      </c>
      <c r="BV42" s="30">
        <v>0</v>
      </c>
      <c r="BW42" s="30">
        <v>1</v>
      </c>
      <c r="BX42" s="31">
        <v>0</v>
      </c>
      <c r="BY42" s="28">
        <f>BP42+BQ42+BR42+BS42</f>
        <v>49.12</v>
      </c>
      <c r="BZ42" s="27">
        <f>BT42/2</f>
        <v>1</v>
      </c>
      <c r="CA42" s="23">
        <f>(BU42*3)+(BV42*5)+(BW42*5)+(BX42*20)</f>
        <v>11</v>
      </c>
      <c r="CB42" s="53">
        <f>BY42+BZ42+CA42</f>
        <v>61.12</v>
      </c>
      <c r="CC42" s="32">
        <v>36.06</v>
      </c>
      <c r="CD42" s="29"/>
      <c r="CE42" s="30">
        <v>8</v>
      </c>
      <c r="CF42" s="30">
        <v>0</v>
      </c>
      <c r="CG42" s="30">
        <v>0</v>
      </c>
      <c r="CH42" s="30">
        <v>0</v>
      </c>
      <c r="CI42" s="31">
        <v>0</v>
      </c>
      <c r="CJ42" s="28">
        <f>CC42+CD42</f>
        <v>36.06</v>
      </c>
      <c r="CK42" s="27">
        <f>CE42/2</f>
        <v>4</v>
      </c>
      <c r="CL42" s="23">
        <f>(CF42*3)+(CG42*5)+(CH42*5)+(CI42*20)</f>
        <v>0</v>
      </c>
      <c r="CM42" s="53">
        <f>CJ42+CK42+CL42</f>
        <v>40.06</v>
      </c>
      <c r="IL42" s="108"/>
      <c r="IM42"/>
      <c r="IN42"/>
    </row>
    <row r="43" spans="1:251" s="4" customFormat="1" x14ac:dyDescent="0.25">
      <c r="A43" s="34">
        <v>9</v>
      </c>
      <c r="B43" s="72" t="s">
        <v>148</v>
      </c>
      <c r="C43" s="25"/>
      <c r="D43" s="73"/>
      <c r="E43" s="73" t="s">
        <v>16</v>
      </c>
      <c r="F43" s="73" t="s">
        <v>98</v>
      </c>
      <c r="G43" s="21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5">
        <f>IF(ISNA(VLOOKUP(E43,SortLookup!$A$1:$B$5,2,FALSE))," ",VLOOKUP(E43,SortLookup!$A$1:$B$5,2,FALSE))</f>
        <v>0</v>
      </c>
      <c r="J43" s="22" t="str">
        <f>IF(ISNA(VLOOKUP(F43,SortLookup!$A$7:$B$11,2,FALSE))," ",VLOOKUP(F43,SortLookup!$A$7:$B$11,2,FALSE))</f>
        <v xml:space="preserve"> </v>
      </c>
      <c r="K43" s="66">
        <f>L43+M43+N43</f>
        <v>157.21</v>
      </c>
      <c r="L43" s="67">
        <f>AB43+BA43+BL43+BY43+CJ43+CU43+DF43+DQ43+EB43+EM43+EX43+FI43+FT43+GE43+GP43+HA43+HL43+HW43+IH43</f>
        <v>144.21</v>
      </c>
      <c r="M43" s="40">
        <f>AD43+BC43+BN43+CA43+CL43+CW43+DH43+DS43+ED43+EO43+EZ43+FK43+FV43+GG43+GR43+HC43+HN43+HY43+IJ43</f>
        <v>0</v>
      </c>
      <c r="N43" s="41">
        <f>O43/2</f>
        <v>13</v>
      </c>
      <c r="O43" s="68">
        <f>W43+AV43+BG43+BT43+CE43+CP43+DA43+DL43+DW43+EH43+ES43+FD43+FO43+FZ43+GK43+GV43+HG43+HR43+IC43</f>
        <v>26</v>
      </c>
      <c r="P43" s="32">
        <v>27.52</v>
      </c>
      <c r="Q43" s="29"/>
      <c r="R43" s="29"/>
      <c r="S43" s="29"/>
      <c r="T43" s="29"/>
      <c r="U43" s="29"/>
      <c r="V43" s="29"/>
      <c r="W43" s="30">
        <v>15</v>
      </c>
      <c r="X43" s="30">
        <v>0</v>
      </c>
      <c r="Y43" s="30">
        <v>0</v>
      </c>
      <c r="Z43" s="30">
        <v>0</v>
      </c>
      <c r="AA43" s="31">
        <v>0</v>
      </c>
      <c r="AB43" s="28">
        <f>P43+Q43+R43+S43+T43+U43+V43</f>
        <v>27.52</v>
      </c>
      <c r="AC43" s="27">
        <f>W43/2</f>
        <v>7.5</v>
      </c>
      <c r="AD43" s="23">
        <f>(X43*3)+(Y43*5)+(Z43*5)+(AA43*20)</f>
        <v>0</v>
      </c>
      <c r="AE43" s="53">
        <f>AB43+AC43+AD43</f>
        <v>35.020000000000003</v>
      </c>
      <c r="AF43" s="32">
        <v>8.77</v>
      </c>
      <c r="AG43" s="29"/>
      <c r="AH43" s="29"/>
      <c r="AI43" s="29"/>
      <c r="AJ43" s="30">
        <v>0</v>
      </c>
      <c r="AK43" s="30">
        <v>0</v>
      </c>
      <c r="AL43" s="30">
        <v>0</v>
      </c>
      <c r="AM43" s="30">
        <v>0</v>
      </c>
      <c r="AN43" s="31">
        <v>0</v>
      </c>
      <c r="AO43" s="28">
        <f>AF43+AG43+AH43+AI43</f>
        <v>8.77</v>
      </c>
      <c r="AP43" s="27">
        <f>AJ43/2</f>
        <v>0</v>
      </c>
      <c r="AQ43" s="23">
        <f>(AK43*3)+(AL43*5)+(AM43*5)+(AN43*20)</f>
        <v>0</v>
      </c>
      <c r="AR43" s="53">
        <f>AO43+AP43+AQ43</f>
        <v>8.77</v>
      </c>
      <c r="AS43" s="32">
        <v>27.95</v>
      </c>
      <c r="AT43" s="29"/>
      <c r="AU43" s="29"/>
      <c r="AV43" s="30">
        <v>2</v>
      </c>
      <c r="AW43" s="30">
        <v>0</v>
      </c>
      <c r="AX43" s="30">
        <v>0</v>
      </c>
      <c r="AY43" s="30">
        <v>0</v>
      </c>
      <c r="AZ43" s="31">
        <v>0</v>
      </c>
      <c r="BA43" s="28">
        <f>AS43+AT43+AU43</f>
        <v>27.95</v>
      </c>
      <c r="BB43" s="27">
        <f>AV43/2</f>
        <v>1</v>
      </c>
      <c r="BC43" s="23">
        <f>(AW43*3)+(AX43*5)+(AY43*5)+(AZ43*20)</f>
        <v>0</v>
      </c>
      <c r="BD43" s="53">
        <f>BA43+BB43+BC43</f>
        <v>28.95</v>
      </c>
      <c r="BE43" s="28"/>
      <c r="BF43" s="51"/>
      <c r="BG43" s="30"/>
      <c r="BH43" s="30"/>
      <c r="BI43" s="30"/>
      <c r="BJ43" s="30"/>
      <c r="BK43" s="30"/>
      <c r="BL43" s="69">
        <f>BE43+BF43</f>
        <v>0</v>
      </c>
      <c r="BM43" s="27">
        <f>BG43/2</f>
        <v>0</v>
      </c>
      <c r="BN43" s="23">
        <f>(BH43*3)+(BI43*5)+(BJ43*5)+(BK43*20)</f>
        <v>0</v>
      </c>
      <c r="BO43" s="78">
        <f>BL43+BM43+BN43</f>
        <v>0</v>
      </c>
      <c r="BP43" s="29">
        <v>50.55</v>
      </c>
      <c r="BQ43" s="29"/>
      <c r="BR43" s="29"/>
      <c r="BS43" s="29"/>
      <c r="BT43" s="30">
        <v>4</v>
      </c>
      <c r="BU43" s="30">
        <v>0</v>
      </c>
      <c r="BV43" s="30">
        <v>0</v>
      </c>
      <c r="BW43" s="30">
        <v>0</v>
      </c>
      <c r="BX43" s="31">
        <v>0</v>
      </c>
      <c r="BY43" s="28">
        <f>BP43+BQ43+BR43+BS43</f>
        <v>50.55</v>
      </c>
      <c r="BZ43" s="27">
        <f>BT43/2</f>
        <v>2</v>
      </c>
      <c r="CA43" s="23">
        <f>(BU43*3)+(BV43*5)+(BW43*5)+(BX43*20)</f>
        <v>0</v>
      </c>
      <c r="CB43" s="53">
        <f>BY43+BZ43+CA43</f>
        <v>52.55</v>
      </c>
      <c r="CC43" s="32">
        <v>38.19</v>
      </c>
      <c r="CD43" s="29"/>
      <c r="CE43" s="30">
        <v>5</v>
      </c>
      <c r="CF43" s="30">
        <v>0</v>
      </c>
      <c r="CG43" s="30">
        <v>0</v>
      </c>
      <c r="CH43" s="30">
        <v>0</v>
      </c>
      <c r="CI43" s="31">
        <v>0</v>
      </c>
      <c r="CJ43" s="28">
        <f>CC43+CD43</f>
        <v>38.19</v>
      </c>
      <c r="CK43" s="27">
        <f>CE43/2</f>
        <v>2.5</v>
      </c>
      <c r="CL43" s="23">
        <f>(CF43*3)+(CG43*5)+(CH43*5)+(CI43*20)</f>
        <v>0</v>
      </c>
      <c r="CM43" s="53">
        <f>CJ43+CK43+CL43</f>
        <v>40.69</v>
      </c>
      <c r="IL43" s="108"/>
    </row>
    <row r="44" spans="1:251" s="4" customFormat="1" x14ac:dyDescent="0.25">
      <c r="A44" s="34">
        <v>10</v>
      </c>
      <c r="B44" s="72" t="s">
        <v>151</v>
      </c>
      <c r="C44" s="25"/>
      <c r="D44" s="73"/>
      <c r="E44" s="73" t="s">
        <v>16</v>
      </c>
      <c r="F44" s="73" t="s">
        <v>22</v>
      </c>
      <c r="G44" s="21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5">
        <f>IF(ISNA(VLOOKUP(E44,SortLookup!$A$1:$B$5,2,FALSE))," ",VLOOKUP(E44,SortLookup!$A$1:$B$5,2,FALSE))</f>
        <v>0</v>
      </c>
      <c r="J44" s="22">
        <f>IF(ISNA(VLOOKUP(F44,SortLookup!$A$7:$B$11,2,FALSE))," ",VLOOKUP(F44,SortLookup!$A$7:$B$11,2,FALSE))</f>
        <v>2</v>
      </c>
      <c r="K44" s="66">
        <f>L44+M44+N44</f>
        <v>158.59</v>
      </c>
      <c r="L44" s="67">
        <f>AB44+BA44+BL44+BY44+CJ44+CU44+DF44+DQ44+EB44+EM44+EX44+FI44+FT44+GE44+GP44+HA44+HL44+HW44+IH44</f>
        <v>150.09</v>
      </c>
      <c r="M44" s="40">
        <f>AD44+BC44+BN44+CA44+CL44+CW44+DH44+DS44+ED44+EO44+EZ44+FK44+FV44+GG44+GR44+HC44+HN44+HY44+IJ44</f>
        <v>0</v>
      </c>
      <c r="N44" s="41">
        <f>O44/2</f>
        <v>8.5</v>
      </c>
      <c r="O44" s="68">
        <f>W44+AV44+BG44+BT44+CE44+CP44+DA44+DL44+DW44+EH44+ES44+FD44+FO44+FZ44+GK44+GV44+HG44+HR44+IC44</f>
        <v>17</v>
      </c>
      <c r="P44" s="32">
        <v>31.49</v>
      </c>
      <c r="Q44" s="29"/>
      <c r="R44" s="29"/>
      <c r="S44" s="29"/>
      <c r="T44" s="29"/>
      <c r="U44" s="29"/>
      <c r="V44" s="29"/>
      <c r="W44" s="30">
        <v>7</v>
      </c>
      <c r="X44" s="30">
        <v>0</v>
      </c>
      <c r="Y44" s="30">
        <v>0</v>
      </c>
      <c r="Z44" s="30">
        <v>0</v>
      </c>
      <c r="AA44" s="31">
        <v>0</v>
      </c>
      <c r="AB44" s="28">
        <f>P44+Q44+R44+S44+T44+U44+V44</f>
        <v>31.49</v>
      </c>
      <c r="AC44" s="27">
        <f>W44/2</f>
        <v>3.5</v>
      </c>
      <c r="AD44" s="23">
        <f>(X44*3)+(Y44*5)+(Z44*5)+(AA44*20)</f>
        <v>0</v>
      </c>
      <c r="AE44" s="53">
        <f>AB44+AC44+AD44</f>
        <v>34.99</v>
      </c>
      <c r="AF44" s="32">
        <v>7.35</v>
      </c>
      <c r="AG44" s="29"/>
      <c r="AH44" s="29"/>
      <c r="AI44" s="29"/>
      <c r="AJ44" s="30">
        <v>1</v>
      </c>
      <c r="AK44" s="30">
        <v>0</v>
      </c>
      <c r="AL44" s="30">
        <v>0</v>
      </c>
      <c r="AM44" s="30">
        <v>0</v>
      </c>
      <c r="AN44" s="31">
        <v>0</v>
      </c>
      <c r="AO44" s="28">
        <f>AF44+AG44+AH44+AI44</f>
        <v>7.35</v>
      </c>
      <c r="AP44" s="27">
        <f>AJ44/2</f>
        <v>0.5</v>
      </c>
      <c r="AQ44" s="23">
        <f>(AK44*3)+(AL44*5)+(AM44*5)+(AN44*20)</f>
        <v>0</v>
      </c>
      <c r="AR44" s="53">
        <f>AO44+AP44+AQ44</f>
        <v>7.85</v>
      </c>
      <c r="AS44" s="32">
        <v>29.34</v>
      </c>
      <c r="AT44" s="29"/>
      <c r="AU44" s="29"/>
      <c r="AV44" s="30">
        <v>1</v>
      </c>
      <c r="AW44" s="30">
        <v>0</v>
      </c>
      <c r="AX44" s="30">
        <v>0</v>
      </c>
      <c r="AY44" s="30">
        <v>0</v>
      </c>
      <c r="AZ44" s="31">
        <v>0</v>
      </c>
      <c r="BA44" s="28">
        <f>AS44+AT44+AU44</f>
        <v>29.34</v>
      </c>
      <c r="BB44" s="27">
        <f>AV44/2</f>
        <v>0.5</v>
      </c>
      <c r="BC44" s="23">
        <f>(AW44*3)+(AX44*5)+(AY44*5)+(AZ44*20)</f>
        <v>0</v>
      </c>
      <c r="BD44" s="53">
        <f>BA44+BB44+BC44</f>
        <v>29.84</v>
      </c>
      <c r="BE44" s="28"/>
      <c r="BF44" s="51"/>
      <c r="BG44" s="30"/>
      <c r="BH44" s="30"/>
      <c r="BI44" s="30"/>
      <c r="BJ44" s="30"/>
      <c r="BK44" s="30"/>
      <c r="BL44" s="69">
        <f>BE44+BF44</f>
        <v>0</v>
      </c>
      <c r="BM44" s="27">
        <f>BG44/2</f>
        <v>0</v>
      </c>
      <c r="BN44" s="23">
        <f>(BH44*3)+(BI44*5)+(BJ44*5)+(BK44*20)</f>
        <v>0</v>
      </c>
      <c r="BO44" s="78">
        <f>BL44+BM44+BN44</f>
        <v>0</v>
      </c>
      <c r="BP44" s="29">
        <v>50.56</v>
      </c>
      <c r="BQ44" s="29"/>
      <c r="BR44" s="29"/>
      <c r="BS44" s="29"/>
      <c r="BT44" s="30">
        <v>4</v>
      </c>
      <c r="BU44" s="30">
        <v>0</v>
      </c>
      <c r="BV44" s="30">
        <v>0</v>
      </c>
      <c r="BW44" s="30">
        <v>0</v>
      </c>
      <c r="BX44" s="31">
        <v>0</v>
      </c>
      <c r="BY44" s="28">
        <f>BP44+BQ44+BR44+BS44</f>
        <v>50.56</v>
      </c>
      <c r="BZ44" s="27">
        <f>BT44/2</f>
        <v>2</v>
      </c>
      <c r="CA44" s="23">
        <f>(BU44*3)+(BV44*5)+(BW44*5)+(BX44*20)</f>
        <v>0</v>
      </c>
      <c r="CB44" s="53">
        <f>BY44+BZ44+CA44</f>
        <v>52.56</v>
      </c>
      <c r="CC44" s="32">
        <v>38.700000000000003</v>
      </c>
      <c r="CD44" s="29"/>
      <c r="CE44" s="30">
        <v>5</v>
      </c>
      <c r="CF44" s="30">
        <v>0</v>
      </c>
      <c r="CG44" s="30">
        <v>0</v>
      </c>
      <c r="CH44" s="30">
        <v>0</v>
      </c>
      <c r="CI44" s="31">
        <v>0</v>
      </c>
      <c r="CJ44" s="28">
        <f>CC44+CD44</f>
        <v>38.700000000000003</v>
      </c>
      <c r="CK44" s="27">
        <f>CE44/2</f>
        <v>2.5</v>
      </c>
      <c r="CL44" s="23">
        <f>(CF44*3)+(CG44*5)+(CH44*5)+(CI44*20)</f>
        <v>0</v>
      </c>
      <c r="CM44" s="53">
        <f>CJ44+CK44+CL44</f>
        <v>41.2</v>
      </c>
      <c r="IL44" s="108"/>
    </row>
    <row r="45" spans="1:251" s="4" customFormat="1" x14ac:dyDescent="0.25">
      <c r="A45" s="34">
        <v>11</v>
      </c>
      <c r="B45" s="72" t="s">
        <v>117</v>
      </c>
      <c r="C45" s="25"/>
      <c r="D45" s="73"/>
      <c r="E45" s="73" t="s">
        <v>16</v>
      </c>
      <c r="F45" s="73" t="s">
        <v>23</v>
      </c>
      <c r="G45" s="21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5">
        <f>IF(ISNA(VLOOKUP(E45,SortLookup!$A$1:$B$5,2,FALSE))," ",VLOOKUP(E45,SortLookup!$A$1:$B$5,2,FALSE))</f>
        <v>0</v>
      </c>
      <c r="J45" s="22">
        <f>IF(ISNA(VLOOKUP(F45,SortLookup!$A$7:$B$11,2,FALSE))," ",VLOOKUP(F45,SortLookup!$A$7:$B$11,2,FALSE))</f>
        <v>3</v>
      </c>
      <c r="K45" s="66">
        <f>L45+M45+N45</f>
        <v>163.02000000000001</v>
      </c>
      <c r="L45" s="67">
        <f>AB45+BA45+BL45+BY45+CJ45+CU45+DF45+DQ45+EB45+EM45+EX45+FI45+FT45+GE45+GP45+HA45+HL45+HW45+IH45</f>
        <v>148.52000000000001</v>
      </c>
      <c r="M45" s="40">
        <f>AD45+BC45+BN45+CA45+CL45+CW45+DH45+DS45+ED45+EO45+EZ45+FK45+FV45+GG45+GR45+HC45+HN45+HY45+IJ45</f>
        <v>3</v>
      </c>
      <c r="N45" s="41">
        <f>O45/2</f>
        <v>11.5</v>
      </c>
      <c r="O45" s="68">
        <f>W45+AV45+BG45+BT45+CE45+CP45+DA45+DL45+DW45+EH45+ES45+FD45+FO45+FZ45+GK45+GV45+HG45+HR45+IC45</f>
        <v>23</v>
      </c>
      <c r="P45" s="32">
        <v>21.27</v>
      </c>
      <c r="Q45" s="29"/>
      <c r="R45" s="29"/>
      <c r="S45" s="29"/>
      <c r="T45" s="29"/>
      <c r="U45" s="29"/>
      <c r="V45" s="29"/>
      <c r="W45" s="30">
        <v>5</v>
      </c>
      <c r="X45" s="30">
        <v>0</v>
      </c>
      <c r="Y45" s="30">
        <v>0</v>
      </c>
      <c r="Z45" s="30">
        <v>0</v>
      </c>
      <c r="AA45" s="31">
        <v>0</v>
      </c>
      <c r="AB45" s="28">
        <f>P45+Q45+R45+S45+T45+U45+V45</f>
        <v>21.27</v>
      </c>
      <c r="AC45" s="27">
        <f>W45/2</f>
        <v>2.5</v>
      </c>
      <c r="AD45" s="23">
        <f>(X45*3)+(Y45*5)+(Z45*5)+(AA45*20)</f>
        <v>0</v>
      </c>
      <c r="AE45" s="53">
        <f>AB45+AC45+AD45</f>
        <v>23.77</v>
      </c>
      <c r="AF45" s="32">
        <v>6.32</v>
      </c>
      <c r="AG45" s="29"/>
      <c r="AH45" s="29"/>
      <c r="AI45" s="29"/>
      <c r="AJ45" s="30">
        <v>2</v>
      </c>
      <c r="AK45" s="30">
        <v>0</v>
      </c>
      <c r="AL45" s="30">
        <v>0</v>
      </c>
      <c r="AM45" s="30">
        <v>0</v>
      </c>
      <c r="AN45" s="31">
        <v>0</v>
      </c>
      <c r="AO45" s="28">
        <f>AF45+AG45+AH45+AI45</f>
        <v>6.32</v>
      </c>
      <c r="AP45" s="27">
        <f>AJ45/2</f>
        <v>1</v>
      </c>
      <c r="AQ45" s="23">
        <f>(AK45*3)+(AL45*5)+(AM45*5)+(AN45*20)</f>
        <v>0</v>
      </c>
      <c r="AR45" s="53">
        <f>AO45+AP45+AQ45</f>
        <v>7.32</v>
      </c>
      <c r="AS45" s="32">
        <v>30.48</v>
      </c>
      <c r="AT45" s="29"/>
      <c r="AU45" s="29"/>
      <c r="AV45" s="30">
        <v>2</v>
      </c>
      <c r="AW45" s="30">
        <v>0</v>
      </c>
      <c r="AX45" s="30">
        <v>0</v>
      </c>
      <c r="AY45" s="30">
        <v>0</v>
      </c>
      <c r="AZ45" s="31">
        <v>0</v>
      </c>
      <c r="BA45" s="28">
        <f>AS45+AT45+AU45</f>
        <v>30.48</v>
      </c>
      <c r="BB45" s="27">
        <f>AV45/2</f>
        <v>1</v>
      </c>
      <c r="BC45" s="23">
        <f>(AW45*3)+(AX45*5)+(AY45*5)+(AZ45*20)</f>
        <v>0</v>
      </c>
      <c r="BD45" s="53">
        <f>BA45+BB45+BC45</f>
        <v>31.48</v>
      </c>
      <c r="BE45" s="28"/>
      <c r="BF45" s="51"/>
      <c r="BG45" s="30"/>
      <c r="BH45" s="30"/>
      <c r="BI45" s="30"/>
      <c r="BJ45" s="30"/>
      <c r="BK45" s="30"/>
      <c r="BL45" s="69">
        <f>BE45+BF45</f>
        <v>0</v>
      </c>
      <c r="BM45" s="27">
        <f>BG45/2</f>
        <v>0</v>
      </c>
      <c r="BN45" s="23">
        <f>(BH45*3)+(BI45*5)+(BJ45*5)+(BK45*20)</f>
        <v>0</v>
      </c>
      <c r="BO45" s="78">
        <f>BL45+BM45+BN45</f>
        <v>0</v>
      </c>
      <c r="BP45" s="29">
        <v>64.900000000000006</v>
      </c>
      <c r="BQ45" s="29"/>
      <c r="BR45" s="29"/>
      <c r="BS45" s="29"/>
      <c r="BT45" s="30">
        <v>11</v>
      </c>
      <c r="BU45" s="30">
        <v>0</v>
      </c>
      <c r="BV45" s="30">
        <v>0</v>
      </c>
      <c r="BW45" s="30">
        <v>0</v>
      </c>
      <c r="BX45" s="31">
        <v>0</v>
      </c>
      <c r="BY45" s="28">
        <f>BP45+BQ45+BR45+BS45</f>
        <v>64.900000000000006</v>
      </c>
      <c r="BZ45" s="27">
        <f>BT45/2</f>
        <v>5.5</v>
      </c>
      <c r="CA45" s="23">
        <f>(BU45*3)+(BV45*5)+(BW45*5)+(BX45*20)</f>
        <v>0</v>
      </c>
      <c r="CB45" s="53">
        <f>BY45+BZ45+CA45</f>
        <v>70.400000000000006</v>
      </c>
      <c r="CC45" s="32">
        <v>31.87</v>
      </c>
      <c r="CD45" s="29"/>
      <c r="CE45" s="30">
        <v>5</v>
      </c>
      <c r="CF45" s="30">
        <v>1</v>
      </c>
      <c r="CG45" s="30">
        <v>0</v>
      </c>
      <c r="CH45" s="30">
        <v>0</v>
      </c>
      <c r="CI45" s="31">
        <v>0</v>
      </c>
      <c r="CJ45" s="28">
        <f>CC45+CD45</f>
        <v>31.87</v>
      </c>
      <c r="CK45" s="27">
        <f>CE45/2</f>
        <v>2.5</v>
      </c>
      <c r="CL45" s="23">
        <f>(CF45*3)+(CG45*5)+(CH45*5)+(CI45*20)</f>
        <v>3</v>
      </c>
      <c r="CM45" s="53">
        <f>CJ45+CK45+CL45</f>
        <v>37.369999999999997</v>
      </c>
      <c r="CN45" s="1"/>
      <c r="CO45" s="1"/>
      <c r="CP45" s="2"/>
      <c r="CQ45" s="2"/>
      <c r="CR45" s="2"/>
      <c r="CS45" s="2"/>
      <c r="CT45" s="2"/>
      <c r="CU45" s="70"/>
      <c r="CV45" s="13"/>
      <c r="CW45" s="6"/>
      <c r="CX45" s="44"/>
      <c r="CY45" s="1"/>
      <c r="CZ45" s="1"/>
      <c r="DA45" s="2"/>
      <c r="DB45" s="2"/>
      <c r="DC45" s="2"/>
      <c r="DD45" s="2"/>
      <c r="DE45" s="2"/>
      <c r="DF45" s="70"/>
      <c r="DG45" s="13"/>
      <c r="DH45" s="6"/>
      <c r="DI45" s="44"/>
      <c r="DJ45" s="1"/>
      <c r="DK45" s="1"/>
      <c r="DL45" s="2"/>
      <c r="DM45" s="2"/>
      <c r="DN45" s="2"/>
      <c r="DO45" s="2"/>
      <c r="DP45" s="2"/>
      <c r="DQ45" s="70"/>
      <c r="DR45" s="13"/>
      <c r="DS45" s="6"/>
      <c r="DT45" s="44"/>
      <c r="DU45" s="1"/>
      <c r="DV45" s="1"/>
      <c r="DW45" s="2"/>
      <c r="DX45" s="2"/>
      <c r="DY45" s="2"/>
      <c r="DZ45" s="2"/>
      <c r="EA45" s="2"/>
      <c r="EB45" s="70"/>
      <c r="EC45" s="13"/>
      <c r="ED45" s="6"/>
      <c r="EE45" s="44"/>
      <c r="EF45" s="1"/>
      <c r="EG45" s="1"/>
      <c r="EH45" s="2"/>
      <c r="EI45" s="2"/>
      <c r="EJ45" s="2"/>
      <c r="EK45" s="2"/>
      <c r="EL45" s="2"/>
      <c r="EM45" s="70"/>
      <c r="EN45" s="13"/>
      <c r="EO45" s="6"/>
      <c r="EP45" s="44"/>
      <c r="EQ45" s="1"/>
      <c r="ER45" s="1"/>
      <c r="ES45" s="2"/>
      <c r="ET45" s="2"/>
      <c r="EU45" s="2"/>
      <c r="EV45" s="2"/>
      <c r="EW45" s="2"/>
      <c r="EX45" s="70"/>
      <c r="EY45" s="13"/>
      <c r="EZ45" s="6"/>
      <c r="FA45" s="44"/>
      <c r="FB45" s="1"/>
      <c r="FC45" s="1"/>
      <c r="FD45" s="2"/>
      <c r="FE45" s="2"/>
      <c r="FF45" s="2"/>
      <c r="FG45" s="2"/>
      <c r="FH45" s="2"/>
      <c r="FI45" s="70"/>
      <c r="FJ45" s="13"/>
      <c r="FK45" s="6"/>
      <c r="FL45" s="44"/>
      <c r="FM45" s="1"/>
      <c r="FN45" s="1"/>
      <c r="FO45" s="2"/>
      <c r="FP45" s="2"/>
      <c r="FQ45" s="2"/>
      <c r="FR45" s="2"/>
      <c r="FS45" s="2"/>
      <c r="FT45" s="70"/>
      <c r="FU45" s="13"/>
      <c r="FV45" s="6"/>
      <c r="FW45" s="44"/>
      <c r="FX45" s="1"/>
      <c r="FY45" s="1"/>
      <c r="FZ45" s="2"/>
      <c r="GA45" s="2"/>
      <c r="GB45" s="2"/>
      <c r="GC45" s="2"/>
      <c r="GD45" s="2"/>
      <c r="GE45" s="70"/>
      <c r="GF45" s="13"/>
      <c r="GG45" s="6"/>
      <c r="GH45" s="44"/>
      <c r="GI45" s="1"/>
      <c r="GJ45" s="1"/>
      <c r="GK45" s="2"/>
      <c r="GL45" s="2"/>
      <c r="GM45" s="2"/>
      <c r="GN45" s="2"/>
      <c r="GO45" s="2"/>
      <c r="GP45" s="70"/>
      <c r="GQ45" s="13"/>
      <c r="GR45" s="6"/>
      <c r="GS45" s="44"/>
      <c r="GT45" s="1"/>
      <c r="GU45" s="1"/>
      <c r="GV45" s="2"/>
      <c r="GW45" s="2"/>
      <c r="GX45" s="2"/>
      <c r="GY45" s="2"/>
      <c r="GZ45" s="2"/>
      <c r="HA45" s="70"/>
      <c r="HB45" s="13"/>
      <c r="HC45" s="6"/>
      <c r="HD45" s="44"/>
      <c r="HE45" s="1"/>
      <c r="HF45" s="1"/>
      <c r="HG45" s="2"/>
      <c r="HH45" s="2"/>
      <c r="HI45" s="2"/>
      <c r="HJ45" s="2"/>
      <c r="HK45" s="2"/>
      <c r="HL45" s="70"/>
      <c r="HM45" s="13"/>
      <c r="HN45" s="6"/>
      <c r="HO45" s="44"/>
      <c r="HP45" s="1"/>
      <c r="HQ45" s="1"/>
      <c r="HR45" s="2"/>
      <c r="HS45" s="2"/>
      <c r="HT45" s="2"/>
      <c r="HU45" s="2"/>
      <c r="HV45" s="2"/>
      <c r="HW45" s="70"/>
      <c r="HX45" s="13"/>
      <c r="HY45" s="6"/>
      <c r="HZ45" s="44"/>
      <c r="IA45" s="1"/>
      <c r="IB45" s="1"/>
      <c r="IC45" s="2"/>
      <c r="ID45" s="2"/>
      <c r="IE45" s="2"/>
      <c r="IF45" s="2"/>
      <c r="IG45" s="2"/>
      <c r="IH45" s="70"/>
      <c r="II45" s="13"/>
      <c r="IJ45" s="6"/>
      <c r="IK45" s="44"/>
      <c r="IL45" s="108"/>
      <c r="IM45"/>
      <c r="IN45"/>
      <c r="IQ45"/>
    </row>
    <row r="46" spans="1:251" s="4" customFormat="1" x14ac:dyDescent="0.25">
      <c r="A46" s="34">
        <v>12</v>
      </c>
      <c r="B46" s="25" t="s">
        <v>124</v>
      </c>
      <c r="C46" s="25"/>
      <c r="D46" s="26"/>
      <c r="E46" s="26" t="s">
        <v>16</v>
      </c>
      <c r="F46" s="26" t="s">
        <v>98</v>
      </c>
      <c r="G46" s="21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5">
        <f>IF(ISNA(VLOOKUP(E46,SortLookup!$A$1:$B$5,2,FALSE))," ",VLOOKUP(E46,SortLookup!$A$1:$B$5,2,FALSE))</f>
        <v>0</v>
      </c>
      <c r="J46" s="22" t="str">
        <f>IF(ISNA(VLOOKUP(F46,SortLookup!$A$7:$B$11,2,FALSE))," ",VLOOKUP(F46,SortLookup!$A$7:$B$11,2,FALSE))</f>
        <v xml:space="preserve"> </v>
      </c>
      <c r="K46" s="66">
        <f>L46+M46+N46</f>
        <v>165.9</v>
      </c>
      <c r="L46" s="67">
        <f>AB46+BA46+BL46+BY46+CJ46+CU46+DF46+DQ46+EB46+EM46+EX46+FI46+FT46+GE46+GP46+HA46+HL46+HW46+IH46</f>
        <v>142.9</v>
      </c>
      <c r="M46" s="40">
        <f>AD46+BC46+BN46+CA46+CL46+CW46+DH46+DS46+ED46+EO46+EZ46+FK46+FV46+GG46+GR46+HC46+HN46+HY46+IJ46</f>
        <v>14</v>
      </c>
      <c r="N46" s="41">
        <f>O46/2</f>
        <v>9</v>
      </c>
      <c r="O46" s="68">
        <f>W46+AV46+BG46+BT46+CE46+CP46+DA46+DL46+DW46+EH46+ES46+FD46+FO46+FZ46+GK46+GV46+HG46+HR46+IC46</f>
        <v>18</v>
      </c>
      <c r="P46" s="32">
        <v>26.24</v>
      </c>
      <c r="Q46" s="29"/>
      <c r="R46" s="29"/>
      <c r="S46" s="29"/>
      <c r="T46" s="29"/>
      <c r="U46" s="29"/>
      <c r="V46" s="29"/>
      <c r="W46" s="30">
        <v>11</v>
      </c>
      <c r="X46" s="30">
        <v>0</v>
      </c>
      <c r="Y46" s="30">
        <v>0</v>
      </c>
      <c r="Z46" s="30">
        <v>0</v>
      </c>
      <c r="AA46" s="31">
        <v>0</v>
      </c>
      <c r="AB46" s="28">
        <f>P46+Q46+R46+S46+T46+U46+V46</f>
        <v>26.24</v>
      </c>
      <c r="AC46" s="27">
        <f>W46/2</f>
        <v>5.5</v>
      </c>
      <c r="AD46" s="23">
        <f>(X46*3)+(Y46*5)+(Z46*5)+(AA46*20)</f>
        <v>0</v>
      </c>
      <c r="AE46" s="53">
        <f>AB46+AC46+AD46</f>
        <v>31.74</v>
      </c>
      <c r="AF46" s="32">
        <v>7.17</v>
      </c>
      <c r="AG46" s="29"/>
      <c r="AH46" s="29"/>
      <c r="AI46" s="29"/>
      <c r="AJ46" s="30">
        <v>0</v>
      </c>
      <c r="AK46" s="30">
        <v>0</v>
      </c>
      <c r="AL46" s="30">
        <v>0</v>
      </c>
      <c r="AM46" s="30">
        <v>0</v>
      </c>
      <c r="AN46" s="31">
        <v>0</v>
      </c>
      <c r="AO46" s="28">
        <f>AF46+AG46+AH46+AI46</f>
        <v>7.17</v>
      </c>
      <c r="AP46" s="27">
        <f>AJ46/2</f>
        <v>0</v>
      </c>
      <c r="AQ46" s="23">
        <f>(AK46*3)+(AL46*5)+(AM46*5)+(AN46*20)</f>
        <v>0</v>
      </c>
      <c r="AR46" s="53">
        <f>AO46+AP46+AQ46</f>
        <v>7.17</v>
      </c>
      <c r="AS46" s="32">
        <v>29.02</v>
      </c>
      <c r="AT46" s="29"/>
      <c r="AU46" s="29"/>
      <c r="AV46" s="30">
        <v>4</v>
      </c>
      <c r="AW46" s="30">
        <v>1</v>
      </c>
      <c r="AX46" s="30">
        <v>0</v>
      </c>
      <c r="AY46" s="30">
        <v>0</v>
      </c>
      <c r="AZ46" s="31">
        <v>0</v>
      </c>
      <c r="BA46" s="28">
        <f>AS46+AT46+AU46</f>
        <v>29.02</v>
      </c>
      <c r="BB46" s="27">
        <f>AV46/2</f>
        <v>2</v>
      </c>
      <c r="BC46" s="23">
        <f>(AW46*3)+(AX46*5)+(AY46*5)+(AZ46*20)</f>
        <v>3</v>
      </c>
      <c r="BD46" s="53">
        <f>BA46+BB46+BC46</f>
        <v>34.020000000000003</v>
      </c>
      <c r="BE46" s="28"/>
      <c r="BF46" s="51"/>
      <c r="BG46" s="30"/>
      <c r="BH46" s="30"/>
      <c r="BI46" s="30"/>
      <c r="BJ46" s="30"/>
      <c r="BK46" s="30"/>
      <c r="BL46" s="69">
        <f>BE46+BF46</f>
        <v>0</v>
      </c>
      <c r="BM46" s="27">
        <f>BG46/2</f>
        <v>0</v>
      </c>
      <c r="BN46" s="23">
        <f>(BH46*3)+(BI46*5)+(BJ46*5)+(BK46*20)</f>
        <v>0</v>
      </c>
      <c r="BO46" s="78">
        <f>BL46+BM46+BN46</f>
        <v>0</v>
      </c>
      <c r="BP46" s="29">
        <v>53.58</v>
      </c>
      <c r="BQ46" s="29"/>
      <c r="BR46" s="29"/>
      <c r="BS46" s="29"/>
      <c r="BT46" s="30">
        <v>3</v>
      </c>
      <c r="BU46" s="30">
        <v>1</v>
      </c>
      <c r="BV46" s="30">
        <v>0</v>
      </c>
      <c r="BW46" s="30">
        <v>1</v>
      </c>
      <c r="BX46" s="31">
        <v>0</v>
      </c>
      <c r="BY46" s="28">
        <f>BP46+BQ46+BR46+BS46</f>
        <v>53.58</v>
      </c>
      <c r="BZ46" s="27">
        <f>BT46/2</f>
        <v>1.5</v>
      </c>
      <c r="CA46" s="23">
        <f>(BU46*3)+(BV46*5)+(BW46*5)+(BX46*20)</f>
        <v>8</v>
      </c>
      <c r="CB46" s="53">
        <f>BY46+BZ46+CA46</f>
        <v>63.08</v>
      </c>
      <c r="CC46" s="32">
        <v>34.06</v>
      </c>
      <c r="CD46" s="29"/>
      <c r="CE46" s="30">
        <v>0</v>
      </c>
      <c r="CF46" s="30">
        <v>1</v>
      </c>
      <c r="CG46" s="30">
        <v>0</v>
      </c>
      <c r="CH46" s="30">
        <v>0</v>
      </c>
      <c r="CI46" s="31">
        <v>0</v>
      </c>
      <c r="CJ46" s="28">
        <f>CC46+CD46</f>
        <v>34.06</v>
      </c>
      <c r="CK46" s="27">
        <f>CE46/2</f>
        <v>0</v>
      </c>
      <c r="CL46" s="23">
        <f>(CF46*3)+(CG46*5)+(CH46*5)+(CI46*20)</f>
        <v>3</v>
      </c>
      <c r="CM46" s="53">
        <f>CJ46+CK46+CL46</f>
        <v>37.06</v>
      </c>
      <c r="IL46" s="108"/>
    </row>
    <row r="47" spans="1:251" s="4" customFormat="1" x14ac:dyDescent="0.25">
      <c r="A47" s="34">
        <v>13</v>
      </c>
      <c r="B47" s="72" t="s">
        <v>147</v>
      </c>
      <c r="C47" s="25"/>
      <c r="D47" s="26" t="s">
        <v>103</v>
      </c>
      <c r="E47" s="73" t="s">
        <v>16</v>
      </c>
      <c r="F47" s="73" t="s">
        <v>98</v>
      </c>
      <c r="G47" s="21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5">
        <f>IF(ISNA(VLOOKUP(E47,SortLookup!$A$1:$B$5,2,FALSE))," ",VLOOKUP(E47,SortLookup!$A$1:$B$5,2,FALSE))</f>
        <v>0</v>
      </c>
      <c r="J47" s="22" t="str">
        <f>IF(ISNA(VLOOKUP(F47,SortLookup!$A$7:$B$11,2,FALSE))," ",VLOOKUP(F47,SortLookup!$A$7:$B$11,2,FALSE))</f>
        <v xml:space="preserve"> </v>
      </c>
      <c r="K47" s="66">
        <f>L47+M47+N47</f>
        <v>167.14</v>
      </c>
      <c r="L47" s="67">
        <f>AB47+BA47+BL47+BY47+CJ47+CU47+DF47+DQ47+EB47+EM47+EX47+FI47+FT47+GE47+GP47+HA47+HL47+HW47+IH47</f>
        <v>120.64</v>
      </c>
      <c r="M47" s="40">
        <f>AD47+BC47+BN47+CA47+CL47+CW47+DH47+DS47+ED47+EO47+EZ47+FK47+FV47+GG47+GR47+HC47+HN47+HY47+IJ47</f>
        <v>14</v>
      </c>
      <c r="N47" s="41">
        <f>O47/2</f>
        <v>32.5</v>
      </c>
      <c r="O47" s="68">
        <f>W47+AV47+BG47+BT47+CE47+CP47+DA47+DL47+DW47+EH47+ES47+FD47+FO47+FZ47+GK47+GV47+HG47+HR47+IC47</f>
        <v>65</v>
      </c>
      <c r="P47" s="32">
        <v>20.420000000000002</v>
      </c>
      <c r="Q47" s="29"/>
      <c r="R47" s="29"/>
      <c r="S47" s="29"/>
      <c r="T47" s="29"/>
      <c r="U47" s="29"/>
      <c r="V47" s="29"/>
      <c r="W47" s="30">
        <v>15</v>
      </c>
      <c r="X47" s="30">
        <v>0</v>
      </c>
      <c r="Y47" s="30">
        <v>0</v>
      </c>
      <c r="Z47" s="30">
        <v>0</v>
      </c>
      <c r="AA47" s="31">
        <v>0</v>
      </c>
      <c r="AB47" s="28">
        <f>P47+Q47+R47+S47+T47+U47+V47</f>
        <v>20.420000000000002</v>
      </c>
      <c r="AC47" s="27">
        <f>W47/2</f>
        <v>7.5</v>
      </c>
      <c r="AD47" s="23">
        <f>(X47*3)+(Y47*5)+(Z47*5)+(AA47*20)</f>
        <v>0</v>
      </c>
      <c r="AE47" s="53">
        <f>AB47+AC47+AD47</f>
        <v>27.92</v>
      </c>
      <c r="AF47" s="32">
        <v>6.75</v>
      </c>
      <c r="AG47" s="29"/>
      <c r="AH47" s="29"/>
      <c r="AI47" s="29"/>
      <c r="AJ47" s="30">
        <v>2</v>
      </c>
      <c r="AK47" s="30">
        <v>0</v>
      </c>
      <c r="AL47" s="30">
        <v>0</v>
      </c>
      <c r="AM47" s="30">
        <v>0</v>
      </c>
      <c r="AN47" s="31">
        <v>0</v>
      </c>
      <c r="AO47" s="28">
        <f>AF47+AG47+AH47+AI47</f>
        <v>6.75</v>
      </c>
      <c r="AP47" s="27">
        <f>AJ47/2</f>
        <v>1</v>
      </c>
      <c r="AQ47" s="23">
        <f>(AK47*3)+(AL47*5)+(AM47*5)+(AN47*20)</f>
        <v>0</v>
      </c>
      <c r="AR47" s="53">
        <f>AO47+AP47+AQ47</f>
        <v>7.75</v>
      </c>
      <c r="AS47" s="32">
        <v>30.45</v>
      </c>
      <c r="AT47" s="29"/>
      <c r="AU47" s="29"/>
      <c r="AV47" s="30">
        <v>12</v>
      </c>
      <c r="AW47" s="30">
        <v>0</v>
      </c>
      <c r="AX47" s="30">
        <v>0</v>
      </c>
      <c r="AY47" s="30">
        <v>0</v>
      </c>
      <c r="AZ47" s="31">
        <v>0</v>
      </c>
      <c r="BA47" s="28">
        <f>AS47+AT47+AU47</f>
        <v>30.45</v>
      </c>
      <c r="BB47" s="27">
        <f>AV47/2</f>
        <v>6</v>
      </c>
      <c r="BC47" s="23">
        <f>(AW47*3)+(AX47*5)+(AY47*5)+(AZ47*20)</f>
        <v>0</v>
      </c>
      <c r="BD47" s="53">
        <f>BA47+BB47+BC47</f>
        <v>36.450000000000003</v>
      </c>
      <c r="BE47" s="28"/>
      <c r="BF47" s="51"/>
      <c r="BG47" s="30"/>
      <c r="BH47" s="30"/>
      <c r="BI47" s="30"/>
      <c r="BJ47" s="30"/>
      <c r="BK47" s="30"/>
      <c r="BL47" s="69">
        <f>BE47+BF47</f>
        <v>0</v>
      </c>
      <c r="BM47" s="27">
        <f>BG47/2</f>
        <v>0</v>
      </c>
      <c r="BN47" s="23">
        <f>(BH47*3)+(BI47*5)+(BJ47*5)+(BK47*20)</f>
        <v>0</v>
      </c>
      <c r="BO47" s="78">
        <f>BL47+BM47+BN47</f>
        <v>0</v>
      </c>
      <c r="BP47" s="29">
        <v>45.26</v>
      </c>
      <c r="BQ47" s="29"/>
      <c r="BR47" s="29"/>
      <c r="BS47" s="29"/>
      <c r="BT47" s="30">
        <v>19</v>
      </c>
      <c r="BU47" s="30">
        <v>1</v>
      </c>
      <c r="BV47" s="30">
        <v>1</v>
      </c>
      <c r="BW47" s="30">
        <v>0</v>
      </c>
      <c r="BX47" s="31">
        <v>0</v>
      </c>
      <c r="BY47" s="28">
        <f>BP47+BQ47+BR47+BS47</f>
        <v>45.26</v>
      </c>
      <c r="BZ47" s="27">
        <f>BT47/2</f>
        <v>9.5</v>
      </c>
      <c r="CA47" s="23">
        <f>(BU47*3)+(BV47*5)+(BW47*5)+(BX47*20)</f>
        <v>8</v>
      </c>
      <c r="CB47" s="53">
        <f>BY47+BZ47+CA47</f>
        <v>62.76</v>
      </c>
      <c r="CC47" s="32">
        <v>24.51</v>
      </c>
      <c r="CD47" s="29"/>
      <c r="CE47" s="30">
        <v>19</v>
      </c>
      <c r="CF47" s="30">
        <v>2</v>
      </c>
      <c r="CG47" s="30">
        <v>0</v>
      </c>
      <c r="CH47" s="30">
        <v>0</v>
      </c>
      <c r="CI47" s="31">
        <v>0</v>
      </c>
      <c r="CJ47" s="28">
        <f>CC47+CD47</f>
        <v>24.51</v>
      </c>
      <c r="CK47" s="27">
        <f>CE47/2</f>
        <v>9.5</v>
      </c>
      <c r="CL47" s="23">
        <f>(CF47*3)+(CG47*5)+(CH47*5)+(CI47*20)</f>
        <v>6</v>
      </c>
      <c r="CM47" s="53">
        <f>CJ47+CK47+CL47</f>
        <v>40.01</v>
      </c>
      <c r="CN47" s="1"/>
      <c r="CO47" s="1"/>
      <c r="CP47" s="2"/>
      <c r="CQ47" s="2"/>
      <c r="CR47" s="2"/>
      <c r="CS47" s="2"/>
      <c r="CT47" s="2"/>
      <c r="CU47" s="70"/>
      <c r="CV47" s="13"/>
      <c r="CW47" s="6"/>
      <c r="CX47" s="44"/>
      <c r="CY47" s="1"/>
      <c r="CZ47" s="1"/>
      <c r="DA47" s="2"/>
      <c r="DB47" s="2"/>
      <c r="DC47" s="2"/>
      <c r="DD47" s="2"/>
      <c r="DE47" s="2"/>
      <c r="DF47" s="70"/>
      <c r="DG47" s="13"/>
      <c r="DH47" s="6"/>
      <c r="DI47" s="44"/>
      <c r="DJ47" s="1"/>
      <c r="DK47" s="1"/>
      <c r="DL47" s="2"/>
      <c r="DM47" s="2"/>
      <c r="DN47" s="2"/>
      <c r="DO47" s="2"/>
      <c r="DP47" s="2"/>
      <c r="DQ47" s="70"/>
      <c r="DR47" s="13"/>
      <c r="DS47" s="6"/>
      <c r="DT47" s="44"/>
      <c r="DU47" s="1"/>
      <c r="DV47" s="1"/>
      <c r="DW47" s="2"/>
      <c r="DX47" s="2"/>
      <c r="DY47" s="2"/>
      <c r="DZ47" s="2"/>
      <c r="EA47" s="2"/>
      <c r="EB47" s="70"/>
      <c r="EC47" s="13"/>
      <c r="ED47" s="6"/>
      <c r="EE47" s="44"/>
      <c r="EF47" s="1"/>
      <c r="EG47" s="1"/>
      <c r="EH47" s="2"/>
      <c r="EI47" s="2"/>
      <c r="EJ47" s="2"/>
      <c r="EK47" s="2"/>
      <c r="EL47" s="2"/>
      <c r="EM47" s="70"/>
      <c r="EN47" s="13"/>
      <c r="EO47" s="6"/>
      <c r="EP47" s="44"/>
      <c r="EQ47" s="1"/>
      <c r="ER47" s="1"/>
      <c r="ES47" s="2"/>
      <c r="ET47" s="2"/>
      <c r="EU47" s="2"/>
      <c r="EV47" s="2"/>
      <c r="EW47" s="2"/>
      <c r="EX47" s="70"/>
      <c r="EY47" s="13"/>
      <c r="EZ47" s="6"/>
      <c r="FA47" s="44"/>
      <c r="FB47" s="1"/>
      <c r="FC47" s="1"/>
      <c r="FD47" s="2"/>
      <c r="FE47" s="2"/>
      <c r="FF47" s="2"/>
      <c r="FG47" s="2"/>
      <c r="FH47" s="2"/>
      <c r="FI47" s="70"/>
      <c r="FJ47" s="13"/>
      <c r="FK47" s="6"/>
      <c r="FL47" s="44"/>
      <c r="FM47" s="1"/>
      <c r="FN47" s="1"/>
      <c r="FO47" s="2"/>
      <c r="FP47" s="2"/>
      <c r="FQ47" s="2"/>
      <c r="FR47" s="2"/>
      <c r="FS47" s="2"/>
      <c r="FT47" s="70"/>
      <c r="FU47" s="13"/>
      <c r="FV47" s="6"/>
      <c r="FW47" s="44"/>
      <c r="FX47" s="1"/>
      <c r="FY47" s="1"/>
      <c r="FZ47" s="2"/>
      <c r="GA47" s="2"/>
      <c r="GB47" s="2"/>
      <c r="GC47" s="2"/>
      <c r="GD47" s="2"/>
      <c r="GE47" s="70"/>
      <c r="GF47" s="13"/>
      <c r="GG47" s="6"/>
      <c r="GH47" s="44"/>
      <c r="GI47" s="1"/>
      <c r="GJ47" s="1"/>
      <c r="GK47" s="2"/>
      <c r="GL47" s="2"/>
      <c r="GM47" s="2"/>
      <c r="GN47" s="2"/>
      <c r="GO47" s="2"/>
      <c r="GP47" s="70"/>
      <c r="GQ47" s="13"/>
      <c r="GR47" s="6"/>
      <c r="GS47" s="44"/>
      <c r="GT47" s="1"/>
      <c r="GU47" s="1"/>
      <c r="GV47" s="2"/>
      <c r="GW47" s="2"/>
      <c r="GX47" s="2"/>
      <c r="GY47" s="2"/>
      <c r="GZ47" s="2"/>
      <c r="HA47" s="70"/>
      <c r="HB47" s="13"/>
      <c r="HC47" s="6"/>
      <c r="HD47" s="44"/>
      <c r="HE47" s="1"/>
      <c r="HF47" s="1"/>
      <c r="HG47" s="2"/>
      <c r="HH47" s="2"/>
      <c r="HI47" s="2"/>
      <c r="HJ47" s="2"/>
      <c r="HK47" s="2"/>
      <c r="HL47" s="70"/>
      <c r="HM47" s="13"/>
      <c r="HN47" s="6"/>
      <c r="HO47" s="44"/>
      <c r="HP47" s="1"/>
      <c r="HQ47" s="1"/>
      <c r="HR47" s="2"/>
      <c r="HS47" s="2"/>
      <c r="HT47" s="2"/>
      <c r="HU47" s="2"/>
      <c r="HV47" s="2"/>
      <c r="HW47" s="70"/>
      <c r="HX47" s="13"/>
      <c r="HY47" s="6"/>
      <c r="HZ47" s="44"/>
      <c r="IA47" s="1"/>
      <c r="IB47" s="1"/>
      <c r="IC47" s="2"/>
      <c r="ID47" s="2"/>
      <c r="IE47" s="2"/>
      <c r="IF47" s="2"/>
      <c r="IG47" s="2"/>
      <c r="IH47" s="70"/>
      <c r="II47" s="13"/>
      <c r="IJ47" s="6"/>
      <c r="IK47" s="44"/>
      <c r="IL47" s="108"/>
      <c r="IM47"/>
      <c r="IN47"/>
      <c r="IO47"/>
      <c r="IP47"/>
    </row>
    <row r="48" spans="1:251" s="4" customFormat="1" x14ac:dyDescent="0.25">
      <c r="A48" s="34">
        <v>14</v>
      </c>
      <c r="B48" s="25" t="s">
        <v>106</v>
      </c>
      <c r="C48" s="25"/>
      <c r="D48" s="26"/>
      <c r="E48" s="26" t="s">
        <v>16</v>
      </c>
      <c r="F48" s="26" t="s">
        <v>24</v>
      </c>
      <c r="G48" s="21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5">
        <f>IF(ISNA(VLOOKUP(E48,SortLookup!$A$1:$B$5,2,FALSE))," ",VLOOKUP(E48,SortLookup!$A$1:$B$5,2,FALSE))</f>
        <v>0</v>
      </c>
      <c r="J48" s="22">
        <f>IF(ISNA(VLOOKUP(F48,SortLookup!$A$7:$B$11,2,FALSE))," ",VLOOKUP(F48,SortLookup!$A$7:$B$11,2,FALSE))</f>
        <v>4</v>
      </c>
      <c r="K48" s="66">
        <f>L48+M48+N48</f>
        <v>176.93</v>
      </c>
      <c r="L48" s="67">
        <f>AB48+BA48+BL48+BY48+CJ48+CU48+DF48+DQ48+EB48+EM48+EX48+FI48+FT48+GE48+GP48+HA48+HL48+HW48+IH48</f>
        <v>159.93</v>
      </c>
      <c r="M48" s="40">
        <f>AD48+BC48+BN48+CA48+CL48+CW48+DH48+DS48+ED48+EO48+EZ48+FK48+FV48+GG48+GR48+HC48+HN48+HY48+IJ48</f>
        <v>8</v>
      </c>
      <c r="N48" s="41">
        <f>O48/2</f>
        <v>9</v>
      </c>
      <c r="O48" s="68">
        <f>W48+AV48+BG48+BT48+CE48+CP48+DA48+DL48+DW48+EH48+ES48+FD48+FO48+FZ48+GK48+GV48+HG48+HR48+IC48</f>
        <v>18</v>
      </c>
      <c r="P48" s="32">
        <v>27.12</v>
      </c>
      <c r="Q48" s="29"/>
      <c r="R48" s="29"/>
      <c r="S48" s="29"/>
      <c r="T48" s="29"/>
      <c r="U48" s="29"/>
      <c r="V48" s="29"/>
      <c r="W48" s="30">
        <v>8</v>
      </c>
      <c r="X48" s="30">
        <v>1</v>
      </c>
      <c r="Y48" s="30">
        <v>0</v>
      </c>
      <c r="Z48" s="30">
        <v>0</v>
      </c>
      <c r="AA48" s="31">
        <v>0</v>
      </c>
      <c r="AB48" s="28">
        <f>P48+Q48+R48+S48+T48+U48+V48</f>
        <v>27.12</v>
      </c>
      <c r="AC48" s="27">
        <f>W48/2</f>
        <v>4</v>
      </c>
      <c r="AD48" s="23">
        <f>(X48*3)+(Y48*5)+(Z48*5)+(AA48*20)</f>
        <v>3</v>
      </c>
      <c r="AE48" s="53">
        <f>AB48+AC48+AD48</f>
        <v>34.119999999999997</v>
      </c>
      <c r="AF48" s="32">
        <v>8.02</v>
      </c>
      <c r="AG48" s="29"/>
      <c r="AH48" s="29"/>
      <c r="AI48" s="29"/>
      <c r="AJ48" s="30">
        <v>0</v>
      </c>
      <c r="AK48" s="30">
        <v>0</v>
      </c>
      <c r="AL48" s="30">
        <v>0</v>
      </c>
      <c r="AM48" s="30">
        <v>0</v>
      </c>
      <c r="AN48" s="31">
        <v>0</v>
      </c>
      <c r="AO48" s="28">
        <f>AF48+AG48+AH48+AI48</f>
        <v>8.02</v>
      </c>
      <c r="AP48" s="27">
        <f>AJ48/2</f>
        <v>0</v>
      </c>
      <c r="AQ48" s="23">
        <f>(AK48*3)+(AL48*5)+(AM48*5)+(AN48*20)</f>
        <v>0</v>
      </c>
      <c r="AR48" s="53">
        <f>AO48+AP48+AQ48</f>
        <v>8.02</v>
      </c>
      <c r="AS48" s="32">
        <v>53.47</v>
      </c>
      <c r="AT48" s="29"/>
      <c r="AU48" s="29"/>
      <c r="AV48" s="30">
        <v>2</v>
      </c>
      <c r="AW48" s="30">
        <v>0</v>
      </c>
      <c r="AX48" s="30">
        <v>0</v>
      </c>
      <c r="AY48" s="30">
        <v>0</v>
      </c>
      <c r="AZ48" s="31">
        <v>0</v>
      </c>
      <c r="BA48" s="28">
        <f>AS48+AT48+AU48</f>
        <v>53.47</v>
      </c>
      <c r="BB48" s="27">
        <f>AV48/2</f>
        <v>1</v>
      </c>
      <c r="BC48" s="23">
        <f>(AW48*3)+(AX48*5)+(AY48*5)+(AZ48*20)</f>
        <v>0</v>
      </c>
      <c r="BD48" s="53">
        <f>BA48+BB48+BC48</f>
        <v>54.47</v>
      </c>
      <c r="BE48" s="28"/>
      <c r="BF48" s="51"/>
      <c r="BG48" s="30"/>
      <c r="BH48" s="30"/>
      <c r="BI48" s="30"/>
      <c r="BJ48" s="30"/>
      <c r="BK48" s="30"/>
      <c r="BL48" s="69">
        <f>BE48+BF48</f>
        <v>0</v>
      </c>
      <c r="BM48" s="27">
        <f>BG48/2</f>
        <v>0</v>
      </c>
      <c r="BN48" s="23">
        <f>(BH48*3)+(BI48*5)+(BJ48*5)+(BK48*20)</f>
        <v>0</v>
      </c>
      <c r="BO48" s="78">
        <f>BL48+BM48+BN48</f>
        <v>0</v>
      </c>
      <c r="BP48" s="29">
        <v>45.94</v>
      </c>
      <c r="BQ48" s="29"/>
      <c r="BR48" s="29"/>
      <c r="BS48" s="29"/>
      <c r="BT48" s="30">
        <v>2</v>
      </c>
      <c r="BU48" s="30">
        <v>0</v>
      </c>
      <c r="BV48" s="30">
        <v>0</v>
      </c>
      <c r="BW48" s="30">
        <v>1</v>
      </c>
      <c r="BX48" s="31">
        <v>0</v>
      </c>
      <c r="BY48" s="28">
        <f>BP48+BQ48+BR48+BS48</f>
        <v>45.94</v>
      </c>
      <c r="BZ48" s="27">
        <f>BT48/2</f>
        <v>1</v>
      </c>
      <c r="CA48" s="23">
        <f>(BU48*3)+(BV48*5)+(BW48*5)+(BX48*20)</f>
        <v>5</v>
      </c>
      <c r="CB48" s="53">
        <f>BY48+BZ48+CA48</f>
        <v>51.94</v>
      </c>
      <c r="CC48" s="32">
        <v>33.4</v>
      </c>
      <c r="CD48" s="29"/>
      <c r="CE48" s="30">
        <v>6</v>
      </c>
      <c r="CF48" s="30">
        <v>0</v>
      </c>
      <c r="CG48" s="30">
        <v>0</v>
      </c>
      <c r="CH48" s="30">
        <v>0</v>
      </c>
      <c r="CI48" s="31">
        <v>0</v>
      </c>
      <c r="CJ48" s="28">
        <f>CC48+CD48</f>
        <v>33.4</v>
      </c>
      <c r="CK48" s="27">
        <f>CE48/2</f>
        <v>3</v>
      </c>
      <c r="CL48" s="23">
        <f>(CF48*3)+(CG48*5)+(CH48*5)+(CI48*20)</f>
        <v>0</v>
      </c>
      <c r="CM48" s="53">
        <f>CJ48+CK48+CL48</f>
        <v>36.4</v>
      </c>
      <c r="IL48" s="108"/>
    </row>
    <row r="49" spans="1:251" s="4" customFormat="1" x14ac:dyDescent="0.25">
      <c r="A49" s="34">
        <v>15</v>
      </c>
      <c r="B49" s="25" t="s">
        <v>164</v>
      </c>
      <c r="C49" s="25"/>
      <c r="D49" s="26"/>
      <c r="E49" s="26" t="s">
        <v>16</v>
      </c>
      <c r="F49" s="26" t="s">
        <v>23</v>
      </c>
      <c r="G49" s="21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5">
        <f>IF(ISNA(VLOOKUP(E49,SortLookup!$A$1:$B$5,2,FALSE))," ",VLOOKUP(E49,SortLookup!$A$1:$B$5,2,FALSE))</f>
        <v>0</v>
      </c>
      <c r="J49" s="22">
        <f>IF(ISNA(VLOOKUP(F49,SortLookup!$A$7:$B$11,2,FALSE))," ",VLOOKUP(F49,SortLookup!$A$7:$B$11,2,FALSE))</f>
        <v>3</v>
      </c>
      <c r="K49" s="66">
        <f>L49+M49+N49</f>
        <v>179.3</v>
      </c>
      <c r="L49" s="67">
        <f>AB49+BA49+BL49+BY49+CJ49+CU49+DF49+DQ49+EB49+EM49+EX49+FI49+FT49+GE49+GP49+HA49+HL49+HW49+IH49</f>
        <v>153.80000000000001</v>
      </c>
      <c r="M49" s="40">
        <f>AD49+BC49+BN49+CA49+CL49+CW49+DH49+DS49+ED49+EO49+EZ49+FK49+FV49+GG49+GR49+HC49+HN49+HY49+IJ49</f>
        <v>8</v>
      </c>
      <c r="N49" s="41">
        <f>O49/2</f>
        <v>17.5</v>
      </c>
      <c r="O49" s="68">
        <f>W49+AV49+BG49+BT49+CE49+CP49+DA49+DL49+DW49+EH49+ES49+FD49+FO49+FZ49+GK49+GV49+HG49+HR49+IC49</f>
        <v>35</v>
      </c>
      <c r="P49" s="32">
        <v>18.57</v>
      </c>
      <c r="Q49" s="29"/>
      <c r="R49" s="29"/>
      <c r="S49" s="29"/>
      <c r="T49" s="29"/>
      <c r="U49" s="29"/>
      <c r="V49" s="29"/>
      <c r="W49" s="30">
        <v>5</v>
      </c>
      <c r="X49" s="30">
        <v>0</v>
      </c>
      <c r="Y49" s="30">
        <v>0</v>
      </c>
      <c r="Z49" s="30">
        <v>0</v>
      </c>
      <c r="AA49" s="31">
        <v>0</v>
      </c>
      <c r="AB49" s="28">
        <f>P49+Q49+R49+S49+T49+U49+V49</f>
        <v>18.57</v>
      </c>
      <c r="AC49" s="27">
        <f>W49/2</f>
        <v>2.5</v>
      </c>
      <c r="AD49" s="23">
        <f>(X49*3)+(Y49*5)+(Z49*5)+(AA49*20)</f>
        <v>0</v>
      </c>
      <c r="AE49" s="53">
        <f>AB49+AC49+AD49</f>
        <v>21.07</v>
      </c>
      <c r="AF49" s="32">
        <v>6.48</v>
      </c>
      <c r="AG49" s="29"/>
      <c r="AH49" s="29"/>
      <c r="AI49" s="29"/>
      <c r="AJ49" s="30">
        <v>0</v>
      </c>
      <c r="AK49" s="30">
        <v>0</v>
      </c>
      <c r="AL49" s="30">
        <v>0</v>
      </c>
      <c r="AM49" s="30">
        <v>0</v>
      </c>
      <c r="AN49" s="31">
        <v>0</v>
      </c>
      <c r="AO49" s="28">
        <f>AF49+AG49+AH49+AI49</f>
        <v>6.48</v>
      </c>
      <c r="AP49" s="27">
        <f>AJ49/2</f>
        <v>0</v>
      </c>
      <c r="AQ49" s="23">
        <f>(AK49*3)+(AL49*5)+(AM49*5)+(AN49*20)</f>
        <v>0</v>
      </c>
      <c r="AR49" s="53">
        <f>AO49+AP49+AQ49</f>
        <v>6.48</v>
      </c>
      <c r="AS49" s="32">
        <v>40.86</v>
      </c>
      <c r="AT49" s="29"/>
      <c r="AU49" s="29"/>
      <c r="AV49" s="30">
        <v>3</v>
      </c>
      <c r="AW49" s="30">
        <v>0</v>
      </c>
      <c r="AX49" s="30">
        <v>0</v>
      </c>
      <c r="AY49" s="30">
        <v>0</v>
      </c>
      <c r="AZ49" s="31">
        <v>0</v>
      </c>
      <c r="BA49" s="28">
        <f>AS49+AT49+AU49</f>
        <v>40.86</v>
      </c>
      <c r="BB49" s="27">
        <f>AV49/2</f>
        <v>1.5</v>
      </c>
      <c r="BC49" s="23">
        <f>(AW49*3)+(AX49*5)+(AY49*5)+(AZ49*20)</f>
        <v>0</v>
      </c>
      <c r="BD49" s="53">
        <f>BA49+BB49+BC49</f>
        <v>42.36</v>
      </c>
      <c r="BE49" s="28"/>
      <c r="BF49" s="51"/>
      <c r="BG49" s="30"/>
      <c r="BH49" s="30"/>
      <c r="BI49" s="30"/>
      <c r="BJ49" s="30"/>
      <c r="BK49" s="30"/>
      <c r="BL49" s="69">
        <f>BE49+BF49</f>
        <v>0</v>
      </c>
      <c r="BM49" s="27">
        <f>BG49/2</f>
        <v>0</v>
      </c>
      <c r="BN49" s="23">
        <f>(BH49*3)+(BI49*5)+(BJ49*5)+(BK49*20)</f>
        <v>0</v>
      </c>
      <c r="BO49" s="78">
        <f>BL49+BM49+BN49</f>
        <v>0</v>
      </c>
      <c r="BP49" s="29">
        <v>45.27</v>
      </c>
      <c r="BQ49" s="29"/>
      <c r="BR49" s="29"/>
      <c r="BS49" s="29"/>
      <c r="BT49" s="30">
        <v>6</v>
      </c>
      <c r="BU49" s="30">
        <v>1</v>
      </c>
      <c r="BV49" s="30">
        <v>0</v>
      </c>
      <c r="BW49" s="30">
        <v>0</v>
      </c>
      <c r="BX49" s="31">
        <v>0</v>
      </c>
      <c r="BY49" s="28">
        <f>BP49+BQ49+BR49+BS49</f>
        <v>45.27</v>
      </c>
      <c r="BZ49" s="27">
        <f>BT49/2</f>
        <v>3</v>
      </c>
      <c r="CA49" s="23">
        <f>(BU49*3)+(BV49*5)+(BW49*5)+(BX49*20)</f>
        <v>3</v>
      </c>
      <c r="CB49" s="53">
        <f>BY49+BZ49+CA49</f>
        <v>51.27</v>
      </c>
      <c r="CC49" s="32">
        <v>49.1</v>
      </c>
      <c r="CD49" s="29"/>
      <c r="CE49" s="30">
        <v>21</v>
      </c>
      <c r="CF49" s="30">
        <v>0</v>
      </c>
      <c r="CG49" s="30">
        <v>1</v>
      </c>
      <c r="CH49" s="30">
        <v>0</v>
      </c>
      <c r="CI49" s="31">
        <v>0</v>
      </c>
      <c r="CJ49" s="28">
        <f>CC49+CD49</f>
        <v>49.1</v>
      </c>
      <c r="CK49" s="27">
        <f>CE49/2</f>
        <v>10.5</v>
      </c>
      <c r="CL49" s="23">
        <f>(CF49*3)+(CG49*5)+(CH49*5)+(CI49*20)</f>
        <v>5</v>
      </c>
      <c r="CM49" s="53">
        <f>CJ49+CK49+CL49</f>
        <v>64.599999999999994</v>
      </c>
      <c r="IL49" s="108"/>
    </row>
    <row r="50" spans="1:251" s="4" customFormat="1" x14ac:dyDescent="0.25">
      <c r="A50" s="34">
        <v>16</v>
      </c>
      <c r="B50" s="72" t="s">
        <v>149</v>
      </c>
      <c r="C50" s="25"/>
      <c r="D50" s="26" t="s">
        <v>103</v>
      </c>
      <c r="E50" s="73" t="s">
        <v>16</v>
      </c>
      <c r="F50" s="73" t="s">
        <v>115</v>
      </c>
      <c r="G50" s="21" t="str">
        <f>IF(AND(OR($G$2="Y",$H$2="Y"),I50&lt;5,J50&lt;5),IF(AND(I50=#REF!,J50=#REF!),#REF!+1,1),"")</f>
        <v/>
      </c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5">
        <f>IF(ISNA(VLOOKUP(E50,SortLookup!$A$1:$B$5,2,FALSE))," ",VLOOKUP(E50,SortLookup!$A$1:$B$5,2,FALSE))</f>
        <v>0</v>
      </c>
      <c r="J50" s="22" t="str">
        <f>IF(ISNA(VLOOKUP(F50,SortLookup!$A$7:$B$11,2,FALSE))," ",VLOOKUP(F50,SortLookup!$A$7:$B$11,2,FALSE))</f>
        <v xml:space="preserve"> </v>
      </c>
      <c r="K50" s="66">
        <f>L50+M50+N50</f>
        <v>191.53</v>
      </c>
      <c r="L50" s="67">
        <f>AB50+BA50+BL50+BY50+CJ50+CU50+DF50+DQ50+EB50+EM50+EX50+FI50+FT50+GE50+GP50+HA50+HL50+HW50+IH50</f>
        <v>159.53</v>
      </c>
      <c r="M50" s="40">
        <f>AD50+BC50+BN50+CA50+CL50+CW50+DH50+DS50+ED50+EO50+EZ50+FK50+FV50+GG50+GR50+HC50+HN50+HY50+IJ50</f>
        <v>14</v>
      </c>
      <c r="N50" s="41">
        <f>O50/2</f>
        <v>18</v>
      </c>
      <c r="O50" s="68">
        <f>W50+AV50+BG50+BT50+CE50+CP50+DA50+DL50+DW50+EH50+ES50+FD50+FO50+FZ50+GK50+GV50+HG50+HR50+IC50</f>
        <v>36</v>
      </c>
      <c r="P50" s="32">
        <v>28.58</v>
      </c>
      <c r="Q50" s="29"/>
      <c r="R50" s="29"/>
      <c r="S50" s="29"/>
      <c r="T50" s="29"/>
      <c r="U50" s="29"/>
      <c r="V50" s="29"/>
      <c r="W50" s="30">
        <v>13</v>
      </c>
      <c r="X50" s="30">
        <v>0</v>
      </c>
      <c r="Y50" s="30">
        <v>0</v>
      </c>
      <c r="Z50" s="30">
        <v>0</v>
      </c>
      <c r="AA50" s="31">
        <v>0</v>
      </c>
      <c r="AB50" s="28">
        <f>P50+Q50+R50+S50+T50+U50+V50</f>
        <v>28.58</v>
      </c>
      <c r="AC50" s="27">
        <f>W50/2</f>
        <v>6.5</v>
      </c>
      <c r="AD50" s="23">
        <f>(X50*3)+(Y50*5)+(Z50*5)+(AA50*20)</f>
        <v>0</v>
      </c>
      <c r="AE50" s="53">
        <f>AB50+AC50+AD50</f>
        <v>35.08</v>
      </c>
      <c r="AF50" s="32">
        <v>13.89</v>
      </c>
      <c r="AG50" s="29"/>
      <c r="AH50" s="29"/>
      <c r="AI50" s="29"/>
      <c r="AJ50" s="30">
        <v>4</v>
      </c>
      <c r="AK50" s="30">
        <v>0</v>
      </c>
      <c r="AL50" s="30">
        <v>0</v>
      </c>
      <c r="AM50" s="30">
        <v>0</v>
      </c>
      <c r="AN50" s="31">
        <v>0</v>
      </c>
      <c r="AO50" s="28">
        <f>AF50+AG50+AH50+AI50</f>
        <v>13.89</v>
      </c>
      <c r="AP50" s="27">
        <f>AJ50/2</f>
        <v>2</v>
      </c>
      <c r="AQ50" s="23">
        <f>(AK50*3)+(AL50*5)+(AM50*5)+(AN50*20)</f>
        <v>0</v>
      </c>
      <c r="AR50" s="53">
        <f>AO50+AP50+AQ50</f>
        <v>15.89</v>
      </c>
      <c r="AS50" s="32">
        <v>31.1</v>
      </c>
      <c r="AT50" s="29"/>
      <c r="AU50" s="29"/>
      <c r="AV50" s="30">
        <v>3</v>
      </c>
      <c r="AW50" s="30">
        <v>1</v>
      </c>
      <c r="AX50" s="30">
        <v>0</v>
      </c>
      <c r="AY50" s="30">
        <v>0</v>
      </c>
      <c r="AZ50" s="31">
        <v>0</v>
      </c>
      <c r="BA50" s="28">
        <f>AS50+AT50+AU50</f>
        <v>31.1</v>
      </c>
      <c r="BB50" s="27">
        <f>AV50/2</f>
        <v>1.5</v>
      </c>
      <c r="BC50" s="23">
        <f>(AW50*3)+(AX50*5)+(AY50*5)+(AZ50*20)</f>
        <v>3</v>
      </c>
      <c r="BD50" s="53">
        <f>BA50+BB50+BC50</f>
        <v>35.6</v>
      </c>
      <c r="BE50" s="28"/>
      <c r="BF50" s="51"/>
      <c r="BG50" s="30"/>
      <c r="BH50" s="30"/>
      <c r="BI50" s="30"/>
      <c r="BJ50" s="30"/>
      <c r="BK50" s="30"/>
      <c r="BL50" s="69">
        <f>BE50+BF50</f>
        <v>0</v>
      </c>
      <c r="BM50" s="27">
        <f>BG50/2</f>
        <v>0</v>
      </c>
      <c r="BN50" s="23">
        <f>(BH50*3)+(BI50*5)+(BJ50*5)+(BK50*20)</f>
        <v>0</v>
      </c>
      <c r="BO50" s="78">
        <f>BL50+BM50+BN50</f>
        <v>0</v>
      </c>
      <c r="BP50" s="29">
        <v>62.24</v>
      </c>
      <c r="BQ50" s="29"/>
      <c r="BR50" s="29"/>
      <c r="BS50" s="29"/>
      <c r="BT50" s="30">
        <v>11</v>
      </c>
      <c r="BU50" s="30">
        <v>1</v>
      </c>
      <c r="BV50" s="30">
        <v>1</v>
      </c>
      <c r="BW50" s="30">
        <v>0</v>
      </c>
      <c r="BX50" s="31">
        <v>0</v>
      </c>
      <c r="BY50" s="28">
        <f>BP50+BQ50+BR50+BS50</f>
        <v>62.24</v>
      </c>
      <c r="BZ50" s="27">
        <f>BT50/2</f>
        <v>5.5</v>
      </c>
      <c r="CA50" s="23">
        <f>(BU50*3)+(BV50*5)+(BW50*5)+(BX50*20)</f>
        <v>8</v>
      </c>
      <c r="CB50" s="53">
        <f>BY50+BZ50+CA50</f>
        <v>75.739999999999995</v>
      </c>
      <c r="CC50" s="32">
        <v>37.61</v>
      </c>
      <c r="CD50" s="29"/>
      <c r="CE50" s="30">
        <v>9</v>
      </c>
      <c r="CF50" s="30">
        <v>1</v>
      </c>
      <c r="CG50" s="30">
        <v>0</v>
      </c>
      <c r="CH50" s="30">
        <v>0</v>
      </c>
      <c r="CI50" s="31">
        <v>0</v>
      </c>
      <c r="CJ50" s="28">
        <f>CC50+CD50</f>
        <v>37.61</v>
      </c>
      <c r="CK50" s="27">
        <f>CE50/2</f>
        <v>4.5</v>
      </c>
      <c r="CL50" s="23">
        <f>(CF50*3)+(CG50*5)+(CH50*5)+(CI50*20)</f>
        <v>3</v>
      </c>
      <c r="CM50" s="53">
        <f>CJ50+CK50+CL50</f>
        <v>45.11</v>
      </c>
      <c r="IL50" s="108"/>
    </row>
    <row r="51" spans="1:251" s="4" customFormat="1" x14ac:dyDescent="0.25">
      <c r="A51" s="34">
        <v>17</v>
      </c>
      <c r="B51" s="25" t="s">
        <v>128</v>
      </c>
      <c r="C51" s="25"/>
      <c r="D51" s="26"/>
      <c r="E51" s="26" t="s">
        <v>16</v>
      </c>
      <c r="F51" s="26" t="s">
        <v>98</v>
      </c>
      <c r="G51" s="21" t="str">
        <f>IF(AND(OR($G$2="Y",$H$2="Y"),I51&lt;5,J51&lt;5),IF(AND(I51=#REF!,J51=#REF!),#REF!+1,1),"")</f>
        <v/>
      </c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5">
        <f>IF(ISNA(VLOOKUP(E51,SortLookup!$A$1:$B$5,2,FALSE))," ",VLOOKUP(E51,SortLookup!$A$1:$B$5,2,FALSE))</f>
        <v>0</v>
      </c>
      <c r="J51" s="22" t="str">
        <f>IF(ISNA(VLOOKUP(F51,SortLookup!$A$7:$B$11,2,FALSE))," ",VLOOKUP(F51,SortLookup!$A$7:$B$11,2,FALSE))</f>
        <v xml:space="preserve"> </v>
      </c>
      <c r="K51" s="66">
        <f>L51+M51+N51</f>
        <v>196.8</v>
      </c>
      <c r="L51" s="67">
        <f>AB51+BA51+BL51+BY51+CJ51+CU51+DF51+DQ51+EB51+EM51+EX51+FI51+FT51+GE51+GP51+HA51+HL51+HW51+IH51</f>
        <v>176.8</v>
      </c>
      <c r="M51" s="40">
        <f>AD51+BC51+BN51+CA51+CL51+CW51+DH51+DS51+ED51+EO51+EZ51+FK51+FV51+GG51+GR51+HC51+HN51+HY51+IJ51</f>
        <v>0</v>
      </c>
      <c r="N51" s="41">
        <f>O51/2</f>
        <v>20</v>
      </c>
      <c r="O51" s="68">
        <f>W51+AV51+BG51+BT51+CE51+CP51+DA51+DL51+DW51+EH51+ES51+FD51+FO51+FZ51+GK51+GV51+HG51+HR51+IC51</f>
        <v>40</v>
      </c>
      <c r="P51" s="32">
        <v>26.91</v>
      </c>
      <c r="Q51" s="29"/>
      <c r="R51" s="29"/>
      <c r="S51" s="29"/>
      <c r="T51" s="29"/>
      <c r="U51" s="29"/>
      <c r="V51" s="29"/>
      <c r="W51" s="30">
        <v>13</v>
      </c>
      <c r="X51" s="30">
        <v>0</v>
      </c>
      <c r="Y51" s="30">
        <v>0</v>
      </c>
      <c r="Z51" s="30">
        <v>0</v>
      </c>
      <c r="AA51" s="31">
        <v>0</v>
      </c>
      <c r="AB51" s="28">
        <f>P51+Q51+R51+S51+T51+U51+V51</f>
        <v>26.91</v>
      </c>
      <c r="AC51" s="27">
        <f>W51/2</f>
        <v>6.5</v>
      </c>
      <c r="AD51" s="23">
        <f>(X51*3)+(Y51*5)+(Z51*5)+(AA51*20)</f>
        <v>0</v>
      </c>
      <c r="AE51" s="53">
        <f>AB51+AC51+AD51</f>
        <v>33.409999999999997</v>
      </c>
      <c r="AF51" s="32">
        <v>7.99</v>
      </c>
      <c r="AG51" s="29"/>
      <c r="AH51" s="29"/>
      <c r="AI51" s="29"/>
      <c r="AJ51" s="30">
        <v>5</v>
      </c>
      <c r="AK51" s="30">
        <v>0</v>
      </c>
      <c r="AL51" s="30">
        <v>0</v>
      </c>
      <c r="AM51" s="30">
        <v>0</v>
      </c>
      <c r="AN51" s="31">
        <v>0</v>
      </c>
      <c r="AO51" s="28">
        <f>AF51+AG51+AH51+AI51</f>
        <v>7.99</v>
      </c>
      <c r="AP51" s="27">
        <f>AJ51/2</f>
        <v>2.5</v>
      </c>
      <c r="AQ51" s="23">
        <f>(AK51*3)+(AL51*5)+(AM51*5)+(AN51*20)</f>
        <v>0</v>
      </c>
      <c r="AR51" s="53">
        <f>AO51+AP51+AQ51</f>
        <v>10.49</v>
      </c>
      <c r="AS51" s="32">
        <v>32.49</v>
      </c>
      <c r="AT51" s="29"/>
      <c r="AU51" s="29"/>
      <c r="AV51" s="30">
        <v>9</v>
      </c>
      <c r="AW51" s="30">
        <v>0</v>
      </c>
      <c r="AX51" s="30">
        <v>0</v>
      </c>
      <c r="AY51" s="30">
        <v>0</v>
      </c>
      <c r="AZ51" s="31">
        <v>0</v>
      </c>
      <c r="BA51" s="28">
        <f>AS51+AT51+AU51</f>
        <v>32.49</v>
      </c>
      <c r="BB51" s="27">
        <f>AV51/2</f>
        <v>4.5</v>
      </c>
      <c r="BC51" s="23">
        <f>(AW51*3)+(AX51*5)+(AY51*5)+(AZ51*20)</f>
        <v>0</v>
      </c>
      <c r="BD51" s="53">
        <f>BA51+BB51+BC51</f>
        <v>36.99</v>
      </c>
      <c r="BE51" s="28"/>
      <c r="BF51" s="51"/>
      <c r="BG51" s="30"/>
      <c r="BH51" s="30"/>
      <c r="BI51" s="30"/>
      <c r="BJ51" s="30"/>
      <c r="BK51" s="30"/>
      <c r="BL51" s="69">
        <f>BE51+BF51</f>
        <v>0</v>
      </c>
      <c r="BM51" s="27">
        <f>BG51/2</f>
        <v>0</v>
      </c>
      <c r="BN51" s="23">
        <f>(BH51*3)+(BI51*5)+(BJ51*5)+(BK51*20)</f>
        <v>0</v>
      </c>
      <c r="BO51" s="78">
        <f>BL51+BM51+BN51</f>
        <v>0</v>
      </c>
      <c r="BP51" s="29">
        <v>58.59</v>
      </c>
      <c r="BQ51" s="29"/>
      <c r="BR51" s="29"/>
      <c r="BS51" s="29"/>
      <c r="BT51" s="30">
        <v>7</v>
      </c>
      <c r="BU51" s="30">
        <v>0</v>
      </c>
      <c r="BV51" s="30">
        <v>0</v>
      </c>
      <c r="BW51" s="30">
        <v>0</v>
      </c>
      <c r="BX51" s="31">
        <v>0</v>
      </c>
      <c r="BY51" s="28">
        <f>BP51+BQ51+BR51+BS51</f>
        <v>58.59</v>
      </c>
      <c r="BZ51" s="27">
        <f>BT51/2</f>
        <v>3.5</v>
      </c>
      <c r="CA51" s="23">
        <f>(BU51*3)+(BV51*5)+(BW51*5)+(BX51*20)</f>
        <v>0</v>
      </c>
      <c r="CB51" s="53">
        <f>BY51+BZ51+CA51</f>
        <v>62.09</v>
      </c>
      <c r="CC51" s="32">
        <v>58.81</v>
      </c>
      <c r="CD51" s="29"/>
      <c r="CE51" s="30">
        <v>11</v>
      </c>
      <c r="CF51" s="30">
        <v>0</v>
      </c>
      <c r="CG51" s="30">
        <v>0</v>
      </c>
      <c r="CH51" s="30">
        <v>0</v>
      </c>
      <c r="CI51" s="31">
        <v>0</v>
      </c>
      <c r="CJ51" s="28">
        <f>CC51+CD51</f>
        <v>58.81</v>
      </c>
      <c r="CK51" s="27">
        <f>CE51/2</f>
        <v>5.5</v>
      </c>
      <c r="CL51" s="23">
        <f>(CF51*3)+(CG51*5)+(CH51*5)+(CI51*20)</f>
        <v>0</v>
      </c>
      <c r="CM51" s="53">
        <f>CJ51+CK51+CL51</f>
        <v>64.31</v>
      </c>
      <c r="IL51" s="108"/>
    </row>
    <row r="52" spans="1:251" s="4" customFormat="1" x14ac:dyDescent="0.25">
      <c r="A52" s="34">
        <v>18</v>
      </c>
      <c r="B52" s="72" t="s">
        <v>140</v>
      </c>
      <c r="C52" s="25"/>
      <c r="D52" s="73"/>
      <c r="E52" s="73" t="s">
        <v>16</v>
      </c>
      <c r="F52" s="73" t="s">
        <v>98</v>
      </c>
      <c r="G52" s="21" t="str">
        <f>IF(AND(OR($G$2="Y",$H$2="Y"),I52&lt;5,J52&lt;5),IF(AND(I52=#REF!,J52=#REF!),#REF!+1,1),"")</f>
        <v/>
      </c>
      <c r="H52" s="2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5">
        <f>IF(ISNA(VLOOKUP(E52,SortLookup!$A$1:$B$5,2,FALSE))," ",VLOOKUP(E52,SortLookup!$A$1:$B$5,2,FALSE))</f>
        <v>0</v>
      </c>
      <c r="J52" s="22" t="str">
        <f>IF(ISNA(VLOOKUP(F52,SortLookup!$A$7:$B$11,2,FALSE))," ",VLOOKUP(F52,SortLookup!$A$7:$B$11,2,FALSE))</f>
        <v xml:space="preserve"> </v>
      </c>
      <c r="K52" s="66">
        <f>L52+M52+N52</f>
        <v>197.24</v>
      </c>
      <c r="L52" s="67">
        <f>AB52+BA52+BL52+BY52+CJ52+CU52+DF52+DQ52+EB52+EM52+EX52+FI52+FT52+GE52+GP52+HA52+HL52+HW52+IH52</f>
        <v>167.74</v>
      </c>
      <c r="M52" s="40">
        <f>AD52+BC52+BN52+CA52+CL52+CW52+DH52+DS52+ED52+EO52+EZ52+FK52+FV52+GG52+GR52+HC52+HN52+HY52+IJ52</f>
        <v>8</v>
      </c>
      <c r="N52" s="41">
        <f>O52/2</f>
        <v>21.5</v>
      </c>
      <c r="O52" s="68">
        <f>W52+AV52+BG52+BT52+CE52+CP52+DA52+DL52+DW52+EH52+ES52+FD52+FO52+FZ52+GK52+GV52+HG52+HR52+IC52</f>
        <v>43</v>
      </c>
      <c r="P52" s="32">
        <v>33.43</v>
      </c>
      <c r="Q52" s="29"/>
      <c r="R52" s="29"/>
      <c r="S52" s="29"/>
      <c r="T52" s="29"/>
      <c r="U52" s="29"/>
      <c r="V52" s="29"/>
      <c r="W52" s="30">
        <v>29</v>
      </c>
      <c r="X52" s="30">
        <v>1</v>
      </c>
      <c r="Y52" s="30">
        <v>0</v>
      </c>
      <c r="Z52" s="30">
        <v>0</v>
      </c>
      <c r="AA52" s="31">
        <v>0</v>
      </c>
      <c r="AB52" s="28">
        <f>P52+Q52+R52+S52+T52+U52+V52</f>
        <v>33.43</v>
      </c>
      <c r="AC52" s="27">
        <f>W52/2</f>
        <v>14.5</v>
      </c>
      <c r="AD52" s="23">
        <f>(X52*3)+(Y52*5)+(Z52*5)+(AA52*20)</f>
        <v>3</v>
      </c>
      <c r="AE52" s="53">
        <f>AB52+AC52+AD52</f>
        <v>50.93</v>
      </c>
      <c r="AF52" s="32">
        <v>7.77</v>
      </c>
      <c r="AG52" s="29"/>
      <c r="AH52" s="29"/>
      <c r="AI52" s="29"/>
      <c r="AJ52" s="30">
        <v>2</v>
      </c>
      <c r="AK52" s="30">
        <v>1</v>
      </c>
      <c r="AL52" s="30">
        <v>0</v>
      </c>
      <c r="AM52" s="30">
        <v>0</v>
      </c>
      <c r="AN52" s="31">
        <v>0</v>
      </c>
      <c r="AO52" s="28">
        <f>AF52+AG52+AH52+AI52</f>
        <v>7.77</v>
      </c>
      <c r="AP52" s="27">
        <f>AJ52/2</f>
        <v>1</v>
      </c>
      <c r="AQ52" s="23">
        <f>(AK52*3)+(AL52*5)+(AM52*5)+(AN52*20)</f>
        <v>3</v>
      </c>
      <c r="AR52" s="53">
        <f>AO52+AP52+AQ52</f>
        <v>11.77</v>
      </c>
      <c r="AS52" s="32">
        <v>35.15</v>
      </c>
      <c r="AT52" s="29"/>
      <c r="AU52" s="29"/>
      <c r="AV52" s="30">
        <v>0</v>
      </c>
      <c r="AW52" s="30">
        <v>0</v>
      </c>
      <c r="AX52" s="30">
        <v>0</v>
      </c>
      <c r="AY52" s="30">
        <v>0</v>
      </c>
      <c r="AZ52" s="31">
        <v>0</v>
      </c>
      <c r="BA52" s="28">
        <f>AS52+AT52+AU52</f>
        <v>35.15</v>
      </c>
      <c r="BB52" s="27">
        <f>AV52/2</f>
        <v>0</v>
      </c>
      <c r="BC52" s="23">
        <f>(AW52*3)+(AX52*5)+(AY52*5)+(AZ52*20)</f>
        <v>0</v>
      </c>
      <c r="BD52" s="53">
        <f>BA52+BB52+BC52</f>
        <v>35.15</v>
      </c>
      <c r="BE52" s="28"/>
      <c r="BF52" s="51"/>
      <c r="BG52" s="30"/>
      <c r="BH52" s="30"/>
      <c r="BI52" s="30"/>
      <c r="BJ52" s="30"/>
      <c r="BK52" s="30"/>
      <c r="BL52" s="69">
        <f>BE52+BF52</f>
        <v>0</v>
      </c>
      <c r="BM52" s="27">
        <f>BG52/2</f>
        <v>0</v>
      </c>
      <c r="BN52" s="23">
        <f>(BH52*3)+(BI52*5)+(BJ52*5)+(BK52*20)</f>
        <v>0</v>
      </c>
      <c r="BO52" s="78">
        <f>BL52+BM52+BN52</f>
        <v>0</v>
      </c>
      <c r="BP52" s="29">
        <v>55.3</v>
      </c>
      <c r="BQ52" s="29"/>
      <c r="BR52" s="29"/>
      <c r="BS52" s="29"/>
      <c r="BT52" s="30">
        <v>3</v>
      </c>
      <c r="BU52" s="30">
        <v>0</v>
      </c>
      <c r="BV52" s="30">
        <v>0</v>
      </c>
      <c r="BW52" s="30">
        <v>0</v>
      </c>
      <c r="BX52" s="31">
        <v>0</v>
      </c>
      <c r="BY52" s="28">
        <f>BP52+BQ52+BR52+BS52</f>
        <v>55.3</v>
      </c>
      <c r="BZ52" s="27">
        <f>BT52/2</f>
        <v>1.5</v>
      </c>
      <c r="CA52" s="23">
        <f>(BU52*3)+(BV52*5)+(BW52*5)+(BX52*20)</f>
        <v>0</v>
      </c>
      <c r="CB52" s="53">
        <f>BY52+BZ52+CA52</f>
        <v>56.8</v>
      </c>
      <c r="CC52" s="32">
        <v>43.86</v>
      </c>
      <c r="CD52" s="29"/>
      <c r="CE52" s="30">
        <v>11</v>
      </c>
      <c r="CF52" s="30">
        <v>0</v>
      </c>
      <c r="CG52" s="30">
        <v>1</v>
      </c>
      <c r="CH52" s="30">
        <v>0</v>
      </c>
      <c r="CI52" s="31">
        <v>0</v>
      </c>
      <c r="CJ52" s="28">
        <f>CC52+CD52</f>
        <v>43.86</v>
      </c>
      <c r="CK52" s="27">
        <f>CE52/2</f>
        <v>5.5</v>
      </c>
      <c r="CL52" s="23">
        <f>(CF52*3)+(CG52*5)+(CH52*5)+(CI52*20)</f>
        <v>5</v>
      </c>
      <c r="CM52" s="53">
        <f>CJ52+CK52+CL52</f>
        <v>54.36</v>
      </c>
      <c r="IL52" s="108"/>
      <c r="IM52"/>
      <c r="IN52"/>
    </row>
    <row r="53" spans="1:251" s="4" customFormat="1" x14ac:dyDescent="0.25">
      <c r="A53" s="34">
        <v>19</v>
      </c>
      <c r="B53" s="25" t="s">
        <v>168</v>
      </c>
      <c r="C53" s="25"/>
      <c r="D53" s="26"/>
      <c r="E53" s="26" t="s">
        <v>16</v>
      </c>
      <c r="F53" s="26" t="s">
        <v>98</v>
      </c>
      <c r="G53" s="21" t="str">
        <f>IF(AND(OR($G$2="Y",$H$2="Y"),I53&lt;5,J53&lt;5),IF(AND(I53=#REF!,J53=#REF!),#REF!+1,1),"")</f>
        <v/>
      </c>
      <c r="H53" s="21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5">
        <f>IF(ISNA(VLOOKUP(E53,SortLookup!$A$1:$B$5,2,FALSE))," ",VLOOKUP(E53,SortLookup!$A$1:$B$5,2,FALSE))</f>
        <v>0</v>
      </c>
      <c r="J53" s="22" t="str">
        <f>IF(ISNA(VLOOKUP(F53,SortLookup!$A$7:$B$11,2,FALSE))," ",VLOOKUP(F53,SortLookup!$A$7:$B$11,2,FALSE))</f>
        <v xml:space="preserve"> </v>
      </c>
      <c r="K53" s="66">
        <f>L53+M53+N53</f>
        <v>199.76</v>
      </c>
      <c r="L53" s="67">
        <f>AB53+BA53+BL53+BY53+CJ53+CU53+DF53+DQ53+EB53+EM53+EX53+FI53+FT53+GE53+GP53+HA53+HL53+HW53+IH53</f>
        <v>164.26</v>
      </c>
      <c r="M53" s="40">
        <f>AD53+BC53+BN53+CA53+CL53+CW53+DH53+DS53+ED53+EO53+EZ53+FK53+FV53+GG53+GR53+HC53+HN53+HY53+IJ53</f>
        <v>10</v>
      </c>
      <c r="N53" s="41">
        <f>O53/2</f>
        <v>25.5</v>
      </c>
      <c r="O53" s="68">
        <f>W53+AV53+BG53+BT53+CE53+CP53+DA53+DL53+DW53+EH53+ES53+FD53+FO53+FZ53+GK53+GV53+HG53+HR53+IC53</f>
        <v>51</v>
      </c>
      <c r="P53" s="32">
        <v>27.83</v>
      </c>
      <c r="Q53" s="29"/>
      <c r="R53" s="29"/>
      <c r="S53" s="29"/>
      <c r="T53" s="29"/>
      <c r="U53" s="29"/>
      <c r="V53" s="29"/>
      <c r="W53" s="30">
        <v>23</v>
      </c>
      <c r="X53" s="30">
        <v>0</v>
      </c>
      <c r="Y53" s="30">
        <v>0</v>
      </c>
      <c r="Z53" s="30">
        <v>0</v>
      </c>
      <c r="AA53" s="31">
        <v>0</v>
      </c>
      <c r="AB53" s="28">
        <f>P53+Q53+R53+S53+T53+U53+V53</f>
        <v>27.83</v>
      </c>
      <c r="AC53" s="27">
        <f>W53/2</f>
        <v>11.5</v>
      </c>
      <c r="AD53" s="23">
        <f>(X53*3)+(Y53*5)+(Z53*5)+(AA53*20)</f>
        <v>0</v>
      </c>
      <c r="AE53" s="53">
        <f>AB53+AC53+AD53</f>
        <v>39.33</v>
      </c>
      <c r="AF53" s="32">
        <v>9.5500000000000007</v>
      </c>
      <c r="AG53" s="29"/>
      <c r="AH53" s="29"/>
      <c r="AI53" s="29"/>
      <c r="AJ53" s="30">
        <v>3</v>
      </c>
      <c r="AK53" s="30">
        <v>0</v>
      </c>
      <c r="AL53" s="30">
        <v>0</v>
      </c>
      <c r="AM53" s="30">
        <v>0</v>
      </c>
      <c r="AN53" s="31">
        <v>0</v>
      </c>
      <c r="AO53" s="28">
        <f>AF53+AG53+AH53+AI53</f>
        <v>9.5500000000000007</v>
      </c>
      <c r="AP53" s="27">
        <f>AJ53/2</f>
        <v>1.5</v>
      </c>
      <c r="AQ53" s="23">
        <f>(AK53*3)+(AL53*5)+(AM53*5)+(AN53*20)</f>
        <v>0</v>
      </c>
      <c r="AR53" s="53">
        <f>AO53+AP53+AQ53</f>
        <v>11.05</v>
      </c>
      <c r="AS53" s="32">
        <v>33.78</v>
      </c>
      <c r="AT53" s="29"/>
      <c r="AU53" s="29"/>
      <c r="AV53" s="30">
        <v>1</v>
      </c>
      <c r="AW53" s="30">
        <v>0</v>
      </c>
      <c r="AX53" s="30">
        <v>0</v>
      </c>
      <c r="AY53" s="30">
        <v>0</v>
      </c>
      <c r="AZ53" s="31">
        <v>0</v>
      </c>
      <c r="BA53" s="28">
        <f>AS53+AT53+AU53</f>
        <v>33.78</v>
      </c>
      <c r="BB53" s="27">
        <f>AV53/2</f>
        <v>0.5</v>
      </c>
      <c r="BC53" s="23">
        <f>(AW53*3)+(AX53*5)+(AY53*5)+(AZ53*20)</f>
        <v>0</v>
      </c>
      <c r="BD53" s="53">
        <f>BA53+BB53+BC53</f>
        <v>34.28</v>
      </c>
      <c r="BE53" s="28"/>
      <c r="BF53" s="51"/>
      <c r="BG53" s="30"/>
      <c r="BH53" s="30"/>
      <c r="BI53" s="30"/>
      <c r="BJ53" s="30"/>
      <c r="BK53" s="30"/>
      <c r="BL53" s="69">
        <f>BE53+BF53</f>
        <v>0</v>
      </c>
      <c r="BM53" s="27">
        <f>BG53/2</f>
        <v>0</v>
      </c>
      <c r="BN53" s="23">
        <f>(BH53*3)+(BI53*5)+(BJ53*5)+(BK53*20)</f>
        <v>0</v>
      </c>
      <c r="BO53" s="78">
        <f>BL53+BM53+BN53</f>
        <v>0</v>
      </c>
      <c r="BP53" s="29">
        <v>58.37</v>
      </c>
      <c r="BQ53" s="29"/>
      <c r="BR53" s="29"/>
      <c r="BS53" s="29"/>
      <c r="BT53" s="30">
        <v>12</v>
      </c>
      <c r="BU53" s="30">
        <v>0</v>
      </c>
      <c r="BV53" s="30">
        <v>1</v>
      </c>
      <c r="BW53" s="30">
        <v>0</v>
      </c>
      <c r="BX53" s="31">
        <v>0</v>
      </c>
      <c r="BY53" s="28">
        <f>BP53+BQ53+BR53+BS53</f>
        <v>58.37</v>
      </c>
      <c r="BZ53" s="27">
        <f>BT53/2</f>
        <v>6</v>
      </c>
      <c r="CA53" s="23">
        <f>(BU53*3)+(BV53*5)+(BW53*5)+(BX53*20)</f>
        <v>5</v>
      </c>
      <c r="CB53" s="53">
        <f>BY53+BZ53+CA53</f>
        <v>69.37</v>
      </c>
      <c r="CC53" s="32">
        <v>44.28</v>
      </c>
      <c r="CD53" s="29"/>
      <c r="CE53" s="30">
        <v>15</v>
      </c>
      <c r="CF53" s="30">
        <v>0</v>
      </c>
      <c r="CG53" s="30">
        <v>1</v>
      </c>
      <c r="CH53" s="30">
        <v>0</v>
      </c>
      <c r="CI53" s="31">
        <v>0</v>
      </c>
      <c r="CJ53" s="28">
        <f>CC53+CD53</f>
        <v>44.28</v>
      </c>
      <c r="CK53" s="27">
        <f>CE53/2</f>
        <v>7.5</v>
      </c>
      <c r="CL53" s="23">
        <f>(CF53*3)+(CG53*5)+(CH53*5)+(CI53*20)</f>
        <v>5</v>
      </c>
      <c r="CM53" s="53">
        <f>CJ53+CK53+CL53</f>
        <v>56.78</v>
      </c>
      <c r="IL53" s="108"/>
    </row>
    <row r="54" spans="1:251" s="4" customFormat="1" x14ac:dyDescent="0.25">
      <c r="A54" s="34">
        <v>20</v>
      </c>
      <c r="B54" s="25" t="s">
        <v>96</v>
      </c>
      <c r="C54" s="25"/>
      <c r="D54" s="26" t="s">
        <v>97</v>
      </c>
      <c r="E54" s="26" t="s">
        <v>16</v>
      </c>
      <c r="F54" s="26" t="s">
        <v>98</v>
      </c>
      <c r="G54" s="21" t="str">
        <f>IF(AND(OR($G$2="Y",$H$2="Y"),I54&lt;5,J54&lt;5),IF(AND(I54=#REF!,J54=#REF!),#REF!+1,1),"")</f>
        <v/>
      </c>
      <c r="H54" s="2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5">
        <f>IF(ISNA(VLOOKUP(E54,SortLookup!$A$1:$B$5,2,FALSE))," ",VLOOKUP(E54,SortLookup!$A$1:$B$5,2,FALSE))</f>
        <v>0</v>
      </c>
      <c r="J54" s="22" t="str">
        <f>IF(ISNA(VLOOKUP(F54,SortLookup!$A$7:$B$11,2,FALSE))," ",VLOOKUP(F54,SortLookup!$A$7:$B$11,2,FALSE))</f>
        <v xml:space="preserve"> </v>
      </c>
      <c r="K54" s="66">
        <f>L54+M54+N54</f>
        <v>208.66</v>
      </c>
      <c r="L54" s="67">
        <f>AB54+BA54+BL54+BY54+CJ54+CU54+DF54+DQ54+EB54+EM54+EX54+FI54+FT54+GE54+GP54+HA54+HL54+HW54+IH54</f>
        <v>195.66</v>
      </c>
      <c r="M54" s="40">
        <f>AD54+BC54+BN54+CA54+CL54+CW54+DH54+DS54+ED54+EO54+EZ54+FK54+FV54+GG54+GR54+HC54+HN54+HY54+IJ54</f>
        <v>5</v>
      </c>
      <c r="N54" s="41">
        <f>O54/2</f>
        <v>8</v>
      </c>
      <c r="O54" s="68">
        <f>W54+AV54+BG54+BT54+CE54+CP54+DA54+DL54+DW54+EH54+ES54+FD54+FO54+FZ54+GK54+GV54+HG54+HR54+IC54</f>
        <v>16</v>
      </c>
      <c r="P54" s="32">
        <v>32.29</v>
      </c>
      <c r="Q54" s="29"/>
      <c r="R54" s="29"/>
      <c r="S54" s="29"/>
      <c r="T54" s="29"/>
      <c r="U54" s="29"/>
      <c r="V54" s="29"/>
      <c r="W54" s="30">
        <v>10</v>
      </c>
      <c r="X54" s="30">
        <v>0</v>
      </c>
      <c r="Y54" s="30">
        <v>0</v>
      </c>
      <c r="Z54" s="30">
        <v>0</v>
      </c>
      <c r="AA54" s="31">
        <v>0</v>
      </c>
      <c r="AB54" s="28">
        <f>P54+Q54+R54+S54+T54+U54+V54</f>
        <v>32.29</v>
      </c>
      <c r="AC54" s="27">
        <f>W54/2</f>
        <v>5</v>
      </c>
      <c r="AD54" s="23">
        <f>(X54*3)+(Y54*5)+(Z54*5)+(AA54*20)</f>
        <v>0</v>
      </c>
      <c r="AE54" s="53">
        <f>AB54+AC54+AD54</f>
        <v>37.29</v>
      </c>
      <c r="AF54" s="32">
        <v>8.6999999999999993</v>
      </c>
      <c r="AG54" s="29"/>
      <c r="AH54" s="29"/>
      <c r="AI54" s="29"/>
      <c r="AJ54" s="30">
        <v>6</v>
      </c>
      <c r="AK54" s="30">
        <v>0</v>
      </c>
      <c r="AL54" s="30">
        <v>0</v>
      </c>
      <c r="AM54" s="30">
        <v>0</v>
      </c>
      <c r="AN54" s="31">
        <v>0</v>
      </c>
      <c r="AO54" s="28">
        <f>AF54+AG54+AH54+AI54</f>
        <v>8.6999999999999993</v>
      </c>
      <c r="AP54" s="27">
        <f>AJ54/2</f>
        <v>3</v>
      </c>
      <c r="AQ54" s="23">
        <f>(AK54*3)+(AL54*5)+(AM54*5)+(AN54*20)</f>
        <v>0</v>
      </c>
      <c r="AR54" s="53">
        <f>AO54+AP54+AQ54</f>
        <v>11.7</v>
      </c>
      <c r="AS54" s="32">
        <v>46.35</v>
      </c>
      <c r="AT54" s="29"/>
      <c r="AU54" s="29"/>
      <c r="AV54" s="30">
        <v>0</v>
      </c>
      <c r="AW54" s="30">
        <v>0</v>
      </c>
      <c r="AX54" s="30">
        <v>0</v>
      </c>
      <c r="AY54" s="30">
        <v>0</v>
      </c>
      <c r="AZ54" s="31">
        <v>0</v>
      </c>
      <c r="BA54" s="28">
        <f>AS54+AT54+AU54</f>
        <v>46.35</v>
      </c>
      <c r="BB54" s="27">
        <f>AV54/2</f>
        <v>0</v>
      </c>
      <c r="BC54" s="23">
        <f>(AW54*3)+(AX54*5)+(AY54*5)+(AZ54*20)</f>
        <v>0</v>
      </c>
      <c r="BD54" s="53">
        <f>BA54+BB54+BC54</f>
        <v>46.35</v>
      </c>
      <c r="BE54" s="28"/>
      <c r="BF54" s="51"/>
      <c r="BG54" s="30"/>
      <c r="BH54" s="30"/>
      <c r="BI54" s="30"/>
      <c r="BJ54" s="30"/>
      <c r="BK54" s="30"/>
      <c r="BL54" s="69">
        <f>BE54+BF54</f>
        <v>0</v>
      </c>
      <c r="BM54" s="27">
        <f>BG54/2</f>
        <v>0</v>
      </c>
      <c r="BN54" s="23">
        <f>(BH54*3)+(BI54*5)+(BJ54*5)+(BK54*20)</f>
        <v>0</v>
      </c>
      <c r="BO54" s="78">
        <f>BL54+BM54+BN54</f>
        <v>0</v>
      </c>
      <c r="BP54" s="29">
        <v>65.069999999999993</v>
      </c>
      <c r="BQ54" s="29"/>
      <c r="BR54" s="29"/>
      <c r="BS54" s="29"/>
      <c r="BT54" s="30">
        <v>3</v>
      </c>
      <c r="BU54" s="30">
        <v>0</v>
      </c>
      <c r="BV54" s="30">
        <v>0</v>
      </c>
      <c r="BW54" s="30">
        <v>1</v>
      </c>
      <c r="BX54" s="31">
        <v>0</v>
      </c>
      <c r="BY54" s="28">
        <f>BP54+BQ54+BR54+BS54</f>
        <v>65.069999999999993</v>
      </c>
      <c r="BZ54" s="27">
        <f>BT54/2</f>
        <v>1.5</v>
      </c>
      <c r="CA54" s="23">
        <f>(BU54*3)+(BV54*5)+(BW54*5)+(BX54*20)</f>
        <v>5</v>
      </c>
      <c r="CB54" s="53">
        <f>BY54+BZ54+CA54</f>
        <v>71.569999999999993</v>
      </c>
      <c r="CC54" s="32">
        <v>51.95</v>
      </c>
      <c r="CD54" s="29"/>
      <c r="CE54" s="30">
        <v>3</v>
      </c>
      <c r="CF54" s="30">
        <v>0</v>
      </c>
      <c r="CG54" s="30">
        <v>0</v>
      </c>
      <c r="CH54" s="30">
        <v>0</v>
      </c>
      <c r="CI54" s="31">
        <v>0</v>
      </c>
      <c r="CJ54" s="28">
        <f>CC54+CD54</f>
        <v>51.95</v>
      </c>
      <c r="CK54" s="27">
        <f>CE54/2</f>
        <v>1.5</v>
      </c>
      <c r="CL54" s="23">
        <f>(CF54*3)+(CG54*5)+(CH54*5)+(CI54*20)</f>
        <v>0</v>
      </c>
      <c r="CM54" s="53">
        <f>CJ54+CK54+CL54</f>
        <v>53.45</v>
      </c>
      <c r="IL54" s="108"/>
    </row>
    <row r="55" spans="1:251" s="4" customFormat="1" x14ac:dyDescent="0.25">
      <c r="A55" s="34">
        <v>21</v>
      </c>
      <c r="B55" s="25" t="s">
        <v>118</v>
      </c>
      <c r="C55" s="25"/>
      <c r="D55" s="26"/>
      <c r="E55" s="26" t="s">
        <v>16</v>
      </c>
      <c r="F55" s="26" t="s">
        <v>98</v>
      </c>
      <c r="G55" s="21" t="str">
        <f>IF(AND(OR($G$2="Y",$H$2="Y"),I55&lt;5,J55&lt;5),IF(AND(I55=#REF!,J55=#REF!),#REF!+1,1),"")</f>
        <v/>
      </c>
      <c r="H55" s="21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5">
        <f>IF(ISNA(VLOOKUP(E55,SortLookup!$A$1:$B$5,2,FALSE))," ",VLOOKUP(E55,SortLookup!$A$1:$B$5,2,FALSE))</f>
        <v>0</v>
      </c>
      <c r="J55" s="22" t="str">
        <f>IF(ISNA(VLOOKUP(F55,SortLookup!$A$7:$B$11,2,FALSE))," ",VLOOKUP(F55,SortLookup!$A$7:$B$11,2,FALSE))</f>
        <v xml:space="preserve"> </v>
      </c>
      <c r="K55" s="66">
        <f>L55+M55+N55</f>
        <v>212.08</v>
      </c>
      <c r="L55" s="67">
        <f>AB55+BA55+BL55+BY55+CJ55+CU55+DF55+DQ55+EB55+EM55+EX55+FI55+FT55+GE55+GP55+HA55+HL55+HW55+IH55</f>
        <v>196.08</v>
      </c>
      <c r="M55" s="40">
        <f>AD55+BC55+BN55+CA55+CL55+CW55+DH55+DS55+ED55+EO55+EZ55+FK55+FV55+GG55+GR55+HC55+HN55+HY55+IJ55</f>
        <v>3</v>
      </c>
      <c r="N55" s="41">
        <f>O55/2</f>
        <v>13</v>
      </c>
      <c r="O55" s="68">
        <f>W55+AV55+BG55+BT55+CE55+CP55+DA55+DL55+DW55+EH55+ES55+FD55+FO55+FZ55+GK55+GV55+HG55+HR55+IC55</f>
        <v>26</v>
      </c>
      <c r="P55" s="32">
        <v>27.54</v>
      </c>
      <c r="Q55" s="29"/>
      <c r="R55" s="29"/>
      <c r="S55" s="29"/>
      <c r="T55" s="29"/>
      <c r="U55" s="29"/>
      <c r="V55" s="29"/>
      <c r="W55" s="30">
        <v>10</v>
      </c>
      <c r="X55" s="30">
        <v>0</v>
      </c>
      <c r="Y55" s="30">
        <v>0</v>
      </c>
      <c r="Z55" s="30">
        <v>0</v>
      </c>
      <c r="AA55" s="31">
        <v>0</v>
      </c>
      <c r="AB55" s="28">
        <f>P55+Q55+R55+S55+T55+U55+V55</f>
        <v>27.54</v>
      </c>
      <c r="AC55" s="27">
        <f>W55/2</f>
        <v>5</v>
      </c>
      <c r="AD55" s="23">
        <f>(X55*3)+(Y55*5)+(Z55*5)+(AA55*20)</f>
        <v>0</v>
      </c>
      <c r="AE55" s="53">
        <f>AB55+AC55+AD55</f>
        <v>32.54</v>
      </c>
      <c r="AF55" s="32">
        <v>8.82</v>
      </c>
      <c r="AG55" s="29"/>
      <c r="AH55" s="29"/>
      <c r="AI55" s="29"/>
      <c r="AJ55" s="30">
        <v>2</v>
      </c>
      <c r="AK55" s="30">
        <v>0</v>
      </c>
      <c r="AL55" s="30">
        <v>0</v>
      </c>
      <c r="AM55" s="30">
        <v>0</v>
      </c>
      <c r="AN55" s="31">
        <v>0</v>
      </c>
      <c r="AO55" s="28">
        <f>AF55+AG55+AH55+AI55</f>
        <v>8.82</v>
      </c>
      <c r="AP55" s="27">
        <f>AJ55/2</f>
        <v>1</v>
      </c>
      <c r="AQ55" s="23">
        <f>(AK55*3)+(AL55*5)+(AM55*5)+(AN55*20)</f>
        <v>0</v>
      </c>
      <c r="AR55" s="53">
        <f>AO55+AP55+AQ55</f>
        <v>9.82</v>
      </c>
      <c r="AS55" s="32">
        <v>48.24</v>
      </c>
      <c r="AT55" s="29"/>
      <c r="AU55" s="29"/>
      <c r="AV55" s="30">
        <v>0</v>
      </c>
      <c r="AW55" s="30">
        <v>0</v>
      </c>
      <c r="AX55" s="30">
        <v>0</v>
      </c>
      <c r="AY55" s="30">
        <v>0</v>
      </c>
      <c r="AZ55" s="31">
        <v>0</v>
      </c>
      <c r="BA55" s="28">
        <f>AS55+AT55+AU55</f>
        <v>48.24</v>
      </c>
      <c r="BB55" s="27">
        <f>AV55/2</f>
        <v>0</v>
      </c>
      <c r="BC55" s="23">
        <f>(AW55*3)+(AX55*5)+(AY55*5)+(AZ55*20)</f>
        <v>0</v>
      </c>
      <c r="BD55" s="53">
        <f>BA55+BB55+BC55</f>
        <v>48.24</v>
      </c>
      <c r="BE55" s="28"/>
      <c r="BF55" s="51"/>
      <c r="BG55" s="30"/>
      <c r="BH55" s="30"/>
      <c r="BI55" s="30"/>
      <c r="BJ55" s="30"/>
      <c r="BK55" s="30"/>
      <c r="BL55" s="69">
        <f>BE55+BF55</f>
        <v>0</v>
      </c>
      <c r="BM55" s="27">
        <f>BG55/2</f>
        <v>0</v>
      </c>
      <c r="BN55" s="23">
        <f>(BH55*3)+(BI55*5)+(BJ55*5)+(BK55*20)</f>
        <v>0</v>
      </c>
      <c r="BO55" s="78">
        <f>BL55+BM55+BN55</f>
        <v>0</v>
      </c>
      <c r="BP55" s="29">
        <v>61.93</v>
      </c>
      <c r="BQ55" s="29"/>
      <c r="BR55" s="29"/>
      <c r="BS55" s="29"/>
      <c r="BT55" s="30">
        <v>6</v>
      </c>
      <c r="BU55" s="30">
        <v>0</v>
      </c>
      <c r="BV55" s="30">
        <v>0</v>
      </c>
      <c r="BW55" s="30">
        <v>0</v>
      </c>
      <c r="BX55" s="31">
        <v>0</v>
      </c>
      <c r="BY55" s="28">
        <f>BP55+BQ55+BR55+BS55</f>
        <v>61.93</v>
      </c>
      <c r="BZ55" s="27">
        <f>BT55/2</f>
        <v>3</v>
      </c>
      <c r="CA55" s="23">
        <f>(BU55*3)+(BV55*5)+(BW55*5)+(BX55*20)</f>
        <v>0</v>
      </c>
      <c r="CB55" s="53">
        <f>BY55+BZ55+CA55</f>
        <v>64.930000000000007</v>
      </c>
      <c r="CC55" s="32">
        <v>58.37</v>
      </c>
      <c r="CD55" s="29"/>
      <c r="CE55" s="30">
        <v>10</v>
      </c>
      <c r="CF55" s="30">
        <v>1</v>
      </c>
      <c r="CG55" s="30">
        <v>0</v>
      </c>
      <c r="CH55" s="30">
        <v>0</v>
      </c>
      <c r="CI55" s="31">
        <v>0</v>
      </c>
      <c r="CJ55" s="28">
        <f>CC55+CD55</f>
        <v>58.37</v>
      </c>
      <c r="CK55" s="27">
        <f>CE55/2</f>
        <v>5</v>
      </c>
      <c r="CL55" s="23">
        <f>(CF55*3)+(CG55*5)+(CH55*5)+(CI55*20)</f>
        <v>3</v>
      </c>
      <c r="CM55" s="53">
        <f>CJ55+CK55+CL55</f>
        <v>66.37</v>
      </c>
      <c r="IL55" s="108"/>
    </row>
    <row r="56" spans="1:251" s="4" customFormat="1" x14ac:dyDescent="0.25">
      <c r="A56" s="34">
        <v>22</v>
      </c>
      <c r="B56" s="25" t="s">
        <v>130</v>
      </c>
      <c r="C56" s="25"/>
      <c r="D56" s="26"/>
      <c r="E56" s="26" t="s">
        <v>16</v>
      </c>
      <c r="F56" s="26" t="s">
        <v>98</v>
      </c>
      <c r="G56" s="21" t="str">
        <f>IF(AND(OR($G$2="Y",$H$2="Y"),I56&lt;5,J56&lt;5),IF(AND(I56=#REF!,J56=#REF!),#REF!+1,1),"")</f>
        <v/>
      </c>
      <c r="H56" s="21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5">
        <f>IF(ISNA(VLOOKUP(E56,SortLookup!$A$1:$B$5,2,FALSE))," ",VLOOKUP(E56,SortLookup!$A$1:$B$5,2,FALSE))</f>
        <v>0</v>
      </c>
      <c r="J56" s="22" t="str">
        <f>IF(ISNA(VLOOKUP(F56,SortLookup!$A$7:$B$11,2,FALSE))," ",VLOOKUP(F56,SortLookup!$A$7:$B$11,2,FALSE))</f>
        <v xml:space="preserve"> </v>
      </c>
      <c r="K56" s="66">
        <f>L56+M56+N56</f>
        <v>228.51</v>
      </c>
      <c r="L56" s="67">
        <f>AB56+BA56+BL56+BY56+CJ56+CU56+DF56+DQ56+EB56+EM56+EX56+FI56+FT56+GE56+GP56+HA56+HL56+HW56+IH56</f>
        <v>208.01</v>
      </c>
      <c r="M56" s="40">
        <f>AD56+BC56+BN56+CA56+CL56+CW56+DH56+DS56+ED56+EO56+EZ56+FK56+FV56+GG56+GR56+HC56+HN56+HY56+IJ56</f>
        <v>6</v>
      </c>
      <c r="N56" s="41">
        <f>O56/2</f>
        <v>14.5</v>
      </c>
      <c r="O56" s="68">
        <f>W56+AV56+BG56+BT56+CE56+CP56+DA56+DL56+DW56+EH56+ES56+FD56+FO56+FZ56+GK56+GV56+HG56+HR56+IC56</f>
        <v>29</v>
      </c>
      <c r="P56" s="32">
        <v>28.24</v>
      </c>
      <c r="Q56" s="29"/>
      <c r="R56" s="29"/>
      <c r="S56" s="29"/>
      <c r="T56" s="29"/>
      <c r="U56" s="29"/>
      <c r="V56" s="29"/>
      <c r="W56" s="30">
        <v>15</v>
      </c>
      <c r="X56" s="30">
        <v>1</v>
      </c>
      <c r="Y56" s="30">
        <v>0</v>
      </c>
      <c r="Z56" s="30">
        <v>0</v>
      </c>
      <c r="AA56" s="31">
        <v>0</v>
      </c>
      <c r="AB56" s="28">
        <f>P56+Q56+R56+S56+T56+U56+V56</f>
        <v>28.24</v>
      </c>
      <c r="AC56" s="27">
        <f>W56/2</f>
        <v>7.5</v>
      </c>
      <c r="AD56" s="23">
        <f>(X56*3)+(Y56*5)+(Z56*5)+(AA56*20)</f>
        <v>3</v>
      </c>
      <c r="AE56" s="53">
        <f>AB56+AC56+AD56</f>
        <v>38.74</v>
      </c>
      <c r="AF56" s="32">
        <v>10.210000000000001</v>
      </c>
      <c r="AG56" s="29"/>
      <c r="AH56" s="29"/>
      <c r="AI56" s="29"/>
      <c r="AJ56" s="30">
        <v>2</v>
      </c>
      <c r="AK56" s="30">
        <v>1</v>
      </c>
      <c r="AL56" s="30">
        <v>0</v>
      </c>
      <c r="AM56" s="30">
        <v>0</v>
      </c>
      <c r="AN56" s="31">
        <v>0</v>
      </c>
      <c r="AO56" s="28">
        <f>AF56+AG56+AH56+AI56</f>
        <v>10.210000000000001</v>
      </c>
      <c r="AP56" s="27">
        <f>AJ56/2</f>
        <v>1</v>
      </c>
      <c r="AQ56" s="23">
        <f>(AK56*3)+(AL56*5)+(AM56*5)+(AN56*20)</f>
        <v>3</v>
      </c>
      <c r="AR56" s="53">
        <f>AO56+AP56+AQ56</f>
        <v>14.21</v>
      </c>
      <c r="AS56" s="32">
        <v>39.06</v>
      </c>
      <c r="AT56" s="29"/>
      <c r="AU56" s="29"/>
      <c r="AV56" s="30">
        <v>3</v>
      </c>
      <c r="AW56" s="30">
        <v>0</v>
      </c>
      <c r="AX56" s="30">
        <v>0</v>
      </c>
      <c r="AY56" s="30">
        <v>0</v>
      </c>
      <c r="AZ56" s="31">
        <v>0</v>
      </c>
      <c r="BA56" s="28">
        <f>AS56+AT56+AU56</f>
        <v>39.06</v>
      </c>
      <c r="BB56" s="27">
        <f>AV56/2</f>
        <v>1.5</v>
      </c>
      <c r="BC56" s="23">
        <f>(AW56*3)+(AX56*5)+(AY56*5)+(AZ56*20)</f>
        <v>0</v>
      </c>
      <c r="BD56" s="53">
        <f>BA56+BB56+BC56</f>
        <v>40.56</v>
      </c>
      <c r="BE56" s="28"/>
      <c r="BF56" s="51"/>
      <c r="BG56" s="30"/>
      <c r="BH56" s="30"/>
      <c r="BI56" s="30"/>
      <c r="BJ56" s="30"/>
      <c r="BK56" s="30"/>
      <c r="BL56" s="69">
        <f>BE56+BF56</f>
        <v>0</v>
      </c>
      <c r="BM56" s="27">
        <f>BG56/2</f>
        <v>0</v>
      </c>
      <c r="BN56" s="23">
        <f>(BH56*3)+(BI56*5)+(BJ56*5)+(BK56*20)</f>
        <v>0</v>
      </c>
      <c r="BO56" s="78">
        <f>BL56+BM56+BN56</f>
        <v>0</v>
      </c>
      <c r="BP56" s="29">
        <v>69.77</v>
      </c>
      <c r="BQ56" s="29"/>
      <c r="BR56" s="29"/>
      <c r="BS56" s="29"/>
      <c r="BT56" s="30">
        <v>7</v>
      </c>
      <c r="BU56" s="30">
        <v>1</v>
      </c>
      <c r="BV56" s="30">
        <v>0</v>
      </c>
      <c r="BW56" s="30">
        <v>0</v>
      </c>
      <c r="BX56" s="31">
        <v>0</v>
      </c>
      <c r="BY56" s="28">
        <f>BP56+BQ56+BR56+BS56</f>
        <v>69.77</v>
      </c>
      <c r="BZ56" s="27">
        <f>BT56/2</f>
        <v>3.5</v>
      </c>
      <c r="CA56" s="23">
        <f>(BU56*3)+(BV56*5)+(BW56*5)+(BX56*20)</f>
        <v>3</v>
      </c>
      <c r="CB56" s="53">
        <f>BY56+BZ56+CA56</f>
        <v>76.27</v>
      </c>
      <c r="CC56" s="32">
        <v>70.94</v>
      </c>
      <c r="CD56" s="29"/>
      <c r="CE56" s="30">
        <v>4</v>
      </c>
      <c r="CF56" s="30">
        <v>0</v>
      </c>
      <c r="CG56" s="30">
        <v>0</v>
      </c>
      <c r="CH56" s="30">
        <v>0</v>
      </c>
      <c r="CI56" s="31">
        <v>0</v>
      </c>
      <c r="CJ56" s="28">
        <f>CC56+CD56</f>
        <v>70.94</v>
      </c>
      <c r="CK56" s="27">
        <f>CE56/2</f>
        <v>2</v>
      </c>
      <c r="CL56" s="23">
        <f>(CF56*3)+(CG56*5)+(CH56*5)+(CI56*20)</f>
        <v>0</v>
      </c>
      <c r="CM56" s="53">
        <f>CJ56+CK56+CL56</f>
        <v>72.94</v>
      </c>
      <c r="IL56" s="108"/>
    </row>
    <row r="57" spans="1:251" s="4" customFormat="1" x14ac:dyDescent="0.25">
      <c r="A57" s="34">
        <v>23</v>
      </c>
      <c r="B57" s="72" t="s">
        <v>154</v>
      </c>
      <c r="C57" s="25"/>
      <c r="D57" s="26"/>
      <c r="E57" s="73" t="s">
        <v>16</v>
      </c>
      <c r="F57" s="73" t="s">
        <v>24</v>
      </c>
      <c r="G57" s="21" t="str">
        <f>IF(AND(OR($G$2="Y",$H$2="Y"),I57&lt;5,J57&lt;5),IF(AND(I57=#REF!,J57=#REF!),#REF!+1,1),"")</f>
        <v/>
      </c>
      <c r="H57" s="21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5">
        <f>IF(ISNA(VLOOKUP(E57,SortLookup!$A$1:$B$5,2,FALSE))," ",VLOOKUP(E57,SortLookup!$A$1:$B$5,2,FALSE))</f>
        <v>0</v>
      </c>
      <c r="J57" s="22">
        <f>IF(ISNA(VLOOKUP(F57,SortLookup!$A$7:$B$11,2,FALSE))," ",VLOOKUP(F57,SortLookup!$A$7:$B$11,2,FALSE))</f>
        <v>4</v>
      </c>
      <c r="K57" s="66">
        <f>L57+M57+N57</f>
        <v>235.94</v>
      </c>
      <c r="L57" s="67">
        <f>AB57+BA57+BL57+BY57+CJ57+CU57+DF57+DQ57+EB57+EM57+EX57+FI57+FT57+GE57+GP57+HA57+HL57+HW57+IH57</f>
        <v>215.44</v>
      </c>
      <c r="M57" s="40">
        <f>AD57+BC57+BN57+CA57+CL57+CW57+DH57+DS57+ED57+EO57+EZ57+FK57+FV57+GG57+GR57+HC57+HN57+HY57+IJ57</f>
        <v>5</v>
      </c>
      <c r="N57" s="41">
        <f>O57/2</f>
        <v>15.5</v>
      </c>
      <c r="O57" s="68">
        <f>W57+AV57+BG57+BT57+CE57+CP57+DA57+DL57+DW57+EH57+ES57+FD57+FO57+FZ57+GK57+GV57+HG57+HR57+IC57</f>
        <v>31</v>
      </c>
      <c r="P57" s="32">
        <v>33.07</v>
      </c>
      <c r="Q57" s="29"/>
      <c r="R57" s="29"/>
      <c r="S57" s="29"/>
      <c r="T57" s="29"/>
      <c r="U57" s="29"/>
      <c r="V57" s="29"/>
      <c r="W57" s="30">
        <v>18</v>
      </c>
      <c r="X57" s="30">
        <v>0</v>
      </c>
      <c r="Y57" s="30">
        <v>0</v>
      </c>
      <c r="Z57" s="30">
        <v>0</v>
      </c>
      <c r="AA57" s="31">
        <v>0</v>
      </c>
      <c r="AB57" s="28">
        <f>P57+Q57+R57+S57+T57+U57+V57</f>
        <v>33.07</v>
      </c>
      <c r="AC57" s="27">
        <f>W57/2</f>
        <v>9</v>
      </c>
      <c r="AD57" s="23">
        <f>(X57*3)+(Y57*5)+(Z57*5)+(AA57*20)</f>
        <v>0</v>
      </c>
      <c r="AE57" s="53">
        <f>AB57+AC57+AD57</f>
        <v>42.07</v>
      </c>
      <c r="AF57" s="32">
        <v>7.25</v>
      </c>
      <c r="AG57" s="29"/>
      <c r="AH57" s="29"/>
      <c r="AI57" s="29"/>
      <c r="AJ57" s="30">
        <v>1</v>
      </c>
      <c r="AK57" s="30">
        <v>0</v>
      </c>
      <c r="AL57" s="30">
        <v>0</v>
      </c>
      <c r="AM57" s="30">
        <v>0</v>
      </c>
      <c r="AN57" s="31">
        <v>0</v>
      </c>
      <c r="AO57" s="28">
        <f>AF57+AG57+AH57+AI57</f>
        <v>7.25</v>
      </c>
      <c r="AP57" s="27">
        <f>AJ57/2</f>
        <v>0.5</v>
      </c>
      <c r="AQ57" s="23">
        <f>(AK57*3)+(AL57*5)+(AM57*5)+(AN57*20)</f>
        <v>0</v>
      </c>
      <c r="AR57" s="53">
        <f>AO57+AP57+AQ57</f>
        <v>7.75</v>
      </c>
      <c r="AS57" s="32">
        <v>61.37</v>
      </c>
      <c r="AT57" s="29"/>
      <c r="AU57" s="29"/>
      <c r="AV57" s="30">
        <v>0</v>
      </c>
      <c r="AW57" s="30">
        <v>0</v>
      </c>
      <c r="AX57" s="30">
        <v>0</v>
      </c>
      <c r="AY57" s="30">
        <v>0</v>
      </c>
      <c r="AZ57" s="31">
        <v>0</v>
      </c>
      <c r="BA57" s="28">
        <f>AS57+AT57+AU57</f>
        <v>61.37</v>
      </c>
      <c r="BB57" s="27">
        <f>AV57/2</f>
        <v>0</v>
      </c>
      <c r="BC57" s="23">
        <f>(AW57*3)+(AX57*5)+(AY57*5)+(AZ57*20)</f>
        <v>0</v>
      </c>
      <c r="BD57" s="53">
        <f>BA57+BB57+BC57</f>
        <v>61.37</v>
      </c>
      <c r="BE57" s="28"/>
      <c r="BF57" s="51"/>
      <c r="BG57" s="30"/>
      <c r="BH57" s="30"/>
      <c r="BI57" s="30"/>
      <c r="BJ57" s="30"/>
      <c r="BK57" s="30"/>
      <c r="BL57" s="69">
        <f>BE57+BF57</f>
        <v>0</v>
      </c>
      <c r="BM57" s="27">
        <f>BG57/2</f>
        <v>0</v>
      </c>
      <c r="BN57" s="23">
        <f>(BH57*3)+(BI57*5)+(BJ57*5)+(BK57*20)</f>
        <v>0</v>
      </c>
      <c r="BO57" s="78">
        <f>BL57+BM57+BN57</f>
        <v>0</v>
      </c>
      <c r="BP57" s="29">
        <v>65.78</v>
      </c>
      <c r="BQ57" s="29"/>
      <c r="BR57" s="29"/>
      <c r="BS57" s="29"/>
      <c r="BT57" s="30">
        <v>6</v>
      </c>
      <c r="BU57" s="30">
        <v>0</v>
      </c>
      <c r="BV57" s="30">
        <v>0</v>
      </c>
      <c r="BW57" s="30">
        <v>0</v>
      </c>
      <c r="BX57" s="31">
        <v>0</v>
      </c>
      <c r="BY57" s="28">
        <f>BP57+BQ57+BR57+BS57</f>
        <v>65.78</v>
      </c>
      <c r="BZ57" s="27">
        <f>BT57/2</f>
        <v>3</v>
      </c>
      <c r="CA57" s="23">
        <f>(BU57*3)+(BV57*5)+(BW57*5)+(BX57*20)</f>
        <v>0</v>
      </c>
      <c r="CB57" s="53">
        <f>BY57+BZ57+CA57</f>
        <v>68.78</v>
      </c>
      <c r="CC57" s="32">
        <v>55.22</v>
      </c>
      <c r="CD57" s="29"/>
      <c r="CE57" s="30">
        <v>7</v>
      </c>
      <c r="CF57" s="30">
        <v>0</v>
      </c>
      <c r="CG57" s="30">
        <v>1</v>
      </c>
      <c r="CH57" s="30">
        <v>0</v>
      </c>
      <c r="CI57" s="31">
        <v>0</v>
      </c>
      <c r="CJ57" s="28">
        <f>CC57+CD57</f>
        <v>55.22</v>
      </c>
      <c r="CK57" s="27">
        <f>CE57/2</f>
        <v>3.5</v>
      </c>
      <c r="CL57" s="23">
        <f>(CF57*3)+(CG57*5)+(CH57*5)+(CI57*20)</f>
        <v>5</v>
      </c>
      <c r="CM57" s="53">
        <f>CJ57+CK57+CL57</f>
        <v>63.72</v>
      </c>
      <c r="IL57" s="108"/>
      <c r="IM57"/>
      <c r="IN57"/>
      <c r="IO57"/>
      <c r="IP57"/>
    </row>
    <row r="58" spans="1:251" s="4" customFormat="1" x14ac:dyDescent="0.25">
      <c r="A58" s="34">
        <v>24</v>
      </c>
      <c r="B58" s="25" t="s">
        <v>146</v>
      </c>
      <c r="C58" s="25"/>
      <c r="D58" s="26"/>
      <c r="E58" s="26" t="s">
        <v>16</v>
      </c>
      <c r="F58" s="26" t="s">
        <v>24</v>
      </c>
      <c r="G58" s="21" t="str">
        <f>IF(AND(OR($G$2="Y",$H$2="Y"),I58&lt;5,J58&lt;5),IF(AND(I58=#REF!,J58=#REF!),#REF!+1,1),"")</f>
        <v/>
      </c>
      <c r="H58" s="21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5">
        <f>IF(ISNA(VLOOKUP(E58,SortLookup!$A$1:$B$5,2,FALSE))," ",VLOOKUP(E58,SortLookup!$A$1:$B$5,2,FALSE))</f>
        <v>0</v>
      </c>
      <c r="J58" s="22">
        <f>IF(ISNA(VLOOKUP(F58,SortLookup!$A$7:$B$11,2,FALSE))," ",VLOOKUP(F58,SortLookup!$A$7:$B$11,2,FALSE))</f>
        <v>4</v>
      </c>
      <c r="K58" s="66">
        <f>L58+M58+N58</f>
        <v>257.18</v>
      </c>
      <c r="L58" s="67">
        <f>AB58+BA58+BL58+BY58+CJ58+CU58+DF58+DQ58+EB58+EM58+EX58+FI58+FT58+GE58+GP58+HA58+HL58+HW58+IH58</f>
        <v>231.68</v>
      </c>
      <c r="M58" s="40">
        <f>AD58+BC58+BN58+CA58+CL58+CW58+DH58+DS58+ED58+EO58+EZ58+FK58+FV58+GG58+GR58+HC58+HN58+HY58+IJ58</f>
        <v>3</v>
      </c>
      <c r="N58" s="41">
        <f>O58/2</f>
        <v>22.5</v>
      </c>
      <c r="O58" s="68">
        <f>W58+AV58+BG58+BT58+CE58+CP58+DA58+DL58+DW58+EH58+ES58+FD58+FO58+FZ58+GK58+GV58+HG58+HR58+IC58</f>
        <v>45</v>
      </c>
      <c r="P58" s="32">
        <v>33.22</v>
      </c>
      <c r="Q58" s="29"/>
      <c r="R58" s="29"/>
      <c r="S58" s="29"/>
      <c r="T58" s="29"/>
      <c r="U58" s="29"/>
      <c r="V58" s="29"/>
      <c r="W58" s="30">
        <v>30</v>
      </c>
      <c r="X58" s="30">
        <v>0</v>
      </c>
      <c r="Y58" s="30">
        <v>0</v>
      </c>
      <c r="Z58" s="30">
        <v>0</v>
      </c>
      <c r="AA58" s="31">
        <v>0</v>
      </c>
      <c r="AB58" s="28">
        <f>P58+Q58+R58+S58+T58+U58+V58</f>
        <v>33.22</v>
      </c>
      <c r="AC58" s="27">
        <f>W58/2</f>
        <v>15</v>
      </c>
      <c r="AD58" s="23">
        <f>(X58*3)+(Y58*5)+(Z58*5)+(AA58*20)</f>
        <v>0</v>
      </c>
      <c r="AE58" s="53">
        <f>AB58+AC58+AD58</f>
        <v>48.22</v>
      </c>
      <c r="AF58" s="32">
        <v>13.41</v>
      </c>
      <c r="AG58" s="29"/>
      <c r="AH58" s="29"/>
      <c r="AI58" s="29"/>
      <c r="AJ58" s="30">
        <v>0</v>
      </c>
      <c r="AK58" s="30">
        <v>0</v>
      </c>
      <c r="AL58" s="30">
        <v>0</v>
      </c>
      <c r="AM58" s="30">
        <v>0</v>
      </c>
      <c r="AN58" s="31">
        <v>0</v>
      </c>
      <c r="AO58" s="28">
        <f>AF58+AG58+AH58+AI58</f>
        <v>13.41</v>
      </c>
      <c r="AP58" s="27">
        <f>AJ58/2</f>
        <v>0</v>
      </c>
      <c r="AQ58" s="23">
        <f>(AK58*3)+(AL58*5)+(AM58*5)+(AN58*20)</f>
        <v>0</v>
      </c>
      <c r="AR58" s="53">
        <f>AO58+AP58+AQ58</f>
        <v>13.41</v>
      </c>
      <c r="AS58" s="32">
        <v>62.01</v>
      </c>
      <c r="AT58" s="29"/>
      <c r="AU58" s="29"/>
      <c r="AV58" s="30">
        <v>3</v>
      </c>
      <c r="AW58" s="30">
        <v>1</v>
      </c>
      <c r="AX58" s="30">
        <v>0</v>
      </c>
      <c r="AY58" s="30">
        <v>0</v>
      </c>
      <c r="AZ58" s="31">
        <v>0</v>
      </c>
      <c r="BA58" s="28">
        <f>AS58+AT58+AU58</f>
        <v>62.01</v>
      </c>
      <c r="BB58" s="27">
        <f>AV58/2</f>
        <v>1.5</v>
      </c>
      <c r="BC58" s="23">
        <f>(AW58*3)+(AX58*5)+(AY58*5)+(AZ58*20)</f>
        <v>3</v>
      </c>
      <c r="BD58" s="53">
        <f>BA58+BB58+BC58</f>
        <v>66.510000000000005</v>
      </c>
      <c r="BE58" s="28"/>
      <c r="BF58" s="51"/>
      <c r="BG58" s="30"/>
      <c r="BH58" s="30"/>
      <c r="BI58" s="30"/>
      <c r="BJ58" s="30"/>
      <c r="BK58" s="30"/>
      <c r="BL58" s="69">
        <f>BE58+BF58</f>
        <v>0</v>
      </c>
      <c r="BM58" s="27">
        <f>BG58/2</f>
        <v>0</v>
      </c>
      <c r="BN58" s="23">
        <f>(BH58*3)+(BI58*5)+(BJ58*5)+(BK58*20)</f>
        <v>0</v>
      </c>
      <c r="BO58" s="78">
        <f>BL58+BM58+BN58</f>
        <v>0</v>
      </c>
      <c r="BP58" s="29">
        <v>85.69</v>
      </c>
      <c r="BQ58" s="29"/>
      <c r="BR58" s="29"/>
      <c r="BS58" s="29"/>
      <c r="BT58" s="30">
        <v>4</v>
      </c>
      <c r="BU58" s="30">
        <v>0</v>
      </c>
      <c r="BV58" s="30">
        <v>0</v>
      </c>
      <c r="BW58" s="30">
        <v>0</v>
      </c>
      <c r="BX58" s="31">
        <v>0</v>
      </c>
      <c r="BY58" s="28">
        <f>BP58+BQ58+BR58+BS58</f>
        <v>85.69</v>
      </c>
      <c r="BZ58" s="27">
        <f>BT58/2</f>
        <v>2</v>
      </c>
      <c r="CA58" s="23">
        <f>(BU58*3)+(BV58*5)+(BW58*5)+(BX58*20)</f>
        <v>0</v>
      </c>
      <c r="CB58" s="53">
        <f>BY58+BZ58+CA58</f>
        <v>87.69</v>
      </c>
      <c r="CC58" s="32">
        <v>50.76</v>
      </c>
      <c r="CD58" s="29"/>
      <c r="CE58" s="30">
        <v>8</v>
      </c>
      <c r="CF58" s="30">
        <v>0</v>
      </c>
      <c r="CG58" s="30">
        <v>0</v>
      </c>
      <c r="CH58" s="30">
        <v>0</v>
      </c>
      <c r="CI58" s="31">
        <v>0</v>
      </c>
      <c r="CJ58" s="28">
        <f>CC58+CD58</f>
        <v>50.76</v>
      </c>
      <c r="CK58" s="27">
        <f>CE58/2</f>
        <v>4</v>
      </c>
      <c r="CL58" s="23">
        <f>(CF58*3)+(CG58*5)+(CH58*5)+(CI58*20)</f>
        <v>0</v>
      </c>
      <c r="CM58" s="53">
        <f>CJ58+CK58+CL58</f>
        <v>54.76</v>
      </c>
      <c r="CN58"/>
      <c r="CO58"/>
      <c r="CP58"/>
      <c r="CQ58"/>
      <c r="CR58"/>
      <c r="CS58"/>
      <c r="CT58"/>
      <c r="CW58"/>
      <c r="CZ58"/>
      <c r="DA58"/>
      <c r="DB58"/>
      <c r="DC58"/>
      <c r="DD58"/>
      <c r="DE58"/>
      <c r="DH58"/>
      <c r="DK58"/>
      <c r="DL58"/>
      <c r="DM58"/>
      <c r="DN58"/>
      <c r="DO58"/>
      <c r="DP58"/>
      <c r="DS58"/>
      <c r="DV58"/>
      <c r="DW58"/>
      <c r="DX58"/>
      <c r="DY58"/>
      <c r="DZ58"/>
      <c r="EA58"/>
      <c r="ED58"/>
      <c r="EG58"/>
      <c r="EH58"/>
      <c r="EI58"/>
      <c r="EJ58"/>
      <c r="EK58"/>
      <c r="EL58"/>
      <c r="EO58"/>
      <c r="ER58"/>
      <c r="ES58"/>
      <c r="ET58"/>
      <c r="EU58"/>
      <c r="EV58"/>
      <c r="EW58"/>
      <c r="EZ58"/>
      <c r="FC58"/>
      <c r="FD58"/>
      <c r="FE58"/>
      <c r="FF58"/>
      <c r="FG58"/>
      <c r="FH58"/>
      <c r="FK58"/>
      <c r="FN58"/>
      <c r="FO58"/>
      <c r="FP58"/>
      <c r="FQ58"/>
      <c r="FR58"/>
      <c r="FS58"/>
      <c r="FV58"/>
      <c r="FY58"/>
      <c r="FZ58"/>
      <c r="GA58"/>
      <c r="GB58"/>
      <c r="GC58"/>
      <c r="GD58"/>
      <c r="GG58"/>
      <c r="GJ58"/>
      <c r="GK58"/>
      <c r="GL58"/>
      <c r="GM58"/>
      <c r="GN58"/>
      <c r="GO58"/>
      <c r="GR58"/>
      <c r="GU58"/>
      <c r="GV58"/>
      <c r="GW58"/>
      <c r="GX58"/>
      <c r="GY58"/>
      <c r="GZ58"/>
      <c r="HC58"/>
      <c r="HF58"/>
      <c r="HG58"/>
      <c r="HH58"/>
      <c r="HI58"/>
      <c r="HJ58"/>
      <c r="HK58"/>
      <c r="HN58"/>
      <c r="HQ58"/>
      <c r="HR58"/>
      <c r="HS58"/>
      <c r="HT58"/>
      <c r="HU58"/>
      <c r="HV58"/>
      <c r="HY58"/>
      <c r="IB58"/>
      <c r="IC58"/>
      <c r="ID58"/>
      <c r="IE58"/>
      <c r="IF58"/>
      <c r="IG58"/>
      <c r="IJ58"/>
      <c r="IK58"/>
      <c r="IL58" s="108"/>
      <c r="IO58"/>
      <c r="IP58"/>
      <c r="IQ58"/>
    </row>
    <row r="59" spans="1:251" s="4" customFormat="1" x14ac:dyDescent="0.25">
      <c r="A59" s="34">
        <v>25</v>
      </c>
      <c r="B59" s="25" t="s">
        <v>138</v>
      </c>
      <c r="C59" s="25"/>
      <c r="D59" s="26" t="s">
        <v>103</v>
      </c>
      <c r="E59" s="26" t="s">
        <v>16</v>
      </c>
      <c r="F59" s="26" t="s">
        <v>98</v>
      </c>
      <c r="G59" s="21" t="str">
        <f>IF(AND(OR($G$2="Y",$H$2="Y"),I59&lt;5,J59&lt;5),IF(AND(I59=#REF!,J59=#REF!),#REF!+1,1),"")</f>
        <v/>
      </c>
      <c r="H59" s="21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5">
        <f>IF(ISNA(VLOOKUP(E59,SortLookup!$A$1:$B$5,2,FALSE))," ",VLOOKUP(E59,SortLookup!$A$1:$B$5,2,FALSE))</f>
        <v>0</v>
      </c>
      <c r="J59" s="22" t="str">
        <f>IF(ISNA(VLOOKUP(F59,SortLookup!$A$7:$B$11,2,FALSE))," ",VLOOKUP(F59,SortLookup!$A$7:$B$11,2,FALSE))</f>
        <v xml:space="preserve"> </v>
      </c>
      <c r="K59" s="66">
        <f>L59+M59+N59</f>
        <v>270.3</v>
      </c>
      <c r="L59" s="67">
        <f>AB59+BA59+BL59+BY59+CJ59+CU59+DF59+DQ59+EB59+EM59+EX59+FI59+FT59+GE59+GP59+HA59+HL59+HW59+IH59</f>
        <v>195.8</v>
      </c>
      <c r="M59" s="40">
        <f>AD59+BC59+BN59+CA59+CL59+CW59+DH59+DS59+ED59+EO59+EZ59+FK59+FV59+GG59+GR59+HC59+HN59+HY59+IJ59</f>
        <v>40</v>
      </c>
      <c r="N59" s="41">
        <f>O59/2</f>
        <v>34.5</v>
      </c>
      <c r="O59" s="68">
        <f>W59+AV59+BG59+BT59+CE59+CP59+DA59+DL59+DW59+EH59+ES59+FD59+FO59+FZ59+GK59+GV59+HG59+HR59+IC59</f>
        <v>69</v>
      </c>
      <c r="P59" s="32">
        <v>25.81</v>
      </c>
      <c r="Q59" s="29"/>
      <c r="R59" s="29"/>
      <c r="S59" s="29"/>
      <c r="T59" s="29"/>
      <c r="U59" s="29"/>
      <c r="V59" s="29"/>
      <c r="W59" s="30">
        <v>15</v>
      </c>
      <c r="X59" s="30">
        <v>0</v>
      </c>
      <c r="Y59" s="30">
        <v>0</v>
      </c>
      <c r="Z59" s="30">
        <v>0</v>
      </c>
      <c r="AA59" s="31">
        <v>0</v>
      </c>
      <c r="AB59" s="28">
        <f>P59+Q59+R59+S59+T59+U59+V59</f>
        <v>25.81</v>
      </c>
      <c r="AC59" s="27">
        <f>W59/2</f>
        <v>7.5</v>
      </c>
      <c r="AD59" s="23">
        <f>(X59*3)+(Y59*5)+(Z59*5)+(AA59*20)</f>
        <v>0</v>
      </c>
      <c r="AE59" s="53">
        <f>AB59+AC59+AD59</f>
        <v>33.31</v>
      </c>
      <c r="AF59" s="32">
        <v>7.51</v>
      </c>
      <c r="AG59" s="29"/>
      <c r="AH59" s="29"/>
      <c r="AI59" s="29"/>
      <c r="AJ59" s="30">
        <v>0</v>
      </c>
      <c r="AK59" s="30">
        <v>0</v>
      </c>
      <c r="AL59" s="30">
        <v>0</v>
      </c>
      <c r="AM59" s="30">
        <v>0</v>
      </c>
      <c r="AN59" s="31">
        <v>0</v>
      </c>
      <c r="AO59" s="28">
        <f>AF59+AG59+AH59+AI59</f>
        <v>7.51</v>
      </c>
      <c r="AP59" s="27">
        <f>AJ59/2</f>
        <v>0</v>
      </c>
      <c r="AQ59" s="23">
        <f>(AK59*3)+(AL59*5)+(AM59*5)+(AN59*20)</f>
        <v>0</v>
      </c>
      <c r="AR59" s="53">
        <f>AO59+AP59+AQ59</f>
        <v>7.51</v>
      </c>
      <c r="AS59" s="32">
        <v>66.16</v>
      </c>
      <c r="AT59" s="29"/>
      <c r="AU59" s="29"/>
      <c r="AV59" s="30">
        <v>21</v>
      </c>
      <c r="AW59" s="30">
        <v>0</v>
      </c>
      <c r="AX59" s="30">
        <v>5</v>
      </c>
      <c r="AY59" s="30">
        <v>0</v>
      </c>
      <c r="AZ59" s="31">
        <v>0</v>
      </c>
      <c r="BA59" s="28">
        <f>AS59+AT59+AU59</f>
        <v>66.16</v>
      </c>
      <c r="BB59" s="27">
        <f>AV59/2</f>
        <v>10.5</v>
      </c>
      <c r="BC59" s="23">
        <f>(AW59*3)+(AX59*5)+(AY59*5)+(AZ59*20)</f>
        <v>25</v>
      </c>
      <c r="BD59" s="53">
        <f>BA59+BB59+BC59</f>
        <v>101.66</v>
      </c>
      <c r="BE59" s="28"/>
      <c r="BF59" s="51"/>
      <c r="BG59" s="30"/>
      <c r="BH59" s="30"/>
      <c r="BI59" s="30"/>
      <c r="BJ59" s="30"/>
      <c r="BK59" s="30"/>
      <c r="BL59" s="69">
        <f>BE59+BF59</f>
        <v>0</v>
      </c>
      <c r="BM59" s="27">
        <f>BG59/2</f>
        <v>0</v>
      </c>
      <c r="BN59" s="23">
        <f>(BH59*3)+(BI59*5)+(BJ59*5)+(BK59*20)</f>
        <v>0</v>
      </c>
      <c r="BO59" s="78">
        <f>BL59+BM59+BN59</f>
        <v>0</v>
      </c>
      <c r="BP59" s="29">
        <v>59.43</v>
      </c>
      <c r="BQ59" s="29"/>
      <c r="BR59" s="29"/>
      <c r="BS59" s="29"/>
      <c r="BT59" s="30">
        <v>8</v>
      </c>
      <c r="BU59" s="30">
        <v>0</v>
      </c>
      <c r="BV59" s="30">
        <v>0</v>
      </c>
      <c r="BW59" s="30">
        <v>1</v>
      </c>
      <c r="BX59" s="31">
        <v>0</v>
      </c>
      <c r="BY59" s="28">
        <f>BP59+BQ59+BR59+BS59</f>
        <v>59.43</v>
      </c>
      <c r="BZ59" s="27">
        <f>BT59/2</f>
        <v>4</v>
      </c>
      <c r="CA59" s="23">
        <f>(BU59*3)+(BV59*5)+(BW59*5)+(BX59*20)</f>
        <v>5</v>
      </c>
      <c r="CB59" s="53">
        <f>BY59+BZ59+CA59</f>
        <v>68.430000000000007</v>
      </c>
      <c r="CC59" s="32">
        <v>44.4</v>
      </c>
      <c r="CD59" s="29"/>
      <c r="CE59" s="30">
        <v>25</v>
      </c>
      <c r="CF59" s="30">
        <v>0</v>
      </c>
      <c r="CG59" s="30">
        <v>2</v>
      </c>
      <c r="CH59" s="30">
        <v>0</v>
      </c>
      <c r="CI59" s="31">
        <v>0</v>
      </c>
      <c r="CJ59" s="28">
        <f>CC59+CD59</f>
        <v>44.4</v>
      </c>
      <c r="CK59" s="27">
        <f>CE59/2</f>
        <v>12.5</v>
      </c>
      <c r="CL59" s="23">
        <f>(CF59*3)+(CG59*5)+(CH59*5)+(CI59*20)</f>
        <v>10</v>
      </c>
      <c r="CM59" s="53">
        <f>CJ59+CK59+CL59</f>
        <v>66.900000000000006</v>
      </c>
      <c r="IL59" s="108"/>
      <c r="IO59"/>
      <c r="IP59"/>
    </row>
    <row r="60" spans="1:251" s="4" customFormat="1" x14ac:dyDescent="0.25">
      <c r="A60" s="34">
        <v>26</v>
      </c>
      <c r="B60" s="25" t="s">
        <v>155</v>
      </c>
      <c r="C60" s="25"/>
      <c r="D60" s="26" t="s">
        <v>103</v>
      </c>
      <c r="E60" s="26" t="s">
        <v>16</v>
      </c>
      <c r="F60" s="26" t="s">
        <v>98</v>
      </c>
      <c r="G60" s="21" t="str">
        <f>IF(AND(OR($G$2="Y",$H$2="Y"),I60&lt;5,J60&lt;5),IF(AND(I60=#REF!,J60=#REF!),#REF!+1,1),"")</f>
        <v/>
      </c>
      <c r="H60" s="21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5">
        <f>IF(ISNA(VLOOKUP(E60,SortLookup!$A$1:$B$5,2,FALSE))," ",VLOOKUP(E60,SortLookup!$A$1:$B$5,2,FALSE))</f>
        <v>0</v>
      </c>
      <c r="J60" s="22" t="str">
        <f>IF(ISNA(VLOOKUP(F60,SortLookup!$A$7:$B$11,2,FALSE))," ",VLOOKUP(F60,SortLookup!$A$7:$B$11,2,FALSE))</f>
        <v xml:space="preserve"> </v>
      </c>
      <c r="K60" s="66">
        <f>L60+M60+N60</f>
        <v>359.74</v>
      </c>
      <c r="L60" s="67">
        <f>AB60+BA60+BL60+BY60+CJ60+CU60+DF60+DQ60+EB60+EM60+EX60+FI60+FT60+GE60+GP60+HA60+HL60+HW60+IH60</f>
        <v>252.24</v>
      </c>
      <c r="M60" s="40">
        <f>AD60+BC60+BN60+CA60+CL60+CW60+DH60+DS60+ED60+EO60+EZ60+FK60+FV60+GG60+GR60+HC60+HN60+HY60+IJ60</f>
        <v>49</v>
      </c>
      <c r="N60" s="41">
        <f>O60/2</f>
        <v>58.5</v>
      </c>
      <c r="O60" s="68">
        <f>W60+AV60+BG60+BT60+CE60+CP60+DA60+DL60+DW60+EH60+ES60+FD60+FO60+FZ60+GK60+GV60+HG60+HR60+IC60</f>
        <v>117</v>
      </c>
      <c r="P60" s="32">
        <v>24.38</v>
      </c>
      <c r="Q60" s="29"/>
      <c r="R60" s="29"/>
      <c r="S60" s="29"/>
      <c r="T60" s="29"/>
      <c r="U60" s="29"/>
      <c r="V60" s="29"/>
      <c r="W60" s="30">
        <v>48</v>
      </c>
      <c r="X60" s="30">
        <v>0</v>
      </c>
      <c r="Y60" s="30">
        <v>2</v>
      </c>
      <c r="Z60" s="30">
        <v>0</v>
      </c>
      <c r="AA60" s="31">
        <v>0</v>
      </c>
      <c r="AB60" s="28">
        <f>P60+Q60+R60+S60+T60+U60+V60</f>
        <v>24.38</v>
      </c>
      <c r="AC60" s="27">
        <f>W60/2</f>
        <v>24</v>
      </c>
      <c r="AD60" s="23">
        <f>(X60*3)+(Y60*5)+(Z60*5)+(AA60*20)</f>
        <v>10</v>
      </c>
      <c r="AE60" s="53">
        <f>AB60+AC60+AD60</f>
        <v>58.38</v>
      </c>
      <c r="AF60" s="32">
        <v>8</v>
      </c>
      <c r="AG60" s="29"/>
      <c r="AH60" s="29"/>
      <c r="AI60" s="29"/>
      <c r="AJ60" s="30">
        <v>3</v>
      </c>
      <c r="AK60" s="30">
        <v>0</v>
      </c>
      <c r="AL60" s="30">
        <v>0</v>
      </c>
      <c r="AM60" s="30">
        <v>0</v>
      </c>
      <c r="AN60" s="31">
        <v>0</v>
      </c>
      <c r="AO60" s="28">
        <f>AF60+AG60+AH60+AI60</f>
        <v>8</v>
      </c>
      <c r="AP60" s="27">
        <f>AJ60/2</f>
        <v>1.5</v>
      </c>
      <c r="AQ60" s="23">
        <f>(AK60*3)+(AL60*5)+(AM60*5)+(AN60*20)</f>
        <v>0</v>
      </c>
      <c r="AR60" s="53">
        <f>AO60+AP60+AQ60</f>
        <v>9.5</v>
      </c>
      <c r="AS60" s="32">
        <v>56.63</v>
      </c>
      <c r="AT60" s="29"/>
      <c r="AU60" s="29"/>
      <c r="AV60" s="30">
        <v>9</v>
      </c>
      <c r="AW60" s="30">
        <v>0</v>
      </c>
      <c r="AX60" s="30">
        <v>0</v>
      </c>
      <c r="AY60" s="30">
        <v>0</v>
      </c>
      <c r="AZ60" s="31">
        <v>0</v>
      </c>
      <c r="BA60" s="28">
        <f>AS60+AT60+AU60</f>
        <v>56.63</v>
      </c>
      <c r="BB60" s="27">
        <f>AV60/2</f>
        <v>4.5</v>
      </c>
      <c r="BC60" s="23">
        <f>(AW60*3)+(AX60*5)+(AY60*5)+(AZ60*20)</f>
        <v>0</v>
      </c>
      <c r="BD60" s="53">
        <f>BA60+BB60+BC60</f>
        <v>61.13</v>
      </c>
      <c r="BE60" s="28"/>
      <c r="BF60" s="51"/>
      <c r="BG60" s="30"/>
      <c r="BH60" s="30"/>
      <c r="BI60" s="30"/>
      <c r="BJ60" s="30"/>
      <c r="BK60" s="30"/>
      <c r="BL60" s="69">
        <f>BE60+BF60</f>
        <v>0</v>
      </c>
      <c r="BM60" s="27">
        <f>BG60/2</f>
        <v>0</v>
      </c>
      <c r="BN60" s="23">
        <f>(BH60*3)+(BI60*5)+(BJ60*5)+(BK60*20)</f>
        <v>0</v>
      </c>
      <c r="BO60" s="78">
        <f>BL60+BM60+BN60</f>
        <v>0</v>
      </c>
      <c r="BP60" s="29">
        <v>82.83</v>
      </c>
      <c r="BQ60" s="29"/>
      <c r="BR60" s="29"/>
      <c r="BS60" s="29"/>
      <c r="BT60" s="30">
        <v>20</v>
      </c>
      <c r="BU60" s="30">
        <v>2</v>
      </c>
      <c r="BV60" s="30">
        <v>1</v>
      </c>
      <c r="BW60" s="30">
        <v>1</v>
      </c>
      <c r="BX60" s="31">
        <v>0</v>
      </c>
      <c r="BY60" s="28">
        <f>BP60+BQ60+BR60+BS60</f>
        <v>82.83</v>
      </c>
      <c r="BZ60" s="27">
        <f>BT60/2</f>
        <v>10</v>
      </c>
      <c r="CA60" s="23">
        <f>(BU60*3)+(BV60*5)+(BW60*5)+(BX60*20)</f>
        <v>16</v>
      </c>
      <c r="CB60" s="53">
        <f>BY60+BZ60+CA60</f>
        <v>108.83</v>
      </c>
      <c r="CC60" s="32">
        <v>88.4</v>
      </c>
      <c r="CD60" s="29"/>
      <c r="CE60" s="30">
        <v>40</v>
      </c>
      <c r="CF60" s="30">
        <v>1</v>
      </c>
      <c r="CG60" s="30">
        <v>4</v>
      </c>
      <c r="CH60" s="30">
        <v>0</v>
      </c>
      <c r="CI60" s="31">
        <v>0</v>
      </c>
      <c r="CJ60" s="28">
        <f>CC60+CD60</f>
        <v>88.4</v>
      </c>
      <c r="CK60" s="27">
        <f>CE60/2</f>
        <v>20</v>
      </c>
      <c r="CL60" s="23">
        <f>(CF60*3)+(CG60*5)+(CH60*5)+(CI60*20)</f>
        <v>23</v>
      </c>
      <c r="CM60" s="53">
        <f>CJ60+CK60+CL60</f>
        <v>131.4</v>
      </c>
      <c r="IL60" s="108"/>
    </row>
    <row r="61" spans="1:251" s="4" customFormat="1" x14ac:dyDescent="0.25">
      <c r="A61" s="34"/>
      <c r="B61" s="25" t="s">
        <v>126</v>
      </c>
      <c r="C61" s="25"/>
      <c r="D61" s="26"/>
      <c r="E61" s="26" t="s">
        <v>16</v>
      </c>
      <c r="F61" s="26" t="s">
        <v>24</v>
      </c>
      <c r="G61" s="21" t="str">
        <f>IF(AND(OR($G$2="Y",$H$2="Y"),I61&lt;5,J61&lt;5),IF(AND(I61=#REF!,J61=#REF!),#REF!+1,1),"")</f>
        <v/>
      </c>
      <c r="H61" s="21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5">
        <f>IF(ISNA(VLOOKUP(E61,SortLookup!$A$1:$B$5,2,FALSE))," ",VLOOKUP(E61,SortLookup!$A$1:$B$5,2,FALSE))</f>
        <v>0</v>
      </c>
      <c r="J61" s="22">
        <f>IF(ISNA(VLOOKUP(F61,SortLookup!$A$7:$B$11,2,FALSE))," ",VLOOKUP(F61,SortLookup!$A$7:$B$11,2,FALSE))</f>
        <v>4</v>
      </c>
      <c r="K61" s="66" t="s">
        <v>171</v>
      </c>
      <c r="L61" s="67">
        <f>AB61+BA61+BL61+BY61+CJ61+CU61+DF61+DQ61+EB61+EM61+EX61+FI61+FT61+GE61+GP61+HA61+HL61+HW61+IH61</f>
        <v>210.2</v>
      </c>
      <c r="M61" s="40">
        <f>AD61+BC61+BN61+CA61+CL61+CW61+DH61+DS61+ED61+EO61+EZ61+FK61+FV61+GG61+GR61+HC61+HN61+HY61+IJ61</f>
        <v>15</v>
      </c>
      <c r="N61" s="41">
        <f>O61/2</f>
        <v>13.5</v>
      </c>
      <c r="O61" s="68">
        <f>W61+AV61+BG61+BT61+CE61+CP61+DA61+DL61+DW61+EH61+ES61+FD61+FO61+FZ61+GK61+GV61+HG61+HR61+IC61</f>
        <v>27</v>
      </c>
      <c r="P61" s="32">
        <v>34.78</v>
      </c>
      <c r="Q61" s="29"/>
      <c r="R61" s="29"/>
      <c r="S61" s="29"/>
      <c r="T61" s="29"/>
      <c r="U61" s="29"/>
      <c r="V61" s="29"/>
      <c r="W61" s="30">
        <v>24</v>
      </c>
      <c r="X61" s="30">
        <v>0</v>
      </c>
      <c r="Y61" s="30">
        <v>0</v>
      </c>
      <c r="Z61" s="30">
        <v>0</v>
      </c>
      <c r="AA61" s="31">
        <v>0</v>
      </c>
      <c r="AB61" s="28">
        <f>P61+Q61+R61+S61+T61+U61+V61</f>
        <v>34.78</v>
      </c>
      <c r="AC61" s="27">
        <f>W61/2</f>
        <v>12</v>
      </c>
      <c r="AD61" s="23">
        <f>(X61*3)+(Y61*5)+(Z61*5)+(AA61*20)</f>
        <v>0</v>
      </c>
      <c r="AE61" s="53">
        <f>AB61+AC61+AD61</f>
        <v>46.78</v>
      </c>
      <c r="AF61" s="32"/>
      <c r="AG61" s="29"/>
      <c r="AH61" s="29"/>
      <c r="AI61" s="29"/>
      <c r="AJ61" s="30"/>
      <c r="AK61" s="30"/>
      <c r="AL61" s="30"/>
      <c r="AM61" s="30"/>
      <c r="AN61" s="31"/>
      <c r="AO61" s="28"/>
      <c r="AP61" s="27"/>
      <c r="AQ61" s="23"/>
      <c r="AR61" s="53" t="s">
        <v>171</v>
      </c>
      <c r="AS61" s="32">
        <v>43.01</v>
      </c>
      <c r="AT61" s="29"/>
      <c r="AU61" s="29"/>
      <c r="AV61" s="30">
        <v>0</v>
      </c>
      <c r="AW61" s="30">
        <v>0</v>
      </c>
      <c r="AX61" s="30">
        <v>0</v>
      </c>
      <c r="AY61" s="30">
        <v>0</v>
      </c>
      <c r="AZ61" s="31">
        <v>0</v>
      </c>
      <c r="BA61" s="28">
        <f>AS61+AT61+AU61</f>
        <v>43.01</v>
      </c>
      <c r="BB61" s="27">
        <f>AV61/2</f>
        <v>0</v>
      </c>
      <c r="BC61" s="23">
        <f>(AW61*3)+(AX61*5)+(AY61*5)+(AZ61*20)</f>
        <v>0</v>
      </c>
      <c r="BD61" s="53">
        <f>BA61+BB61+BC61</f>
        <v>43.01</v>
      </c>
      <c r="BE61" s="28"/>
      <c r="BF61" s="51"/>
      <c r="BG61" s="30"/>
      <c r="BH61" s="30"/>
      <c r="BI61" s="30"/>
      <c r="BJ61" s="30"/>
      <c r="BK61" s="30"/>
      <c r="BL61" s="69">
        <f>BE61+BF61</f>
        <v>0</v>
      </c>
      <c r="BM61" s="27">
        <f>BG61/2</f>
        <v>0</v>
      </c>
      <c r="BN61" s="23">
        <f>(BH61*3)+(BI61*5)+(BJ61*5)+(BK61*20)</f>
        <v>0</v>
      </c>
      <c r="BO61" s="78">
        <f>BL61+BM61+BN61</f>
        <v>0</v>
      </c>
      <c r="BP61" s="29">
        <v>67.760000000000005</v>
      </c>
      <c r="BQ61" s="29"/>
      <c r="BR61" s="29"/>
      <c r="BS61" s="29"/>
      <c r="BT61" s="30">
        <v>3</v>
      </c>
      <c r="BU61" s="30">
        <v>0</v>
      </c>
      <c r="BV61" s="30">
        <v>0</v>
      </c>
      <c r="BW61" s="30">
        <v>1</v>
      </c>
      <c r="BX61" s="31">
        <v>0</v>
      </c>
      <c r="BY61" s="28">
        <f>BP61+BQ61+BR61+BS61</f>
        <v>67.760000000000005</v>
      </c>
      <c r="BZ61" s="27">
        <f>BT61/2</f>
        <v>1.5</v>
      </c>
      <c r="CA61" s="23">
        <f>(BU61*3)+(BV61*5)+(BW61*5)+(BX61*20)</f>
        <v>5</v>
      </c>
      <c r="CB61" s="53">
        <f>BY61+BZ61+CA61</f>
        <v>74.260000000000005</v>
      </c>
      <c r="CC61" s="32">
        <v>64.650000000000006</v>
      </c>
      <c r="CD61" s="29"/>
      <c r="CE61" s="30">
        <v>0</v>
      </c>
      <c r="CF61" s="30">
        <v>0</v>
      </c>
      <c r="CG61" s="30">
        <v>0</v>
      </c>
      <c r="CH61" s="30">
        <v>2</v>
      </c>
      <c r="CI61" s="31">
        <v>0</v>
      </c>
      <c r="CJ61" s="28">
        <f>CC61+CD61</f>
        <v>64.650000000000006</v>
      </c>
      <c r="CK61" s="27">
        <f>CE61/2</f>
        <v>0</v>
      </c>
      <c r="CL61" s="23">
        <f>(CF61*3)+(CG61*5)+(CH61*5)+(CI61*20)</f>
        <v>10</v>
      </c>
      <c r="CM61" s="53">
        <f>CJ61+CK61+CL61</f>
        <v>74.650000000000006</v>
      </c>
      <c r="IL61" s="108"/>
    </row>
    <row r="62" spans="1:251" s="4" customFormat="1" x14ac:dyDescent="0.25">
      <c r="A62" s="34"/>
      <c r="B62" s="25" t="s">
        <v>172</v>
      </c>
      <c r="C62" s="25"/>
      <c r="D62" s="26"/>
      <c r="E62" s="26" t="s">
        <v>16</v>
      </c>
      <c r="F62" s="26" t="s">
        <v>98</v>
      </c>
      <c r="G62" s="21" t="str">
        <f>IF(AND(OR($G$2="Y",$H$2="Y"),I62&lt;5,J62&lt;5),IF(AND(I62=#REF!,J62=#REF!),#REF!+1,1),"")</f>
        <v/>
      </c>
      <c r="H62" s="21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5">
        <f>IF(ISNA(VLOOKUP(E62,SortLookup!$A$1:$B$5,2,FALSE))," ",VLOOKUP(E62,SortLookup!$A$1:$B$5,2,FALSE))</f>
        <v>0</v>
      </c>
      <c r="J62" s="22" t="str">
        <f>IF(ISNA(VLOOKUP(F62,SortLookup!$A$7:$B$11,2,FALSE))," ",VLOOKUP(F62,SortLookup!$A$7:$B$11,2,FALSE))</f>
        <v xml:space="preserve"> </v>
      </c>
      <c r="K62" s="66" t="s">
        <v>171</v>
      </c>
      <c r="L62" s="67"/>
      <c r="M62" s="40"/>
      <c r="N62" s="41"/>
      <c r="O62" s="68"/>
      <c r="P62" s="32">
        <v>23.89</v>
      </c>
      <c r="Q62" s="29"/>
      <c r="R62" s="29"/>
      <c r="S62" s="29"/>
      <c r="T62" s="29"/>
      <c r="U62" s="29"/>
      <c r="V62" s="29"/>
      <c r="W62" s="30">
        <v>15</v>
      </c>
      <c r="X62" s="30">
        <v>0</v>
      </c>
      <c r="Y62" s="30">
        <v>0</v>
      </c>
      <c r="Z62" s="30">
        <v>0</v>
      </c>
      <c r="AA62" s="31">
        <v>0</v>
      </c>
      <c r="AB62" s="28">
        <f>P62+Q62+R62+S62+T62+U62+V62</f>
        <v>23.89</v>
      </c>
      <c r="AC62" s="27">
        <f>W62/2</f>
        <v>7.5</v>
      </c>
      <c r="AD62" s="23">
        <f>(X62*3)+(Y62*5)+(Z62*5)+(AA62*20)</f>
        <v>0</v>
      </c>
      <c r="AE62" s="53">
        <f>AB62+AC62+AD62</f>
        <v>31.39</v>
      </c>
      <c r="AF62" s="32"/>
      <c r="AG62" s="29"/>
      <c r="AH62" s="29"/>
      <c r="AI62" s="29"/>
      <c r="AJ62" s="30"/>
      <c r="AK62" s="30"/>
      <c r="AL62" s="30"/>
      <c r="AM62" s="30"/>
      <c r="AN62" s="31"/>
      <c r="AO62" s="28"/>
      <c r="AP62" s="27"/>
      <c r="AQ62" s="23"/>
      <c r="AR62" s="53" t="s">
        <v>171</v>
      </c>
      <c r="AS62" s="32">
        <v>46.01</v>
      </c>
      <c r="AT62" s="29"/>
      <c r="AU62" s="29"/>
      <c r="AV62" s="30">
        <v>5</v>
      </c>
      <c r="AW62" s="30">
        <v>0</v>
      </c>
      <c r="AX62" s="30">
        <v>0</v>
      </c>
      <c r="AY62" s="30">
        <v>0</v>
      </c>
      <c r="AZ62" s="31">
        <v>0</v>
      </c>
      <c r="BA62" s="28">
        <f>AS62+AT62+AU62</f>
        <v>46.01</v>
      </c>
      <c r="BB62" s="27">
        <f>AV62/2</f>
        <v>2.5</v>
      </c>
      <c r="BC62" s="23">
        <f>(AW62*3)+(AX62*5)+(AY62*5)+(AZ62*20)</f>
        <v>0</v>
      </c>
      <c r="BD62" s="53">
        <f>BA62+BB62+BC62</f>
        <v>48.51</v>
      </c>
      <c r="BE62" s="28"/>
      <c r="BF62" s="51"/>
      <c r="BG62" s="30"/>
      <c r="BH62" s="30"/>
      <c r="BI62" s="30"/>
      <c r="BJ62" s="30"/>
      <c r="BK62" s="30"/>
      <c r="BL62" s="69">
        <f>BE62+BF62</f>
        <v>0</v>
      </c>
      <c r="BM62" s="27">
        <f>BG62/2</f>
        <v>0</v>
      </c>
      <c r="BN62" s="23">
        <f>(BH62*3)+(BI62*5)+(BJ62*5)+(BK62*20)</f>
        <v>0</v>
      </c>
      <c r="BO62" s="78">
        <f>BL62+BM62+BN62</f>
        <v>0</v>
      </c>
      <c r="BP62" s="29">
        <v>44.71</v>
      </c>
      <c r="BQ62" s="29"/>
      <c r="BR62" s="29"/>
      <c r="BS62" s="29"/>
      <c r="BT62" s="30">
        <v>14</v>
      </c>
      <c r="BU62" s="30">
        <v>0</v>
      </c>
      <c r="BV62" s="30">
        <v>2</v>
      </c>
      <c r="BW62" s="30">
        <v>0</v>
      </c>
      <c r="BX62" s="31">
        <v>0</v>
      </c>
      <c r="BY62" s="28">
        <f>BP62+BQ62+BR62+BS62</f>
        <v>44.71</v>
      </c>
      <c r="BZ62" s="27">
        <f>BT62/2</f>
        <v>7</v>
      </c>
      <c r="CA62" s="23">
        <f>(BU62*3)+(BV62*5)+(BW62*5)+(BX62*20)</f>
        <v>10</v>
      </c>
      <c r="CB62" s="53">
        <f>BY62+BZ62+CA62</f>
        <v>61.71</v>
      </c>
      <c r="CC62" s="32">
        <v>34.85</v>
      </c>
      <c r="CD62" s="29"/>
      <c r="CE62" s="30">
        <v>9</v>
      </c>
      <c r="CF62" s="30">
        <v>0</v>
      </c>
      <c r="CG62" s="30">
        <v>1</v>
      </c>
      <c r="CH62" s="30">
        <v>1</v>
      </c>
      <c r="CI62" s="31">
        <v>0</v>
      </c>
      <c r="CJ62" s="28">
        <f>CC62+CD62</f>
        <v>34.85</v>
      </c>
      <c r="CK62" s="27">
        <f>CE62/2</f>
        <v>4.5</v>
      </c>
      <c r="CL62" s="23">
        <f>(CF62*3)+(CG62*5)+(CH62*5)+(CI62*20)</f>
        <v>10</v>
      </c>
      <c r="CM62" s="53">
        <f>CJ62+CK62+CL62</f>
        <v>49.35</v>
      </c>
      <c r="IL62" s="108"/>
    </row>
    <row r="63" spans="1:251" s="4" customFormat="1" x14ac:dyDescent="0.25">
      <c r="A63" s="34"/>
      <c r="B63" s="25" t="s">
        <v>173</v>
      </c>
      <c r="C63" s="25"/>
      <c r="D63" s="26" t="s">
        <v>103</v>
      </c>
      <c r="E63" s="26" t="s">
        <v>16</v>
      </c>
      <c r="F63" s="26" t="s">
        <v>98</v>
      </c>
      <c r="G63" s="21" t="str">
        <f>IF(AND(OR($G$2="Y",$H$2="Y"),I63&lt;5,J63&lt;5),IF(AND(I63=#REF!,J63=#REF!),#REF!+1,1),"")</f>
        <v/>
      </c>
      <c r="H63" s="21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35">
        <f>IF(ISNA(VLOOKUP(E63,SortLookup!$A$1:$B$5,2,FALSE))," ",VLOOKUP(E63,SortLookup!$A$1:$B$5,2,FALSE))</f>
        <v>0</v>
      </c>
      <c r="J63" s="22" t="str">
        <f>IF(ISNA(VLOOKUP(F63,SortLookup!$A$7:$B$11,2,FALSE))," ",VLOOKUP(F63,SortLookup!$A$7:$B$11,2,FALSE))</f>
        <v xml:space="preserve"> </v>
      </c>
      <c r="K63" s="66" t="s">
        <v>171</v>
      </c>
      <c r="L63" s="67"/>
      <c r="M63" s="40"/>
      <c r="N63" s="41"/>
      <c r="O63" s="68"/>
      <c r="P63" s="32">
        <v>28.64</v>
      </c>
      <c r="Q63" s="29"/>
      <c r="R63" s="29"/>
      <c r="S63" s="29"/>
      <c r="T63" s="29"/>
      <c r="U63" s="29"/>
      <c r="V63" s="29"/>
      <c r="W63" s="30">
        <v>25</v>
      </c>
      <c r="X63" s="30">
        <v>0</v>
      </c>
      <c r="Y63" s="30">
        <v>0</v>
      </c>
      <c r="Z63" s="30">
        <v>0</v>
      </c>
      <c r="AA63" s="31">
        <v>0</v>
      </c>
      <c r="AB63" s="28">
        <f>P63+Q63+R63+S63+T63+U63+V63</f>
        <v>28.64</v>
      </c>
      <c r="AC63" s="27">
        <f>W63/2</f>
        <v>12.5</v>
      </c>
      <c r="AD63" s="23">
        <f>(X63*3)+(Y63*5)+(Z63*5)+(AA63*20)</f>
        <v>0</v>
      </c>
      <c r="AE63" s="53">
        <f>AB63+AC63+AD63</f>
        <v>41.14</v>
      </c>
      <c r="AF63" s="32"/>
      <c r="AG63" s="29"/>
      <c r="AH63" s="29"/>
      <c r="AI63" s="29"/>
      <c r="AJ63" s="30"/>
      <c r="AK63" s="30"/>
      <c r="AL63" s="30"/>
      <c r="AM63" s="30"/>
      <c r="AN63" s="31"/>
      <c r="AO63" s="28"/>
      <c r="AP63" s="27"/>
      <c r="AQ63" s="23"/>
      <c r="AR63" s="53" t="s">
        <v>171</v>
      </c>
      <c r="AS63" s="32">
        <v>61.78</v>
      </c>
      <c r="AT63" s="29"/>
      <c r="AU63" s="29"/>
      <c r="AV63" s="30">
        <v>15</v>
      </c>
      <c r="AW63" s="30">
        <v>0</v>
      </c>
      <c r="AX63" s="30">
        <v>0</v>
      </c>
      <c r="AY63" s="30">
        <v>0</v>
      </c>
      <c r="AZ63" s="31">
        <v>0</v>
      </c>
      <c r="BA63" s="28">
        <f>AS63+AT63+AU63</f>
        <v>61.78</v>
      </c>
      <c r="BB63" s="27">
        <f>AV63/2</f>
        <v>7.5</v>
      </c>
      <c r="BC63" s="23">
        <f>(AW63*3)+(AX63*5)+(AY63*5)+(AZ63*20)</f>
        <v>0</v>
      </c>
      <c r="BD63" s="53">
        <f>BA63+BB63+BC63</f>
        <v>69.28</v>
      </c>
      <c r="BE63" s="28"/>
      <c r="BF63" s="51"/>
      <c r="BG63" s="30"/>
      <c r="BH63" s="30"/>
      <c r="BI63" s="30"/>
      <c r="BJ63" s="30"/>
      <c r="BK63" s="30"/>
      <c r="BL63" s="69">
        <f>BE63+BF63</f>
        <v>0</v>
      </c>
      <c r="BM63" s="27">
        <f>BG63/2</f>
        <v>0</v>
      </c>
      <c r="BN63" s="23">
        <f>(BH63*3)+(BI63*5)+(BJ63*5)+(BK63*20)</f>
        <v>0</v>
      </c>
      <c r="BO63" s="78">
        <f>BL63+BM63+BN63</f>
        <v>0</v>
      </c>
      <c r="BP63" s="29">
        <v>71.849999999999994</v>
      </c>
      <c r="BQ63" s="29"/>
      <c r="BR63" s="29"/>
      <c r="BS63" s="29"/>
      <c r="BT63" s="30">
        <v>12</v>
      </c>
      <c r="BU63" s="30">
        <v>0</v>
      </c>
      <c r="BV63" s="30">
        <v>0</v>
      </c>
      <c r="BW63" s="30">
        <v>1</v>
      </c>
      <c r="BX63" s="31">
        <v>0</v>
      </c>
      <c r="BY63" s="28">
        <f>BP63+BQ63+BR63+BS63</f>
        <v>71.849999999999994</v>
      </c>
      <c r="BZ63" s="27">
        <f>BT63/2</f>
        <v>6</v>
      </c>
      <c r="CA63" s="23">
        <f>(BU63*3)+(BV63*5)+(BW63*5)+(BX63*20)</f>
        <v>5</v>
      </c>
      <c r="CB63" s="53">
        <f>BY63+BZ63+CA63</f>
        <v>82.85</v>
      </c>
      <c r="CC63" s="32">
        <v>65.55</v>
      </c>
      <c r="CD63" s="29"/>
      <c r="CE63" s="30">
        <v>20</v>
      </c>
      <c r="CF63" s="30">
        <v>0</v>
      </c>
      <c r="CG63" s="30">
        <v>2</v>
      </c>
      <c r="CH63" s="30">
        <v>2</v>
      </c>
      <c r="CI63" s="31">
        <v>0</v>
      </c>
      <c r="CJ63" s="28">
        <f>CC63+CD63</f>
        <v>65.55</v>
      </c>
      <c r="CK63" s="27">
        <f>CE63/2</f>
        <v>10</v>
      </c>
      <c r="CL63" s="23">
        <f>(CF63*3)+(CG63*5)+(CH63*5)+(CI63*20)</f>
        <v>20</v>
      </c>
      <c r="CM63" s="53">
        <f>CJ63+CK63+CL63</f>
        <v>95.55</v>
      </c>
      <c r="IL63" s="108"/>
    </row>
    <row r="64" spans="1:251" s="4" customFormat="1" x14ac:dyDescent="0.25">
      <c r="A64" s="34"/>
      <c r="B64" s="25" t="s">
        <v>174</v>
      </c>
      <c r="C64" s="25"/>
      <c r="D64" s="26" t="s">
        <v>103</v>
      </c>
      <c r="E64" s="26" t="s">
        <v>16</v>
      </c>
      <c r="F64" s="26" t="s">
        <v>98</v>
      </c>
      <c r="G64" s="21" t="str">
        <f>IF(AND(OR($G$2="Y",$H$2="Y"),I64&lt;5,J64&lt;5),IF(AND(I64=#REF!,J64=#REF!),#REF!+1,1),"")</f>
        <v/>
      </c>
      <c r="H64" s="21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35">
        <f>IF(ISNA(VLOOKUP(E64,SortLookup!$A$1:$B$5,2,FALSE))," ",VLOOKUP(E64,SortLookup!$A$1:$B$5,2,FALSE))</f>
        <v>0</v>
      </c>
      <c r="J64" s="22" t="str">
        <f>IF(ISNA(VLOOKUP(F64,SortLookup!$A$7:$B$11,2,FALSE))," ",VLOOKUP(F64,SortLookup!$A$7:$B$11,2,FALSE))</f>
        <v xml:space="preserve"> </v>
      </c>
      <c r="K64" s="66" t="s">
        <v>171</v>
      </c>
      <c r="L64" s="67"/>
      <c r="M64" s="40"/>
      <c r="N64" s="41"/>
      <c r="O64" s="68"/>
      <c r="P64" s="32">
        <v>21.89</v>
      </c>
      <c r="Q64" s="29"/>
      <c r="R64" s="29"/>
      <c r="S64" s="29"/>
      <c r="T64" s="29"/>
      <c r="U64" s="29"/>
      <c r="V64" s="29"/>
      <c r="W64" s="30">
        <v>30</v>
      </c>
      <c r="X64" s="30">
        <v>0</v>
      </c>
      <c r="Y64" s="30">
        <v>0</v>
      </c>
      <c r="Z64" s="30">
        <v>0</v>
      </c>
      <c r="AA64" s="31">
        <v>0</v>
      </c>
      <c r="AB64" s="28">
        <f>P64+Q64+R64+S64+T64+U64+V64</f>
        <v>21.89</v>
      </c>
      <c r="AC64" s="27">
        <f>W64/2</f>
        <v>15</v>
      </c>
      <c r="AD64" s="23">
        <f>(X64*3)+(Y64*5)+(Z64*5)+(AA64*20)</f>
        <v>0</v>
      </c>
      <c r="AE64" s="53">
        <f>AB64+AC64+AD64</f>
        <v>36.89</v>
      </c>
      <c r="AF64" s="32"/>
      <c r="AG64" s="29"/>
      <c r="AH64" s="29"/>
      <c r="AI64" s="29"/>
      <c r="AJ64" s="30"/>
      <c r="AK64" s="30"/>
      <c r="AL64" s="30"/>
      <c r="AM64" s="30"/>
      <c r="AN64" s="31"/>
      <c r="AO64" s="28"/>
      <c r="AP64" s="27"/>
      <c r="AQ64" s="23"/>
      <c r="AR64" s="53" t="s">
        <v>171</v>
      </c>
      <c r="AS64" s="32">
        <v>40.869999999999997</v>
      </c>
      <c r="AT64" s="29"/>
      <c r="AU64" s="29"/>
      <c r="AV64" s="30">
        <v>6</v>
      </c>
      <c r="AW64" s="30">
        <v>0</v>
      </c>
      <c r="AX64" s="30">
        <v>0</v>
      </c>
      <c r="AY64" s="30">
        <v>0</v>
      </c>
      <c r="AZ64" s="31">
        <v>0</v>
      </c>
      <c r="BA64" s="28">
        <f>AS64+AT64+AU64</f>
        <v>40.869999999999997</v>
      </c>
      <c r="BB64" s="27">
        <f>AV64/2</f>
        <v>3</v>
      </c>
      <c r="BC64" s="23">
        <f>(AW64*3)+(AX64*5)+(AY64*5)+(AZ64*20)</f>
        <v>0</v>
      </c>
      <c r="BD64" s="53">
        <f>BA64+BB64+BC64</f>
        <v>43.87</v>
      </c>
      <c r="BE64" s="28"/>
      <c r="BF64" s="51"/>
      <c r="BG64" s="30"/>
      <c r="BH64" s="30"/>
      <c r="BI64" s="30"/>
      <c r="BJ64" s="30"/>
      <c r="BK64" s="30"/>
      <c r="BL64" s="69">
        <f>BE64+BF64</f>
        <v>0</v>
      </c>
      <c r="BM64" s="27">
        <f>BG64/2</f>
        <v>0</v>
      </c>
      <c r="BN64" s="23">
        <f>(BH64*3)+(BI64*5)+(BJ64*5)+(BK64*20)</f>
        <v>0</v>
      </c>
      <c r="BO64" s="78">
        <f>BL64+BM64+BN64</f>
        <v>0</v>
      </c>
      <c r="BP64" s="29">
        <v>45.21</v>
      </c>
      <c r="BQ64" s="29"/>
      <c r="BR64" s="29"/>
      <c r="BS64" s="29"/>
      <c r="BT64" s="30">
        <v>2</v>
      </c>
      <c r="BU64" s="30">
        <v>1</v>
      </c>
      <c r="BV64" s="30">
        <v>0</v>
      </c>
      <c r="BW64" s="30">
        <v>0</v>
      </c>
      <c r="BX64" s="31">
        <v>0</v>
      </c>
      <c r="BY64" s="28">
        <f>BP64+BQ64+BR64+BS64</f>
        <v>45.21</v>
      </c>
      <c r="BZ64" s="27">
        <f>BT64/2</f>
        <v>1</v>
      </c>
      <c r="CA64" s="23">
        <f>(BU64*3)+(BV64*5)+(BW64*5)+(BX64*20)</f>
        <v>3</v>
      </c>
      <c r="CB64" s="53">
        <f>BY64+BZ64+CA64</f>
        <v>49.21</v>
      </c>
      <c r="CC64" s="32">
        <v>38.28</v>
      </c>
      <c r="CD64" s="29"/>
      <c r="CE64" s="30">
        <v>10</v>
      </c>
      <c r="CF64" s="30">
        <v>0</v>
      </c>
      <c r="CG64" s="30">
        <v>0</v>
      </c>
      <c r="CH64" s="30">
        <v>0</v>
      </c>
      <c r="CI64" s="31">
        <v>0</v>
      </c>
      <c r="CJ64" s="28">
        <f>CC64+CD64</f>
        <v>38.28</v>
      </c>
      <c r="CK64" s="27">
        <f>CE64/2</f>
        <v>5</v>
      </c>
      <c r="CL64" s="23">
        <f>(CF64*3)+(CG64*5)+(CH64*5)+(CI64*20)</f>
        <v>0</v>
      </c>
      <c r="CM64" s="53">
        <f>CJ64+CK64+CL64</f>
        <v>43.28</v>
      </c>
      <c r="IL64" s="108"/>
    </row>
    <row r="65" spans="1:251" s="4" customFormat="1" ht="3" customHeight="1" x14ac:dyDescent="0.25">
      <c r="A65" s="110"/>
      <c r="B65" s="111"/>
      <c r="C65" s="111"/>
      <c r="D65" s="112"/>
      <c r="E65" s="112"/>
      <c r="F65" s="112"/>
      <c r="G65" s="113"/>
      <c r="H65" s="113"/>
      <c r="I65" s="114"/>
      <c r="J65" s="115"/>
      <c r="K65" s="131"/>
      <c r="L65" s="132"/>
      <c r="M65" s="133"/>
      <c r="N65" s="134"/>
      <c r="O65" s="135"/>
      <c r="P65" s="119"/>
      <c r="Q65" s="120"/>
      <c r="R65" s="120"/>
      <c r="S65" s="120"/>
      <c r="T65" s="120"/>
      <c r="U65" s="120"/>
      <c r="V65" s="120"/>
      <c r="W65" s="121"/>
      <c r="X65" s="121"/>
      <c r="Y65" s="121"/>
      <c r="Z65" s="121"/>
      <c r="AA65" s="122"/>
      <c r="AB65" s="123"/>
      <c r="AC65" s="118"/>
      <c r="AD65" s="117"/>
      <c r="AE65" s="124"/>
      <c r="AF65" s="119"/>
      <c r="AG65" s="120"/>
      <c r="AH65" s="120"/>
      <c r="AI65" s="120"/>
      <c r="AJ65" s="121"/>
      <c r="AK65" s="121"/>
      <c r="AL65" s="121"/>
      <c r="AM65" s="121"/>
      <c r="AN65" s="122"/>
      <c r="AO65" s="123"/>
      <c r="AP65" s="118"/>
      <c r="AQ65" s="117"/>
      <c r="AR65" s="124"/>
      <c r="AS65" s="119"/>
      <c r="AT65" s="120"/>
      <c r="AU65" s="120"/>
      <c r="AV65" s="121"/>
      <c r="AW65" s="121"/>
      <c r="AX65" s="121"/>
      <c r="AY65" s="121"/>
      <c r="AZ65" s="122"/>
      <c r="BA65" s="123"/>
      <c r="BB65" s="118"/>
      <c r="BC65" s="117"/>
      <c r="BD65" s="124"/>
      <c r="BE65" s="123"/>
      <c r="BF65" s="125"/>
      <c r="BG65" s="121"/>
      <c r="BH65" s="121"/>
      <c r="BI65" s="121"/>
      <c r="BJ65" s="121"/>
      <c r="BK65" s="121"/>
      <c r="BL65" s="116"/>
      <c r="BM65" s="118"/>
      <c r="BN65" s="117"/>
      <c r="BO65" s="126"/>
      <c r="BP65" s="120"/>
      <c r="BQ65" s="120"/>
      <c r="BR65" s="120"/>
      <c r="BS65" s="120"/>
      <c r="BT65" s="121"/>
      <c r="BU65" s="121"/>
      <c r="BV65" s="121"/>
      <c r="BW65" s="121"/>
      <c r="BX65" s="122"/>
      <c r="BY65" s="123"/>
      <c r="BZ65" s="118"/>
      <c r="CA65" s="117"/>
      <c r="CB65" s="124"/>
      <c r="CC65" s="119"/>
      <c r="CD65" s="120"/>
      <c r="CE65" s="121"/>
      <c r="CF65" s="121"/>
      <c r="CG65" s="121"/>
      <c r="CH65" s="121"/>
      <c r="CI65" s="122"/>
      <c r="CJ65" s="123"/>
      <c r="CK65" s="118"/>
      <c r="CL65" s="117"/>
      <c r="CM65" s="124"/>
      <c r="IL65" s="108"/>
    </row>
    <row r="66" spans="1:251" s="4" customFormat="1" ht="13.8" thickBot="1" x14ac:dyDescent="0.3">
      <c r="A66" s="34">
        <v>1</v>
      </c>
      <c r="B66" s="25" t="s">
        <v>169</v>
      </c>
      <c r="C66" s="25"/>
      <c r="D66" s="26"/>
      <c r="E66" s="26" t="s">
        <v>19</v>
      </c>
      <c r="F66" s="26" t="s">
        <v>23</v>
      </c>
      <c r="G66" s="21" t="str">
        <f>IF(AND(OR($G$2="Y",$H$2="Y"),I66&lt;5,J66&lt;5),IF(AND(I66=#REF!,J66=#REF!),#REF!+1,1),"")</f>
        <v/>
      </c>
      <c r="H66" s="21" t="e">
        <f>IF(AND($H$2="Y",J66&gt;0,OR(AND(G66=1,#REF!=10),AND(G66=2,#REF!=20),AND(G66=3,#REF!=30),AND(G66=4,#REF!=40),AND(G66=5,#REF!=50),AND(G66=6,#REF!=60),AND(G66=7,#REF!=70),AND(G66=8,#REF!=80),AND(G66=9,#REF!=90),AND(G66=10,#REF!=100))),VLOOKUP(J66-1,SortLookup!$A$13:$B$16,2,FALSE),"")</f>
        <v>#REF!</v>
      </c>
      <c r="I66" s="35">
        <f>IF(ISNA(VLOOKUP(E66,SortLookup!$A$1:$B$5,2,FALSE))," ",VLOOKUP(E66,SortLookup!$A$1:$B$5,2,FALSE))</f>
        <v>4</v>
      </c>
      <c r="J66" s="22">
        <f>IF(ISNA(VLOOKUP(F66,SortLookup!$A$7:$B$11,2,FALSE))," ",VLOOKUP(F66,SortLookup!$A$7:$B$11,2,FALSE))</f>
        <v>3</v>
      </c>
      <c r="K66" s="66">
        <f>L66+M66+N66</f>
        <v>231.27</v>
      </c>
      <c r="L66" s="67">
        <f>AB66+BA66+BL66+BY66+CJ66+CU66+DF66+DQ66+EB66+EM66+EX66+FI66+FT66+GE66+GP66+HA66+HL66+HW66+IH66</f>
        <v>221.77</v>
      </c>
      <c r="M66" s="40">
        <f>AD66+BC66+BN66+CA66+CL66+CW66+DH66+DS66+ED66+EO66+EZ66+FK66+FV66+GG66+GR66+HC66+HN66+HY66+IJ66</f>
        <v>0</v>
      </c>
      <c r="N66" s="41">
        <f>O66/2</f>
        <v>9.5</v>
      </c>
      <c r="O66" s="68">
        <f>W66+AV66+BG66+BT66+CE66+CP66+DA66+DL66+DW66+EH66+ES66+FD66+FO66+FZ66+GK66+GV66+HG66+HR66+IC66</f>
        <v>19</v>
      </c>
      <c r="P66" s="32">
        <v>29.61</v>
      </c>
      <c r="Q66" s="29"/>
      <c r="R66" s="29"/>
      <c r="S66" s="29"/>
      <c r="T66" s="29"/>
      <c r="U66" s="29"/>
      <c r="V66" s="29"/>
      <c r="W66" s="30">
        <v>6</v>
      </c>
      <c r="X66" s="30">
        <v>0</v>
      </c>
      <c r="Y66" s="30">
        <v>0</v>
      </c>
      <c r="Z66" s="30">
        <v>0</v>
      </c>
      <c r="AA66" s="31">
        <v>0</v>
      </c>
      <c r="AB66" s="28">
        <f>P66+Q66+R66+S66+T66+U66+V66</f>
        <v>29.61</v>
      </c>
      <c r="AC66" s="27">
        <f>W66/2</f>
        <v>3</v>
      </c>
      <c r="AD66" s="23">
        <f>(X66*3)+(Y66*5)+(Z66*5)+(AA66*20)</f>
        <v>0</v>
      </c>
      <c r="AE66" s="53">
        <f>AB66+AC66+AD66</f>
        <v>32.61</v>
      </c>
      <c r="AF66" s="32">
        <v>9.18</v>
      </c>
      <c r="AG66" s="29"/>
      <c r="AH66" s="29"/>
      <c r="AI66" s="29"/>
      <c r="AJ66" s="30">
        <v>0</v>
      </c>
      <c r="AK66" s="30">
        <v>0</v>
      </c>
      <c r="AL66" s="30">
        <v>0</v>
      </c>
      <c r="AM66" s="30">
        <v>0</v>
      </c>
      <c r="AN66" s="31">
        <v>0</v>
      </c>
      <c r="AO66" s="28">
        <f>AF66+AG66+AH66+AI66</f>
        <v>9.18</v>
      </c>
      <c r="AP66" s="27">
        <f>AJ66/2</f>
        <v>0</v>
      </c>
      <c r="AQ66" s="23">
        <f>(AK66*3)+(AL66*5)+(AM66*5)+(AN66*20)</f>
        <v>0</v>
      </c>
      <c r="AR66" s="53">
        <f>AO66+AP66+AQ66</f>
        <v>9.18</v>
      </c>
      <c r="AS66" s="32">
        <v>48.95</v>
      </c>
      <c r="AT66" s="29"/>
      <c r="AU66" s="29"/>
      <c r="AV66" s="30">
        <v>1</v>
      </c>
      <c r="AW66" s="30">
        <v>0</v>
      </c>
      <c r="AX66" s="30">
        <v>0</v>
      </c>
      <c r="AY66" s="30">
        <v>0</v>
      </c>
      <c r="AZ66" s="31">
        <v>0</v>
      </c>
      <c r="BA66" s="28">
        <f>AS66+AT66+AU66</f>
        <v>48.95</v>
      </c>
      <c r="BB66" s="27">
        <f>AV66/2</f>
        <v>0.5</v>
      </c>
      <c r="BC66" s="23">
        <f>(AW66*3)+(AX66*5)+(AY66*5)+(AZ66*20)</f>
        <v>0</v>
      </c>
      <c r="BD66" s="53">
        <f>BA66+BB66+BC66</f>
        <v>49.45</v>
      </c>
      <c r="BE66" s="28"/>
      <c r="BF66" s="51"/>
      <c r="BG66" s="30"/>
      <c r="BH66" s="30"/>
      <c r="BI66" s="30"/>
      <c r="BJ66" s="30"/>
      <c r="BK66" s="30"/>
      <c r="BL66" s="69">
        <f>BE66+BF66</f>
        <v>0</v>
      </c>
      <c r="BM66" s="27">
        <f>BG66/2</f>
        <v>0</v>
      </c>
      <c r="BN66" s="23">
        <f>(BH66*3)+(BI66*5)+(BJ66*5)+(BK66*20)</f>
        <v>0</v>
      </c>
      <c r="BO66" s="78">
        <f>BL66+BM66+BN66</f>
        <v>0</v>
      </c>
      <c r="BP66" s="29">
        <v>69.25</v>
      </c>
      <c r="BQ66" s="29"/>
      <c r="BR66" s="29"/>
      <c r="BS66" s="29"/>
      <c r="BT66" s="30">
        <v>12</v>
      </c>
      <c r="BU66" s="30">
        <v>0</v>
      </c>
      <c r="BV66" s="30">
        <v>0</v>
      </c>
      <c r="BW66" s="30">
        <v>0</v>
      </c>
      <c r="BX66" s="31">
        <v>0</v>
      </c>
      <c r="BY66" s="28">
        <f>BP66+BQ66+BR66+BS66</f>
        <v>69.25</v>
      </c>
      <c r="BZ66" s="27">
        <f>BT66/2</f>
        <v>6</v>
      </c>
      <c r="CA66" s="23">
        <f>(BU66*3)+(BV66*5)+(BW66*5)+(BX66*20)</f>
        <v>0</v>
      </c>
      <c r="CB66" s="53">
        <f>BY66+BZ66+CA66</f>
        <v>75.25</v>
      </c>
      <c r="CC66" s="32">
        <v>73.959999999999994</v>
      </c>
      <c r="CD66" s="29"/>
      <c r="CE66" s="30">
        <v>0</v>
      </c>
      <c r="CF66" s="30">
        <v>0</v>
      </c>
      <c r="CG66" s="30">
        <v>0</v>
      </c>
      <c r="CH66" s="30">
        <v>0</v>
      </c>
      <c r="CI66" s="31">
        <v>0</v>
      </c>
      <c r="CJ66" s="28">
        <f>CC66+CD66</f>
        <v>73.959999999999994</v>
      </c>
      <c r="CK66" s="27">
        <f>CE66/2</f>
        <v>0</v>
      </c>
      <c r="CL66" s="23">
        <f>(CF66*3)+(CG66*5)+(CH66*5)+(CI66*20)</f>
        <v>0</v>
      </c>
      <c r="CM66" s="53">
        <f>CJ66+CK66+CL66</f>
        <v>73.959999999999994</v>
      </c>
      <c r="IL66" s="108"/>
    </row>
    <row r="67" spans="1:251" s="4" customFormat="1" hidden="1" x14ac:dyDescent="0.25">
      <c r="A67" s="34"/>
      <c r="B67" s="25"/>
      <c r="C67" s="25"/>
      <c r="D67" s="26"/>
      <c r="E67" s="26"/>
      <c r="F67" s="26"/>
      <c r="G67" s="21" t="str">
        <f>IF(AND(OR($G$2="Y",$H$2="Y"),I67&lt;5,J67&lt;5),IF(AND(I67=#REF!,J67=#REF!),#REF!+1,1),"")</f>
        <v/>
      </c>
      <c r="H67" s="21" t="e">
        <f>IF(AND($H$2="Y",J67&gt;0,OR(AND(G67=1,#REF!=10),AND(G67=2,#REF!=20),AND(G67=3,#REF!=30),AND(G67=4,#REF!=40),AND(G67=5,#REF!=50),AND(G67=6,#REF!=60),AND(G67=7,#REF!=70),AND(G67=8,#REF!=80),AND(G67=9,#REF!=90),AND(G67=10,#REF!=100))),VLOOKUP(J67-1,SortLookup!$A$13:$B$16,2,FALSE),"")</f>
        <v>#REF!</v>
      </c>
      <c r="I67" s="35" t="str">
        <f>IF(ISNA(VLOOKUP(E67,SortLookup!$A$1:$B$5,2,FALSE))," ",VLOOKUP(E67,SortLookup!$A$1:$B$5,2,FALSE))</f>
        <v xml:space="preserve"> </v>
      </c>
      <c r="J67" s="22" t="str">
        <f>IF(ISNA(VLOOKUP(F67,SortLookup!$A$7:$B$11,2,FALSE))," ",VLOOKUP(F67,SortLookup!$A$7:$B$11,2,FALSE))</f>
        <v xml:space="preserve"> </v>
      </c>
      <c r="K67" s="66">
        <f t="shared" ref="K60:K68" si="0">L67+M67+N67</f>
        <v>0</v>
      </c>
      <c r="L67" s="67">
        <f t="shared" ref="L60:L68" si="1">AB67+BA67+BL67+BY67+CJ67+CU67+DF67+DQ67+EB67+EM67+EX67+FI67+FT67+GE67+GP67+HA67+HL67+HW67+IH67</f>
        <v>0</v>
      </c>
      <c r="M67" s="40">
        <f t="shared" ref="M60:M68" si="2">AD67+BC67+BN67+CA67+CL67+CW67+DH67+DS67+ED67+EO67+EZ67+FK67+FV67+GG67+GR67+HC67+HN67+HY67+IJ67</f>
        <v>0</v>
      </c>
      <c r="N67" s="41">
        <f t="shared" ref="N5:N71" si="3">O67/2</f>
        <v>0</v>
      </c>
      <c r="O67" s="68">
        <f t="shared" ref="O60:O68" si="4">W67+AV67+BG67+BT67+CE67+CP67+DA67+DL67+DW67+EH67+ES67+FD67+FO67+FZ67+GK67+GV67+HG67+HR67+IC67</f>
        <v>0</v>
      </c>
      <c r="P67" s="32"/>
      <c r="Q67" s="29"/>
      <c r="R67" s="29"/>
      <c r="S67" s="29"/>
      <c r="T67" s="29"/>
      <c r="U67" s="29"/>
      <c r="V67" s="29"/>
      <c r="W67" s="30"/>
      <c r="X67" s="30"/>
      <c r="Y67" s="30"/>
      <c r="Z67" s="30"/>
      <c r="AA67" s="31"/>
      <c r="AB67" s="28">
        <f t="shared" ref="AB60:AB68" si="5">P67+Q67+R67+S67+T67+U67+V67</f>
        <v>0</v>
      </c>
      <c r="AC67" s="27">
        <f t="shared" ref="AC60:AC68" si="6">W67/2</f>
        <v>0</v>
      </c>
      <c r="AD67" s="23">
        <f t="shared" ref="AD60:AD68" si="7">(X67*3)+(Y67*5)+(Z67*5)+(AA67*20)</f>
        <v>0</v>
      </c>
      <c r="AE67" s="53">
        <f t="shared" ref="AE60:AE68" si="8">AB67+AC67+AD67</f>
        <v>0</v>
      </c>
      <c r="AF67" s="32"/>
      <c r="AG67" s="29"/>
      <c r="AH67" s="29"/>
      <c r="AI67" s="29"/>
      <c r="AJ67" s="30"/>
      <c r="AK67" s="30"/>
      <c r="AL67" s="30"/>
      <c r="AM67" s="30"/>
      <c r="AN67" s="31"/>
      <c r="AO67" s="28">
        <f t="shared" ref="AO60:AO68" si="9">AF67+AG67+AH67+AI67</f>
        <v>0</v>
      </c>
      <c r="AP67" s="27">
        <f t="shared" ref="AP60:AP68" si="10">AJ67/2</f>
        <v>0</v>
      </c>
      <c r="AQ67" s="23">
        <f t="shared" ref="AQ60:AQ68" si="11">(AK67*3)+(AL67*5)+(AM67*5)+(AN67*20)</f>
        <v>0</v>
      </c>
      <c r="AR67" s="53">
        <f t="shared" ref="AR60:AR68" si="12">AO67+AP67+AQ67</f>
        <v>0</v>
      </c>
      <c r="AS67" s="32"/>
      <c r="AT67" s="29"/>
      <c r="AU67" s="29"/>
      <c r="AV67" s="30"/>
      <c r="AW67" s="30"/>
      <c r="AX67" s="30"/>
      <c r="AY67" s="30"/>
      <c r="AZ67" s="31"/>
      <c r="BA67" s="28">
        <f t="shared" ref="BA60:BA68" si="13">AS67+AT67+AU67</f>
        <v>0</v>
      </c>
      <c r="BB67" s="27">
        <f t="shared" ref="BB60:BB68" si="14">AV67/2</f>
        <v>0</v>
      </c>
      <c r="BC67" s="23">
        <f t="shared" ref="BC60:BC68" si="15">(AW67*3)+(AX67*5)+(AY67*5)+(AZ67*20)</f>
        <v>0</v>
      </c>
      <c r="BD67" s="53">
        <f t="shared" ref="BD60:BD68" si="16">BA67+BB67+BC67</f>
        <v>0</v>
      </c>
      <c r="BE67" s="28"/>
      <c r="BF67" s="51"/>
      <c r="BG67" s="30"/>
      <c r="BH67" s="30"/>
      <c r="BI67" s="30"/>
      <c r="BJ67" s="30"/>
      <c r="BK67" s="30"/>
      <c r="BL67" s="69">
        <f t="shared" ref="BL60:BL68" si="17">BE67+BF67</f>
        <v>0</v>
      </c>
      <c r="BM67" s="27">
        <f t="shared" ref="BM60:BM68" si="18">BG67/2</f>
        <v>0</v>
      </c>
      <c r="BN67" s="23">
        <f t="shared" ref="BN60:BN68" si="19">(BH67*3)+(BI67*5)+(BJ67*5)+(BK67*20)</f>
        <v>0</v>
      </c>
      <c r="BO67" s="78">
        <f t="shared" ref="BO60:BO68" si="20">BL67+BM67+BN67</f>
        <v>0</v>
      </c>
      <c r="BP67" s="29"/>
      <c r="BQ67" s="29"/>
      <c r="BR67" s="29"/>
      <c r="BS67" s="29"/>
      <c r="BT67" s="30"/>
      <c r="BU67" s="30"/>
      <c r="BV67" s="30"/>
      <c r="BW67" s="30"/>
      <c r="BX67" s="31"/>
      <c r="BY67" s="28">
        <f t="shared" ref="BY60:BY68" si="21">BP67+BQ67+BR67+BS67</f>
        <v>0</v>
      </c>
      <c r="BZ67" s="27">
        <f t="shared" ref="BZ60:BZ68" si="22">BT67/2</f>
        <v>0</v>
      </c>
      <c r="CA67" s="23">
        <f t="shared" ref="CA60:CA68" si="23">(BU67*3)+(BV67*5)+(BW67*5)+(BX67*20)</f>
        <v>0</v>
      </c>
      <c r="CB67" s="53">
        <f t="shared" ref="CB60:CB68" si="24">BY67+BZ67+CA67</f>
        <v>0</v>
      </c>
      <c r="CC67" s="32"/>
      <c r="CD67" s="29"/>
      <c r="CE67" s="30"/>
      <c r="CF67" s="30"/>
      <c r="CG67" s="30"/>
      <c r="CH67" s="30"/>
      <c r="CI67" s="31"/>
      <c r="CJ67" s="28">
        <f t="shared" ref="CJ60:CJ68" si="25">CC67+CD67</f>
        <v>0</v>
      </c>
      <c r="CK67" s="27">
        <f t="shared" ref="CK60:CK68" si="26">CE67/2</f>
        <v>0</v>
      </c>
      <c r="CL67" s="23">
        <f t="shared" ref="CL60:CL68" si="27">(CF67*3)+(CG67*5)+(CH67*5)+(CI67*20)</f>
        <v>0</v>
      </c>
      <c r="CM67" s="53">
        <f t="shared" ref="CM60:CM68" si="28">CJ67+CK67+CL67</f>
        <v>0</v>
      </c>
      <c r="IL67" s="108"/>
    </row>
    <row r="68" spans="1:251" s="4" customFormat="1" hidden="1" x14ac:dyDescent="0.25">
      <c r="A68" s="34"/>
      <c r="B68" s="25"/>
      <c r="C68" s="25"/>
      <c r="D68" s="26"/>
      <c r="E68" s="26"/>
      <c r="F68" s="26"/>
      <c r="G68" s="21" t="str">
        <f>IF(AND(OR($G$2="Y",$H$2="Y"),I68&lt;5,J68&lt;5),IF(AND(I68=#REF!,J68=#REF!),#REF!+1,1),"")</f>
        <v/>
      </c>
      <c r="H68" s="21" t="e">
        <f>IF(AND($H$2="Y",J68&gt;0,OR(AND(G68=1,#REF!=10),AND(G68=2,#REF!=20),AND(G68=3,#REF!=30),AND(G68=4,#REF!=40),AND(G68=5,#REF!=50),AND(G68=6,#REF!=60),AND(G68=7,#REF!=70),AND(G68=8,#REF!=80),AND(G68=9,#REF!=90),AND(G68=10,#REF!=100))),VLOOKUP(J68-1,SortLookup!$A$13:$B$16,2,FALSE),"")</f>
        <v>#REF!</v>
      </c>
      <c r="I68" s="35" t="str">
        <f>IF(ISNA(VLOOKUP(E68,SortLookup!$A$1:$B$5,2,FALSE))," ",VLOOKUP(E68,SortLookup!$A$1:$B$5,2,FALSE))</f>
        <v xml:space="preserve"> </v>
      </c>
      <c r="J68" s="22" t="str">
        <f>IF(ISNA(VLOOKUP(F68,SortLookup!$A$7:$B$11,2,FALSE))," ",VLOOKUP(F68,SortLookup!$A$7:$B$11,2,FALSE))</f>
        <v xml:space="preserve"> </v>
      </c>
      <c r="K68" s="66">
        <f t="shared" si="0"/>
        <v>0</v>
      </c>
      <c r="L68" s="67">
        <f t="shared" si="1"/>
        <v>0</v>
      </c>
      <c r="M68" s="40">
        <f t="shared" si="2"/>
        <v>0</v>
      </c>
      <c r="N68" s="41">
        <f t="shared" si="3"/>
        <v>0</v>
      </c>
      <c r="O68" s="68">
        <f t="shared" si="4"/>
        <v>0</v>
      </c>
      <c r="P68" s="32"/>
      <c r="Q68" s="29"/>
      <c r="R68" s="29"/>
      <c r="S68" s="29"/>
      <c r="T68" s="29"/>
      <c r="U68" s="29"/>
      <c r="V68" s="29"/>
      <c r="W68" s="30"/>
      <c r="X68" s="30"/>
      <c r="Y68" s="30"/>
      <c r="Z68" s="30"/>
      <c r="AA68" s="31"/>
      <c r="AB68" s="28">
        <f t="shared" si="5"/>
        <v>0</v>
      </c>
      <c r="AC68" s="27">
        <f t="shared" si="6"/>
        <v>0</v>
      </c>
      <c r="AD68" s="23">
        <f t="shared" si="7"/>
        <v>0</v>
      </c>
      <c r="AE68" s="53">
        <f t="shared" si="8"/>
        <v>0</v>
      </c>
      <c r="AF68" s="32"/>
      <c r="AG68" s="29"/>
      <c r="AH68" s="29"/>
      <c r="AI68" s="29"/>
      <c r="AJ68" s="30"/>
      <c r="AK68" s="30"/>
      <c r="AL68" s="30"/>
      <c r="AM68" s="30"/>
      <c r="AN68" s="31"/>
      <c r="AO68" s="28">
        <f t="shared" si="9"/>
        <v>0</v>
      </c>
      <c r="AP68" s="27">
        <f t="shared" si="10"/>
        <v>0</v>
      </c>
      <c r="AQ68" s="23">
        <f t="shared" si="11"/>
        <v>0</v>
      </c>
      <c r="AR68" s="53">
        <f t="shared" si="12"/>
        <v>0</v>
      </c>
      <c r="AS68" s="32"/>
      <c r="AT68" s="29"/>
      <c r="AU68" s="29"/>
      <c r="AV68" s="30"/>
      <c r="AW68" s="30"/>
      <c r="AX68" s="30"/>
      <c r="AY68" s="30"/>
      <c r="AZ68" s="31"/>
      <c r="BA68" s="28">
        <f t="shared" si="13"/>
        <v>0</v>
      </c>
      <c r="BB68" s="27">
        <f t="shared" si="14"/>
        <v>0</v>
      </c>
      <c r="BC68" s="23">
        <f t="shared" si="15"/>
        <v>0</v>
      </c>
      <c r="BD68" s="53">
        <f t="shared" si="16"/>
        <v>0</v>
      </c>
      <c r="BE68" s="28"/>
      <c r="BF68" s="51"/>
      <c r="BG68" s="30"/>
      <c r="BH68" s="30"/>
      <c r="BI68" s="30"/>
      <c r="BJ68" s="30"/>
      <c r="BK68" s="30"/>
      <c r="BL68" s="69">
        <f t="shared" si="17"/>
        <v>0</v>
      </c>
      <c r="BM68" s="27">
        <f t="shared" si="18"/>
        <v>0</v>
      </c>
      <c r="BN68" s="23">
        <f t="shared" si="19"/>
        <v>0</v>
      </c>
      <c r="BO68" s="78">
        <f t="shared" si="20"/>
        <v>0</v>
      </c>
      <c r="BP68" s="29"/>
      <c r="BQ68" s="29"/>
      <c r="BR68" s="29"/>
      <c r="BS68" s="29"/>
      <c r="BT68" s="30"/>
      <c r="BU68" s="30"/>
      <c r="BV68" s="30"/>
      <c r="BW68" s="30"/>
      <c r="BX68" s="31"/>
      <c r="BY68" s="28">
        <f t="shared" si="21"/>
        <v>0</v>
      </c>
      <c r="BZ68" s="27">
        <f t="shared" si="22"/>
        <v>0</v>
      </c>
      <c r="CA68" s="23">
        <f t="shared" si="23"/>
        <v>0</v>
      </c>
      <c r="CB68" s="53">
        <f t="shared" si="24"/>
        <v>0</v>
      </c>
      <c r="CC68" s="32"/>
      <c r="CD68" s="29"/>
      <c r="CE68" s="30"/>
      <c r="CF68" s="30"/>
      <c r="CG68" s="30"/>
      <c r="CH68" s="30"/>
      <c r="CI68" s="31"/>
      <c r="CJ68" s="28">
        <f t="shared" si="25"/>
        <v>0</v>
      </c>
      <c r="CK68" s="27">
        <f t="shared" si="26"/>
        <v>0</v>
      </c>
      <c r="CL68" s="23">
        <f t="shared" si="27"/>
        <v>0</v>
      </c>
      <c r="CM68" s="53">
        <f t="shared" si="28"/>
        <v>0</v>
      </c>
      <c r="IL68" s="108"/>
    </row>
    <row r="69" spans="1:251" s="4" customFormat="1" hidden="1" x14ac:dyDescent="0.25">
      <c r="A69" s="34"/>
      <c r="B69" s="25"/>
      <c r="C69" s="25"/>
      <c r="D69" s="26"/>
      <c r="E69" s="26"/>
      <c r="F69" s="26"/>
      <c r="G69" s="21" t="str">
        <f>IF(AND(OR($G$2="Y",$H$2="Y"),I69&lt;5,J69&lt;5),IF(AND(I69=#REF!,J69=#REF!),#REF!+1,1),"")</f>
        <v/>
      </c>
      <c r="H69" s="21" t="e">
        <f>IF(AND($H$2="Y",J69&gt;0,OR(AND(G69=1,#REF!=10),AND(G69=2,#REF!=20),AND(G69=3,#REF!=30),AND(G69=4,#REF!=40),AND(G69=5,#REF!=50),AND(G69=6,#REF!=60),AND(G69=7,#REF!=70),AND(G69=8,#REF!=80),AND(G69=9,#REF!=90),AND(G69=10,#REF!=100))),VLOOKUP(J69-1,SortLookup!$A$13:$B$16,2,FALSE),"")</f>
        <v>#REF!</v>
      </c>
      <c r="I69" s="35" t="str">
        <f>IF(ISNA(VLOOKUP(E69,SortLookup!$A$1:$B$5,2,FALSE))," ",VLOOKUP(E69,SortLookup!$A$1:$B$5,2,FALSE))</f>
        <v xml:space="preserve"> </v>
      </c>
      <c r="J69" s="22" t="str">
        <f>IF(ISNA(VLOOKUP(F69,SortLookup!$A$7:$B$11,2,FALSE))," ",VLOOKUP(F69,SortLookup!$A$7:$B$11,2,FALSE))</f>
        <v xml:space="preserve"> </v>
      </c>
      <c r="K69" s="66">
        <f t="shared" ref="K47:K70" si="29">L69+M69+N69</f>
        <v>0</v>
      </c>
      <c r="L69" s="67">
        <f t="shared" ref="L47:L70" si="30">AB69+BA69+BL69+BY69+CJ69+CU69+DF69+DQ69+EB69+EM69+EX69+FI69+FT69+GE69+GP69+HA69+HL69+HW69+IH69</f>
        <v>0</v>
      </c>
      <c r="M69" s="40">
        <f t="shared" ref="M47:M70" si="31">AD69+BC69+BN69+CA69+CL69+CW69+DH69+DS69+ED69+EO69+EZ69+FK69+FV69+GG69+GR69+HC69+HN69+HY69+IJ69</f>
        <v>0</v>
      </c>
      <c r="N69" s="41">
        <f t="shared" si="3"/>
        <v>0</v>
      </c>
      <c r="O69" s="68">
        <f t="shared" ref="O47:O70" si="32">W69+AV69+BG69+BT69+CE69+CP69+DA69+DL69+DW69+EH69+ES69+FD69+FO69+FZ69+GK69+GV69+HG69+HR69+IC69</f>
        <v>0</v>
      </c>
      <c r="P69" s="32"/>
      <c r="Q69" s="29"/>
      <c r="R69" s="29"/>
      <c r="S69" s="29"/>
      <c r="T69" s="29"/>
      <c r="U69" s="29"/>
      <c r="V69" s="29"/>
      <c r="W69" s="30"/>
      <c r="X69" s="30"/>
      <c r="Y69" s="30"/>
      <c r="Z69" s="30"/>
      <c r="AA69" s="31"/>
      <c r="AB69" s="28">
        <f t="shared" ref="AB47:AB70" si="33">P69+Q69+R69+S69+T69+U69+V69</f>
        <v>0</v>
      </c>
      <c r="AC69" s="27">
        <f t="shared" ref="AC47:AC70" si="34">W69/2</f>
        <v>0</v>
      </c>
      <c r="AD69" s="23">
        <f t="shared" ref="AD47:AD70" si="35">(X69*3)+(Y69*5)+(Z69*5)+(AA69*20)</f>
        <v>0</v>
      </c>
      <c r="AE69" s="53">
        <f t="shared" ref="AE47:AE70" si="36">AB69+AC69+AD69</f>
        <v>0</v>
      </c>
      <c r="AF69" s="32"/>
      <c r="AG69" s="29"/>
      <c r="AH69" s="29"/>
      <c r="AI69" s="29"/>
      <c r="AJ69" s="30"/>
      <c r="AK69" s="30"/>
      <c r="AL69" s="30"/>
      <c r="AM69" s="30"/>
      <c r="AN69" s="31"/>
      <c r="AO69" s="28">
        <f t="shared" ref="AO47:AO70" si="37">AF69+AG69+AH69+AI69</f>
        <v>0</v>
      </c>
      <c r="AP69" s="27">
        <f t="shared" ref="AP47:AP70" si="38">AJ69/2</f>
        <v>0</v>
      </c>
      <c r="AQ69" s="23">
        <f t="shared" ref="AQ47:AQ70" si="39">(AK69*3)+(AL69*5)+(AM69*5)+(AN69*20)</f>
        <v>0</v>
      </c>
      <c r="AR69" s="53">
        <f t="shared" ref="AR47:AR70" si="40">AO69+AP69+AQ69</f>
        <v>0</v>
      </c>
      <c r="AS69" s="32"/>
      <c r="AT69" s="29"/>
      <c r="AU69" s="29"/>
      <c r="AV69" s="30"/>
      <c r="AW69" s="30"/>
      <c r="AX69" s="30"/>
      <c r="AY69" s="30"/>
      <c r="AZ69" s="31"/>
      <c r="BA69" s="28">
        <f t="shared" ref="BA47:BA70" si="41">AS69+AT69+AU69</f>
        <v>0</v>
      </c>
      <c r="BB69" s="27">
        <f t="shared" ref="BB47:BB70" si="42">AV69/2</f>
        <v>0</v>
      </c>
      <c r="BC69" s="23">
        <f t="shared" ref="BC47:BC70" si="43">(AW69*3)+(AX69*5)+(AY69*5)+(AZ69*20)</f>
        <v>0</v>
      </c>
      <c r="BD69" s="53">
        <f t="shared" ref="BD47:BD70" si="44">BA69+BB69+BC69</f>
        <v>0</v>
      </c>
      <c r="BE69" s="28"/>
      <c r="BF69" s="51"/>
      <c r="BG69" s="30"/>
      <c r="BH69" s="30"/>
      <c r="BI69" s="30"/>
      <c r="BJ69" s="30"/>
      <c r="BK69" s="30"/>
      <c r="BL69" s="69">
        <f t="shared" ref="BL47:BL70" si="45">BE69+BF69</f>
        <v>0</v>
      </c>
      <c r="BM69" s="27">
        <f t="shared" ref="BM47:BM70" si="46">BG69/2</f>
        <v>0</v>
      </c>
      <c r="BN69" s="23">
        <f t="shared" ref="BN47:BN70" si="47">(BH69*3)+(BI69*5)+(BJ69*5)+(BK69*20)</f>
        <v>0</v>
      </c>
      <c r="BO69" s="78">
        <f t="shared" ref="BO47:BO70" si="48">BL69+BM69+BN69</f>
        <v>0</v>
      </c>
      <c r="BP69" s="29"/>
      <c r="BQ69" s="29"/>
      <c r="BR69" s="29"/>
      <c r="BS69" s="29"/>
      <c r="BT69" s="30"/>
      <c r="BU69" s="30"/>
      <c r="BV69" s="30"/>
      <c r="BW69" s="30"/>
      <c r="BX69" s="31"/>
      <c r="BY69" s="28">
        <f t="shared" ref="BY47:BY70" si="49">BP69+BQ69+BR69+BS69</f>
        <v>0</v>
      </c>
      <c r="BZ69" s="27">
        <f t="shared" ref="BZ47:BZ70" si="50">BT69/2</f>
        <v>0</v>
      </c>
      <c r="CA69" s="23">
        <f t="shared" ref="CA47:CA70" si="51">(BU69*3)+(BV69*5)+(BW69*5)+(BX69*20)</f>
        <v>0</v>
      </c>
      <c r="CB69" s="53">
        <f t="shared" ref="CB47:CB70" si="52">BY69+BZ69+CA69</f>
        <v>0</v>
      </c>
      <c r="CC69" s="32"/>
      <c r="CD69" s="29"/>
      <c r="CE69" s="30"/>
      <c r="CF69" s="30"/>
      <c r="CG69" s="30"/>
      <c r="CH69" s="30"/>
      <c r="CI69" s="31"/>
      <c r="CJ69" s="28">
        <f t="shared" ref="CJ47:CJ70" si="53">CC69+CD69</f>
        <v>0</v>
      </c>
      <c r="CK69" s="27">
        <f t="shared" ref="CK47:CK70" si="54">CE69/2</f>
        <v>0</v>
      </c>
      <c r="CL69" s="23">
        <f t="shared" ref="CL47:CL70" si="55">(CF69*3)+(CG69*5)+(CH69*5)+(CI69*20)</f>
        <v>0</v>
      </c>
      <c r="CM69" s="53">
        <f t="shared" ref="CM47:CM70" si="56">CJ69+CK69+CL69</f>
        <v>0</v>
      </c>
      <c r="IL69" s="108"/>
    </row>
    <row r="70" spans="1:251" s="4" customFormat="1" hidden="1" x14ac:dyDescent="0.25">
      <c r="A70" s="34"/>
      <c r="B70" s="25"/>
      <c r="C70" s="25"/>
      <c r="D70" s="26"/>
      <c r="E70" s="26"/>
      <c r="F70" s="26"/>
      <c r="G70" s="21" t="str">
        <f>IF(AND(OR($G$2="Y",$H$2="Y"),I70&lt;5,J70&lt;5),IF(AND(I70=#REF!,J70=#REF!),#REF!+1,1),"")</f>
        <v/>
      </c>
      <c r="H70" s="21" t="e">
        <f>IF(AND($H$2="Y",J70&gt;0,OR(AND(G70=1,#REF!=10),AND(G70=2,#REF!=20),AND(G70=3,#REF!=30),AND(G70=4,#REF!=40),AND(G70=5,#REF!=50),AND(G70=6,#REF!=60),AND(G70=7,#REF!=70),AND(G70=8,#REF!=80),AND(G70=9,#REF!=90),AND(G70=10,#REF!=100))),VLOOKUP(J70-1,SortLookup!$A$13:$B$16,2,FALSE),"")</f>
        <v>#REF!</v>
      </c>
      <c r="I70" s="35" t="str">
        <f>IF(ISNA(VLOOKUP(E70,SortLookup!$A$1:$B$5,2,FALSE))," ",VLOOKUP(E70,SortLookup!$A$1:$B$5,2,FALSE))</f>
        <v xml:space="preserve"> </v>
      </c>
      <c r="J70" s="22" t="str">
        <f>IF(ISNA(VLOOKUP(F70,SortLookup!$A$7:$B$11,2,FALSE))," ",VLOOKUP(F70,SortLookup!$A$7:$B$11,2,FALSE))</f>
        <v xml:space="preserve"> </v>
      </c>
      <c r="K70" s="66">
        <f t="shared" si="29"/>
        <v>0</v>
      </c>
      <c r="L70" s="67">
        <f t="shared" si="30"/>
        <v>0</v>
      </c>
      <c r="M70" s="40">
        <f t="shared" si="31"/>
        <v>0</v>
      </c>
      <c r="N70" s="41">
        <f t="shared" si="3"/>
        <v>0</v>
      </c>
      <c r="O70" s="68">
        <f t="shared" si="32"/>
        <v>0</v>
      </c>
      <c r="P70" s="32"/>
      <c r="Q70" s="29"/>
      <c r="R70" s="29"/>
      <c r="S70" s="29"/>
      <c r="T70" s="29"/>
      <c r="U70" s="29"/>
      <c r="V70" s="29"/>
      <c r="W70" s="30"/>
      <c r="X70" s="30"/>
      <c r="Y70" s="30"/>
      <c r="Z70" s="30"/>
      <c r="AA70" s="31"/>
      <c r="AB70" s="28">
        <f t="shared" si="33"/>
        <v>0</v>
      </c>
      <c r="AC70" s="27">
        <f t="shared" si="34"/>
        <v>0</v>
      </c>
      <c r="AD70" s="23">
        <f t="shared" si="35"/>
        <v>0</v>
      </c>
      <c r="AE70" s="53">
        <f t="shared" si="36"/>
        <v>0</v>
      </c>
      <c r="AF70" s="32"/>
      <c r="AG70" s="29"/>
      <c r="AH70" s="29"/>
      <c r="AI70" s="29"/>
      <c r="AJ70" s="30"/>
      <c r="AK70" s="30"/>
      <c r="AL70" s="30"/>
      <c r="AM70" s="30"/>
      <c r="AN70" s="31"/>
      <c r="AO70" s="28">
        <f t="shared" si="37"/>
        <v>0</v>
      </c>
      <c r="AP70" s="27">
        <f t="shared" si="38"/>
        <v>0</v>
      </c>
      <c r="AQ70" s="23">
        <f t="shared" si="39"/>
        <v>0</v>
      </c>
      <c r="AR70" s="53">
        <f t="shared" si="40"/>
        <v>0</v>
      </c>
      <c r="AS70" s="32"/>
      <c r="AT70" s="29"/>
      <c r="AU70" s="29"/>
      <c r="AV70" s="30"/>
      <c r="AW70" s="30"/>
      <c r="AX70" s="30"/>
      <c r="AY70" s="30"/>
      <c r="AZ70" s="31"/>
      <c r="BA70" s="28">
        <f t="shared" si="41"/>
        <v>0</v>
      </c>
      <c r="BB70" s="27">
        <f t="shared" si="42"/>
        <v>0</v>
      </c>
      <c r="BC70" s="23">
        <f t="shared" si="43"/>
        <v>0</v>
      </c>
      <c r="BD70" s="53">
        <f t="shared" si="44"/>
        <v>0</v>
      </c>
      <c r="BE70" s="28"/>
      <c r="BF70" s="51"/>
      <c r="BG70" s="30"/>
      <c r="BH70" s="30"/>
      <c r="BI70" s="30"/>
      <c r="BJ70" s="30"/>
      <c r="BK70" s="30"/>
      <c r="BL70" s="69">
        <f t="shared" si="45"/>
        <v>0</v>
      </c>
      <c r="BM70" s="27">
        <f t="shared" si="46"/>
        <v>0</v>
      </c>
      <c r="BN70" s="23">
        <f t="shared" si="47"/>
        <v>0</v>
      </c>
      <c r="BO70" s="78">
        <f t="shared" si="48"/>
        <v>0</v>
      </c>
      <c r="BP70" s="29"/>
      <c r="BQ70" s="29"/>
      <c r="BR70" s="29"/>
      <c r="BS70" s="29"/>
      <c r="BT70" s="30"/>
      <c r="BU70" s="30"/>
      <c r="BV70" s="30"/>
      <c r="BW70" s="30"/>
      <c r="BX70" s="31"/>
      <c r="BY70" s="28">
        <f t="shared" si="49"/>
        <v>0</v>
      </c>
      <c r="BZ70" s="27">
        <f t="shared" si="50"/>
        <v>0</v>
      </c>
      <c r="CA70" s="23">
        <f t="shared" si="51"/>
        <v>0</v>
      </c>
      <c r="CB70" s="53">
        <f t="shared" si="52"/>
        <v>0</v>
      </c>
      <c r="CC70" s="32"/>
      <c r="CD70" s="29"/>
      <c r="CE70" s="30"/>
      <c r="CF70" s="30"/>
      <c r="CG70" s="30"/>
      <c r="CH70" s="30"/>
      <c r="CI70" s="31"/>
      <c r="CJ70" s="28">
        <f t="shared" si="53"/>
        <v>0</v>
      </c>
      <c r="CK70" s="27">
        <f t="shared" si="54"/>
        <v>0</v>
      </c>
      <c r="CL70" s="23">
        <f t="shared" si="55"/>
        <v>0</v>
      </c>
      <c r="CM70" s="53">
        <f t="shared" si="56"/>
        <v>0</v>
      </c>
      <c r="IL70" s="108"/>
    </row>
    <row r="71" spans="1:251" s="4" customFormat="1" ht="13.8" hidden="1" thickBot="1" x14ac:dyDescent="0.3">
      <c r="A71" s="34"/>
      <c r="B71" s="25"/>
      <c r="C71" s="25"/>
      <c r="D71" s="26"/>
      <c r="E71" s="26"/>
      <c r="F71" s="26"/>
      <c r="G71" s="21" t="str">
        <f>IF(AND(OR($G$2="Y",$H$2="Y"),I71&lt;5,J71&lt;5),IF(AND(I71=#REF!,J71=#REF!),#REF!+1,1),"")</f>
        <v/>
      </c>
      <c r="H71" s="21" t="e">
        <f>IF(AND($H$2="Y",J71&gt;0,OR(AND(G71=1,#REF!=10),AND(G71=2,#REF!=20),AND(G71=3,#REF!=30),AND(G71=4,#REF!=40),AND(G71=5,#REF!=50),AND(G71=6,#REF!=60),AND(G71=7,#REF!=70),AND(G71=8,#REF!=80),AND(G71=9,#REF!=90),AND(G71=10,#REF!=100))),VLOOKUP(J71-1,SortLookup!$A$13:$B$16,2,FALSE),"")</f>
        <v>#REF!</v>
      </c>
      <c r="I71" s="35" t="str">
        <f>IF(ISNA(VLOOKUP(E71,SortLookup!$A$1:$B$5,2,FALSE))," ",VLOOKUP(E71,SortLookup!$A$1:$B$5,2,FALSE))</f>
        <v xml:space="preserve"> </v>
      </c>
      <c r="J71" s="22" t="str">
        <f>IF(ISNA(VLOOKUP(F71,SortLookup!$A$7:$B$11,2,FALSE))," ",VLOOKUP(F71,SortLookup!$A$7:$B$11,2,FALSE))</f>
        <v xml:space="preserve"> </v>
      </c>
      <c r="K71" s="66">
        <f t="shared" ref="K12:K71" si="57">L71+M71+N71</f>
        <v>0</v>
      </c>
      <c r="L71" s="67">
        <f t="shared" ref="L12:L71" si="58">AB71+BA71+BL71+BY71+CJ71+CU71+DF71+DQ71+EB71+EM71+EX71+FI71+FT71+GE71+GP71+HA71+HL71+HW71+IH71</f>
        <v>0</v>
      </c>
      <c r="M71" s="40">
        <f t="shared" ref="M12:M71" si="59">AD71+BC71+BN71+CA71+CL71+CW71+DH71+DS71+ED71+EO71+EZ71+FK71+FV71+GG71+GR71+HC71+HN71+HY71+IJ71</f>
        <v>0</v>
      </c>
      <c r="N71" s="41">
        <f t="shared" si="3"/>
        <v>0</v>
      </c>
      <c r="O71" s="68">
        <f t="shared" ref="O12:O71" si="60">W71+AV71+BG71+BT71+CE71+CP71+DA71+DL71+DW71+EH71+ES71+FD71+FO71+FZ71+GK71+GV71+HG71+HR71+IC71</f>
        <v>0</v>
      </c>
      <c r="P71" s="32"/>
      <c r="Q71" s="29"/>
      <c r="R71" s="29"/>
      <c r="S71" s="29"/>
      <c r="T71" s="29"/>
      <c r="U71" s="29"/>
      <c r="V71" s="29"/>
      <c r="W71" s="30"/>
      <c r="X71" s="30"/>
      <c r="Y71" s="30"/>
      <c r="Z71" s="30"/>
      <c r="AA71" s="31"/>
      <c r="AB71" s="28">
        <f t="shared" ref="AB28:AB71" si="61">P71+Q71+R71+S71+T71+U71+V71</f>
        <v>0</v>
      </c>
      <c r="AC71" s="27">
        <f t="shared" ref="AC28:AC71" si="62">W71/2</f>
        <v>0</v>
      </c>
      <c r="AD71" s="23">
        <f t="shared" ref="AD28:AD71" si="63">(X71*3)+(Y71*5)+(Z71*5)+(AA71*20)</f>
        <v>0</v>
      </c>
      <c r="AE71" s="53">
        <f t="shared" ref="AE28:AE71" si="64">AB71+AC71+AD71</f>
        <v>0</v>
      </c>
      <c r="AF71" s="32"/>
      <c r="AG71" s="29"/>
      <c r="AH71" s="29"/>
      <c r="AI71" s="29"/>
      <c r="AJ71" s="30"/>
      <c r="AK71" s="30"/>
      <c r="AL71" s="30"/>
      <c r="AM71" s="30"/>
      <c r="AN71" s="31"/>
      <c r="AO71" s="28">
        <f t="shared" ref="AO28:AO71" si="65">AF71+AG71+AH71+AI71</f>
        <v>0</v>
      </c>
      <c r="AP71" s="27">
        <f t="shared" ref="AP28:AP71" si="66">AJ71/2</f>
        <v>0</v>
      </c>
      <c r="AQ71" s="23">
        <f t="shared" ref="AQ28:AQ71" si="67">(AK71*3)+(AL71*5)+(AM71*5)+(AN71*20)</f>
        <v>0</v>
      </c>
      <c r="AR71" s="53">
        <f t="shared" ref="AR28:AR71" si="68">AO71+AP71+AQ71</f>
        <v>0</v>
      </c>
      <c r="AS71" s="32"/>
      <c r="AT71" s="29"/>
      <c r="AU71" s="29"/>
      <c r="AV71" s="30"/>
      <c r="AW71" s="30"/>
      <c r="AX71" s="30"/>
      <c r="AY71" s="30"/>
      <c r="AZ71" s="31"/>
      <c r="BA71" s="28">
        <f t="shared" ref="BA28:BA71" si="69">AS71+AT71+AU71</f>
        <v>0</v>
      </c>
      <c r="BB71" s="27">
        <f t="shared" ref="BB28:BB71" si="70">AV71/2</f>
        <v>0</v>
      </c>
      <c r="BC71" s="23">
        <f t="shared" ref="BC28:BC71" si="71">(AW71*3)+(AX71*5)+(AY71*5)+(AZ71*20)</f>
        <v>0</v>
      </c>
      <c r="BD71" s="53">
        <f t="shared" ref="BD28:BD71" si="72">BA71+BB71+BC71</f>
        <v>0</v>
      </c>
      <c r="BE71" s="28"/>
      <c r="BF71" s="51"/>
      <c r="BG71" s="30"/>
      <c r="BH71" s="30"/>
      <c r="BI71" s="30"/>
      <c r="BJ71" s="30"/>
      <c r="BK71" s="30"/>
      <c r="BL71" s="69">
        <f t="shared" ref="BL28:BL71" si="73">BE71+BF71</f>
        <v>0</v>
      </c>
      <c r="BM71" s="27">
        <f t="shared" ref="BM28:BM71" si="74">BG71/2</f>
        <v>0</v>
      </c>
      <c r="BN71" s="23">
        <f t="shared" ref="BN28:BN71" si="75">(BH71*3)+(BI71*5)+(BJ71*5)+(BK71*20)</f>
        <v>0</v>
      </c>
      <c r="BO71" s="78">
        <f t="shared" ref="BO28:BO71" si="76">BL71+BM71+BN71</f>
        <v>0</v>
      </c>
      <c r="BP71" s="29"/>
      <c r="BQ71" s="29"/>
      <c r="BR71" s="29"/>
      <c r="BS71" s="29"/>
      <c r="BT71" s="30"/>
      <c r="BU71" s="30"/>
      <c r="BV71" s="30"/>
      <c r="BW71" s="30"/>
      <c r="BX71" s="31"/>
      <c r="BY71" s="28">
        <f t="shared" ref="BY28:BY71" si="77">BP71+BQ71+BR71+BS71</f>
        <v>0</v>
      </c>
      <c r="BZ71" s="27">
        <f t="shared" ref="BZ28:BZ71" si="78">BT71/2</f>
        <v>0</v>
      </c>
      <c r="CA71" s="23">
        <f t="shared" ref="CA28:CA71" si="79">(BU71*3)+(BV71*5)+(BW71*5)+(BX71*20)</f>
        <v>0</v>
      </c>
      <c r="CB71" s="53">
        <f t="shared" ref="CB28:CB71" si="80">BY71+BZ71+CA71</f>
        <v>0</v>
      </c>
      <c r="CC71" s="32"/>
      <c r="CD71" s="29"/>
      <c r="CE71" s="30"/>
      <c r="CF71" s="30"/>
      <c r="CG71" s="30"/>
      <c r="CH71" s="30"/>
      <c r="CI71" s="31"/>
      <c r="CJ71" s="28">
        <f t="shared" ref="CJ28:CJ71" si="81">CC71+CD71</f>
        <v>0</v>
      </c>
      <c r="CK71" s="27">
        <f t="shared" ref="CK28:CK71" si="82">CE71/2</f>
        <v>0</v>
      </c>
      <c r="CL71" s="23">
        <f t="shared" ref="CL28:CL71" si="83">(CF71*3)+(CG71*5)+(CH71*5)+(CI71*20)</f>
        <v>0</v>
      </c>
      <c r="CM71" s="53">
        <f t="shared" ref="CM28:CM71" si="84">CJ71+CK71+CL71</f>
        <v>0</v>
      </c>
      <c r="IL71" s="108"/>
    </row>
    <row r="72" spans="1:251" s="4" customFormat="1" hidden="1" x14ac:dyDescent="0.25">
      <c r="A72" s="34"/>
      <c r="B72" s="72"/>
      <c r="C72" s="25"/>
      <c r="D72" s="26"/>
      <c r="E72" s="73"/>
      <c r="F72" s="73"/>
      <c r="G72" s="21" t="str">
        <f>IF(AND(OR($G$2="Y",$H$2="Y"),I72&lt;5,J72&lt;5),IF(AND(I72=#REF!,J72=#REF!),#REF!+1,1),"")</f>
        <v/>
      </c>
      <c r="H72" s="21" t="e">
        <f>IF(AND($H$2="Y",J72&gt;0,OR(AND(G72=1,#REF!=10),AND(G72=2,#REF!=20),AND(G72=3,#REF!=30),AND(G72=4,#REF!=40),AND(G72=5,#REF!=50),AND(G72=6,#REF!=60),AND(G72=7,#REF!=70),AND(G72=8,#REF!=80),AND(G72=9,#REF!=90),AND(G72=10,#REF!=100))),VLOOKUP(J72-1,SortLookup!$A$13:$B$16,2,FALSE),"")</f>
        <v>#REF!</v>
      </c>
      <c r="I72" s="35" t="str">
        <f>IF(ISNA(VLOOKUP(E72,SortLookup!$A$1:$B$5,2,FALSE))," ",VLOOKUP(E72,SortLookup!$A$1:$B$5,2,FALSE))</f>
        <v xml:space="preserve"> </v>
      </c>
      <c r="J72" s="22" t="str">
        <f>IF(ISNA(VLOOKUP(F72,SortLookup!$A$7:$B$11,2,FALSE))," ",VLOOKUP(F72,SortLookup!$A$7:$B$11,2,FALSE))</f>
        <v xml:space="preserve"> </v>
      </c>
      <c r="K72" s="92">
        <f t="shared" ref="K72:K74" si="85">L72+M72+N72</f>
        <v>0</v>
      </c>
      <c r="L72" s="69">
        <f>AB72+AO72+BA72+BL72+BY72+CJ72+CU72+DF72+DQ72+EB72+EM72+EX72+FI72+FT72+GE72+GP72+HA72+HL72+HW72+IH72</f>
        <v>0</v>
      </c>
      <c r="M72" s="23">
        <f>AD72+AQ72+BC72+BN72+CA72+CL72+CW72+DH72+DS72+ED72+EO72+EZ72+FK72+FV72+GG72+GR72+HC72+HN72+HY72+IJ72</f>
        <v>0</v>
      </c>
      <c r="N72" s="27">
        <f t="shared" ref="N72:N74" si="86">O72/2</f>
        <v>0</v>
      </c>
      <c r="O72" s="88">
        <f>W72+AJ72+AV72+BG72+BT72+CE72+CP72+DA72+DL72+DW72+EH72+ES72+FD72+FO72+FZ72+GK72+GV72+HG72+HR72+IC72</f>
        <v>0</v>
      </c>
      <c r="P72" s="32"/>
      <c r="Q72" s="29"/>
      <c r="R72" s="29"/>
      <c r="S72" s="29"/>
      <c r="T72" s="29"/>
      <c r="U72" s="29"/>
      <c r="V72" s="29"/>
      <c r="W72" s="30"/>
      <c r="X72" s="30"/>
      <c r="Y72" s="30"/>
      <c r="Z72" s="30"/>
      <c r="AA72" s="31"/>
      <c r="AB72" s="28">
        <f t="shared" ref="AB72:AB74" si="87">P72+Q72+R72+S72+T72+U72+V72</f>
        <v>0</v>
      </c>
      <c r="AC72" s="27">
        <f t="shared" ref="AC72:AC74" si="88">W72/2</f>
        <v>0</v>
      </c>
      <c r="AD72" s="23">
        <f t="shared" ref="AD72:AD74" si="89">(X72*3)+(Y72*5)+(Z72*5)+(AA72*20)</f>
        <v>0</v>
      </c>
      <c r="AE72" s="53">
        <f t="shared" ref="AE72:AE74" si="90">AB72+AC72+AD72</f>
        <v>0</v>
      </c>
      <c r="AF72" s="32"/>
      <c r="AG72" s="29"/>
      <c r="AH72" s="29"/>
      <c r="AI72" s="29"/>
      <c r="AJ72" s="30"/>
      <c r="AK72" s="30"/>
      <c r="AL72" s="30"/>
      <c r="AM72" s="30"/>
      <c r="AN72" s="31"/>
      <c r="AO72" s="28">
        <f t="shared" ref="AO72:AO74" si="91">AF72+AG72+AH72+AI72</f>
        <v>0</v>
      </c>
      <c r="AP72" s="27">
        <f t="shared" ref="AP72:AP74" si="92">AJ72/2</f>
        <v>0</v>
      </c>
      <c r="AQ72" s="23">
        <f t="shared" ref="AQ72:AQ74" si="93">(AK72*3)+(AL72*5)+(AM72*5)+(AN72*20)</f>
        <v>0</v>
      </c>
      <c r="AR72" s="53">
        <f t="shared" ref="AR72:AR74" si="94">AO72+AP72+AQ72</f>
        <v>0</v>
      </c>
      <c r="AS72" s="32"/>
      <c r="AT72" s="29"/>
      <c r="AU72" s="29"/>
      <c r="AV72" s="30"/>
      <c r="AW72" s="30"/>
      <c r="AX72" s="30"/>
      <c r="AY72" s="30"/>
      <c r="AZ72" s="31"/>
      <c r="BA72" s="28">
        <f t="shared" ref="BA72:BA74" si="95">AS72+AT72+AU72</f>
        <v>0</v>
      </c>
      <c r="BB72" s="27">
        <f t="shared" ref="BB72:BB74" si="96">AV72/2</f>
        <v>0</v>
      </c>
      <c r="BC72" s="23">
        <f t="shared" ref="BC72:BC74" si="97">(AW72*3)+(AX72*5)+(AY72*5)+(AZ72*20)</f>
        <v>0</v>
      </c>
      <c r="BD72" s="53">
        <f t="shared" ref="BD72:BD74" si="98">BA72+BB72+BC72</f>
        <v>0</v>
      </c>
      <c r="BE72" s="28"/>
      <c r="BF72" s="51"/>
      <c r="BG72" s="30"/>
      <c r="BH72" s="30"/>
      <c r="BI72" s="30"/>
      <c r="BJ72" s="30"/>
      <c r="BK72" s="30"/>
      <c r="BL72" s="69">
        <f t="shared" ref="BL72:BL74" si="99">BE72+BF72</f>
        <v>0</v>
      </c>
      <c r="BM72" s="27">
        <f t="shared" ref="BM72:BM74" si="100">BG72/2</f>
        <v>0</v>
      </c>
      <c r="BN72" s="23">
        <f t="shared" ref="BN72:BN74" si="101">(BH72*3)+(BI72*5)+(BJ72*5)+(BK72*20)</f>
        <v>0</v>
      </c>
      <c r="BO72" s="78">
        <f t="shared" ref="BO72:BO74" si="102">BL72+BM72+BN72</f>
        <v>0</v>
      </c>
      <c r="BP72" s="29"/>
      <c r="BQ72" s="29"/>
      <c r="BR72" s="29"/>
      <c r="BS72" s="29"/>
      <c r="BT72" s="30"/>
      <c r="BU72" s="30"/>
      <c r="BV72" s="30"/>
      <c r="BW72" s="30"/>
      <c r="BX72" s="31"/>
      <c r="BY72" s="28">
        <f t="shared" ref="BY72:BY74" si="103">BP72+BQ72+BR72+BS72</f>
        <v>0</v>
      </c>
      <c r="BZ72" s="27">
        <f t="shared" ref="BZ72:BZ74" si="104">BT72/2</f>
        <v>0</v>
      </c>
      <c r="CA72" s="23">
        <f t="shared" ref="CA72:CA74" si="105">(BU72*3)+(BV72*5)+(BW72*5)+(BX72*20)</f>
        <v>0</v>
      </c>
      <c r="CB72" s="53">
        <f t="shared" ref="CB72:CB74" si="106">BY72+BZ72+CA72</f>
        <v>0</v>
      </c>
      <c r="CC72" s="32"/>
      <c r="CD72" s="29"/>
      <c r="CE72" s="30"/>
      <c r="CF72" s="30"/>
      <c r="CG72" s="30"/>
      <c r="CH72" s="30"/>
      <c r="CI72" s="31"/>
      <c r="CJ72" s="28">
        <f t="shared" ref="CJ72:CJ74" si="107">CC72+CD72</f>
        <v>0</v>
      </c>
      <c r="CK72" s="27">
        <f t="shared" ref="CK72:CK74" si="108">CE72/2</f>
        <v>0</v>
      </c>
      <c r="CL72" s="23">
        <f t="shared" ref="CL72:CL74" si="109">(CF72*3)+(CG72*5)+(CH72*5)+(CI72*20)</f>
        <v>0</v>
      </c>
      <c r="CM72" s="53">
        <f t="shared" ref="CM72:CM74" si="110">CJ72+CK72+CL72</f>
        <v>0</v>
      </c>
      <c r="CN72" s="1"/>
      <c r="CO72" s="1"/>
      <c r="CP72" s="2"/>
      <c r="CQ72" s="2"/>
      <c r="CR72" s="2"/>
      <c r="CS72" s="2"/>
      <c r="CT72" s="2"/>
      <c r="CU72" s="70"/>
      <c r="CV72" s="13"/>
      <c r="CW72" s="6"/>
      <c r="CX72" s="44"/>
      <c r="CY72" s="1"/>
      <c r="CZ72" s="1"/>
      <c r="DA72" s="2"/>
      <c r="DB72" s="2"/>
      <c r="DC72" s="2"/>
      <c r="DD72" s="2"/>
      <c r="DE72" s="2"/>
      <c r="DF72" s="70"/>
      <c r="DG72" s="13"/>
      <c r="DH72" s="6"/>
      <c r="DI72" s="44"/>
      <c r="DJ72" s="1"/>
      <c r="DK72" s="1"/>
      <c r="DL72" s="2"/>
      <c r="DM72" s="2"/>
      <c r="DN72" s="2"/>
      <c r="DO72" s="2"/>
      <c r="DP72" s="2"/>
      <c r="DQ72" s="70"/>
      <c r="DR72" s="13"/>
      <c r="DS72" s="6"/>
      <c r="DT72" s="44"/>
      <c r="DU72" s="1"/>
      <c r="DV72" s="1"/>
      <c r="DW72" s="2"/>
      <c r="DX72" s="2"/>
      <c r="DY72" s="2"/>
      <c r="DZ72" s="2"/>
      <c r="EA72" s="2"/>
      <c r="EB72" s="70"/>
      <c r="EC72" s="13"/>
      <c r="ED72" s="6"/>
      <c r="EE72" s="44"/>
      <c r="EF72" s="1"/>
      <c r="EG72" s="1"/>
      <c r="EH72" s="2"/>
      <c r="EI72" s="2"/>
      <c r="EJ72" s="2"/>
      <c r="EK72" s="2"/>
      <c r="EL72" s="2"/>
      <c r="EM72" s="70"/>
      <c r="EN72" s="13"/>
      <c r="EO72" s="6"/>
      <c r="EP72" s="44"/>
      <c r="EQ72" s="1"/>
      <c r="ER72" s="1"/>
      <c r="ES72" s="2"/>
      <c r="ET72" s="2"/>
      <c r="EU72" s="2"/>
      <c r="EV72" s="2"/>
      <c r="EW72" s="2"/>
      <c r="EX72" s="70"/>
      <c r="EY72" s="13"/>
      <c r="EZ72" s="6"/>
      <c r="FA72" s="44"/>
      <c r="FB72" s="1"/>
      <c r="FC72" s="1"/>
      <c r="FD72" s="2"/>
      <c r="FE72" s="2"/>
      <c r="FF72" s="2"/>
      <c r="FG72" s="2"/>
      <c r="FH72" s="2"/>
      <c r="FI72" s="70"/>
      <c r="FJ72" s="13"/>
      <c r="FK72" s="6"/>
      <c r="FL72" s="44"/>
      <c r="FM72" s="1"/>
      <c r="FN72" s="1"/>
      <c r="FO72" s="2"/>
      <c r="FP72" s="2"/>
      <c r="FQ72" s="2"/>
      <c r="FR72" s="2"/>
      <c r="FS72" s="2"/>
      <c r="FT72" s="70"/>
      <c r="FU72" s="13"/>
      <c r="FV72" s="6"/>
      <c r="FW72" s="44"/>
      <c r="FX72" s="1"/>
      <c r="FY72" s="1"/>
      <c r="FZ72" s="2"/>
      <c r="GA72" s="2"/>
      <c r="GB72" s="2"/>
      <c r="GC72" s="2"/>
      <c r="GD72" s="2"/>
      <c r="GE72" s="70"/>
      <c r="GF72" s="13"/>
      <c r="GG72" s="6"/>
      <c r="GH72" s="44"/>
      <c r="GI72" s="1"/>
      <c r="GJ72" s="1"/>
      <c r="GK72" s="2"/>
      <c r="GL72" s="2"/>
      <c r="GM72" s="2"/>
      <c r="GN72" s="2"/>
      <c r="GO72" s="2"/>
      <c r="GP72" s="70"/>
      <c r="GQ72" s="13"/>
      <c r="GR72" s="6"/>
      <c r="GS72" s="44"/>
      <c r="GT72" s="1"/>
      <c r="GU72" s="1"/>
      <c r="GV72" s="2"/>
      <c r="GW72" s="2"/>
      <c r="GX72" s="2"/>
      <c r="GY72" s="2"/>
      <c r="GZ72" s="2"/>
      <c r="HA72" s="70"/>
      <c r="HB72" s="13"/>
      <c r="HC72" s="6"/>
      <c r="HD72" s="44"/>
      <c r="HE72" s="1"/>
      <c r="HF72" s="1"/>
      <c r="HG72" s="2"/>
      <c r="HH72" s="2"/>
      <c r="HI72" s="2"/>
      <c r="HJ72" s="2"/>
      <c r="HK72" s="2"/>
      <c r="HL72" s="70"/>
      <c r="HM72" s="13"/>
      <c r="HN72" s="6"/>
      <c r="HO72" s="44"/>
      <c r="HP72" s="1"/>
      <c r="HQ72" s="1"/>
      <c r="HR72" s="2"/>
      <c r="HS72" s="2"/>
      <c r="HT72" s="2"/>
      <c r="HU72" s="2"/>
      <c r="HV72" s="2"/>
      <c r="HW72" s="70"/>
      <c r="HX72" s="13"/>
      <c r="HY72" s="6"/>
      <c r="HZ72" s="44"/>
      <c r="IA72" s="1"/>
      <c r="IB72" s="1"/>
      <c r="IC72" s="2"/>
      <c r="ID72" s="2"/>
      <c r="IE72" s="2"/>
      <c r="IF72" s="2"/>
      <c r="IG72" s="2"/>
      <c r="IH72" s="70"/>
      <c r="II72" s="13"/>
      <c r="IJ72" s="6"/>
      <c r="IK72" s="44"/>
      <c r="IL72" s="108"/>
      <c r="IM72"/>
      <c r="IN72"/>
    </row>
    <row r="73" spans="1:251" s="4" customFormat="1" hidden="1" x14ac:dyDescent="0.25">
      <c r="A73" s="34"/>
      <c r="B73" s="25"/>
      <c r="C73" s="25"/>
      <c r="D73" s="26"/>
      <c r="E73" s="26"/>
      <c r="F73" s="26"/>
      <c r="G73" s="21" t="str">
        <f>IF(AND(OR($G$2="Y",$H$2="Y"),I73&lt;5,J73&lt;5),IF(AND(I73=#REF!,J73=#REF!),#REF!+1,1),"")</f>
        <v/>
      </c>
      <c r="H73" s="21" t="e">
        <f>IF(AND($H$2="Y",J73&gt;0,OR(AND(G73=1,#REF!=10),AND(G73=2,#REF!=20),AND(G73=3,#REF!=30),AND(G73=4,#REF!=40),AND(G73=5,#REF!=50),AND(G73=6,#REF!=60),AND(G73=7,#REF!=70),AND(G73=8,#REF!=80),AND(G73=9,#REF!=90),AND(G73=10,#REF!=100))),VLOOKUP(J73-1,SortLookup!$A$13:$B$16,2,FALSE),"")</f>
        <v>#REF!</v>
      </c>
      <c r="I73" s="35" t="str">
        <f>IF(ISNA(VLOOKUP(E73,SortLookup!$A$1:$B$5,2,FALSE))," ",VLOOKUP(E73,SortLookup!$A$1:$B$5,2,FALSE))</f>
        <v xml:space="preserve"> </v>
      </c>
      <c r="J73" s="22" t="str">
        <f>IF(ISNA(VLOOKUP(F73,SortLookup!$A$7:$B$11,2,FALSE))," ",VLOOKUP(F73,SortLookup!$A$7:$B$11,2,FALSE))</f>
        <v xml:space="preserve"> </v>
      </c>
      <c r="K73" s="92">
        <f t="shared" si="85"/>
        <v>0</v>
      </c>
      <c r="L73" s="69">
        <f>AB73+AO73+BA73+BL73+BY73+CJ73+CU42+DF42+DQ42+EB42+EM42+EX42+FI42+FT42+GE42+GP42+HA42+HL42+HW42+IH42</f>
        <v>0</v>
      </c>
      <c r="M73" s="23">
        <f>AD73+AQ73+BC73+BN73+CA73+CL73+CW42+DH42+DS42+ED42+EO42+EZ42+FK42+FV42+GG42+GR42+HC42+HN42+HY42+IJ42</f>
        <v>0</v>
      </c>
      <c r="N73" s="27">
        <f t="shared" si="86"/>
        <v>0</v>
      </c>
      <c r="O73" s="88">
        <f>W73+AJ73+AV73+BG73+BT73+CE73+CP42+DA42+DL42+DW42+EH42+ES42+FD42+FO42+FZ42+GK42+GV42+HG42+HR42+IC42</f>
        <v>0</v>
      </c>
      <c r="P73" s="32"/>
      <c r="Q73" s="29"/>
      <c r="R73" s="29"/>
      <c r="S73" s="29"/>
      <c r="T73" s="29"/>
      <c r="U73" s="29"/>
      <c r="V73" s="29"/>
      <c r="W73" s="30"/>
      <c r="X73" s="30"/>
      <c r="Y73" s="30"/>
      <c r="Z73" s="30"/>
      <c r="AA73" s="31"/>
      <c r="AB73" s="28">
        <f t="shared" si="87"/>
        <v>0</v>
      </c>
      <c r="AC73" s="27">
        <f t="shared" si="88"/>
        <v>0</v>
      </c>
      <c r="AD73" s="23">
        <f t="shared" si="89"/>
        <v>0</v>
      </c>
      <c r="AE73" s="53">
        <f t="shared" si="90"/>
        <v>0</v>
      </c>
      <c r="AF73" s="32"/>
      <c r="AG73" s="29"/>
      <c r="AH73" s="29"/>
      <c r="AI73" s="29"/>
      <c r="AJ73" s="30"/>
      <c r="AK73" s="30"/>
      <c r="AL73" s="30"/>
      <c r="AM73" s="30"/>
      <c r="AN73" s="31"/>
      <c r="AO73" s="28">
        <f t="shared" si="91"/>
        <v>0</v>
      </c>
      <c r="AP73" s="27">
        <f t="shared" si="92"/>
        <v>0</v>
      </c>
      <c r="AQ73" s="23">
        <f t="shared" si="93"/>
        <v>0</v>
      </c>
      <c r="AR73" s="53">
        <f t="shared" si="94"/>
        <v>0</v>
      </c>
      <c r="AS73" s="32"/>
      <c r="AT73" s="29"/>
      <c r="AU73" s="29"/>
      <c r="AV73" s="30"/>
      <c r="AW73" s="30"/>
      <c r="AX73" s="30"/>
      <c r="AY73" s="30"/>
      <c r="AZ73" s="31"/>
      <c r="BA73" s="28">
        <f t="shared" si="95"/>
        <v>0</v>
      </c>
      <c r="BB73" s="27">
        <f t="shared" si="96"/>
        <v>0</v>
      </c>
      <c r="BC73" s="23">
        <f t="shared" si="97"/>
        <v>0</v>
      </c>
      <c r="BD73" s="53">
        <f t="shared" si="98"/>
        <v>0</v>
      </c>
      <c r="BE73" s="28"/>
      <c r="BF73" s="51"/>
      <c r="BG73" s="30"/>
      <c r="BH73" s="30"/>
      <c r="BI73" s="30"/>
      <c r="BJ73" s="30"/>
      <c r="BK73" s="30"/>
      <c r="BL73" s="69">
        <f t="shared" si="99"/>
        <v>0</v>
      </c>
      <c r="BM73" s="27">
        <f t="shared" si="100"/>
        <v>0</v>
      </c>
      <c r="BN73" s="23">
        <f t="shared" si="101"/>
        <v>0</v>
      </c>
      <c r="BO73" s="78">
        <f t="shared" si="102"/>
        <v>0</v>
      </c>
      <c r="BP73" s="29"/>
      <c r="BQ73" s="29"/>
      <c r="BR73" s="29"/>
      <c r="BS73" s="29"/>
      <c r="BT73" s="30"/>
      <c r="BU73" s="30"/>
      <c r="BV73" s="30"/>
      <c r="BW73" s="30"/>
      <c r="BX73" s="31"/>
      <c r="BY73" s="28">
        <f t="shared" si="103"/>
        <v>0</v>
      </c>
      <c r="BZ73" s="27">
        <f t="shared" si="104"/>
        <v>0</v>
      </c>
      <c r="CA73" s="23">
        <f t="shared" si="105"/>
        <v>0</v>
      </c>
      <c r="CB73" s="53">
        <f t="shared" si="106"/>
        <v>0</v>
      </c>
      <c r="CC73" s="32"/>
      <c r="CD73" s="29"/>
      <c r="CE73" s="30"/>
      <c r="CF73" s="30"/>
      <c r="CG73" s="30"/>
      <c r="CH73" s="30"/>
      <c r="CI73" s="31"/>
      <c r="CJ73" s="28">
        <f t="shared" si="107"/>
        <v>0</v>
      </c>
      <c r="CK73" s="27">
        <f t="shared" si="108"/>
        <v>0</v>
      </c>
      <c r="CL73" s="23">
        <f t="shared" si="109"/>
        <v>0</v>
      </c>
      <c r="CM73" s="53">
        <f t="shared" si="110"/>
        <v>0</v>
      </c>
      <c r="CN73"/>
      <c r="CO73"/>
      <c r="CP73"/>
      <c r="CQ73"/>
      <c r="CR73"/>
      <c r="CS73"/>
      <c r="CT73"/>
      <c r="CW73"/>
      <c r="CZ73"/>
      <c r="DA73"/>
      <c r="DB73"/>
      <c r="DC73"/>
      <c r="DD73"/>
      <c r="DE73"/>
      <c r="DH73"/>
      <c r="DK73"/>
      <c r="DL73"/>
      <c r="DM73"/>
      <c r="DN73"/>
      <c r="DO73"/>
      <c r="DP73"/>
      <c r="DS73"/>
      <c r="DV73"/>
      <c r="DW73"/>
      <c r="DX73"/>
      <c r="DY73"/>
      <c r="DZ73"/>
      <c r="EA73"/>
      <c r="ED73"/>
      <c r="EG73"/>
      <c r="EH73"/>
      <c r="EI73"/>
      <c r="EJ73"/>
      <c r="EK73"/>
      <c r="EL73"/>
      <c r="EO73"/>
      <c r="ER73"/>
      <c r="ES73"/>
      <c r="ET73"/>
      <c r="EU73"/>
      <c r="EV73"/>
      <c r="EW73"/>
      <c r="EZ73"/>
      <c r="FC73"/>
      <c r="FD73"/>
      <c r="FE73"/>
      <c r="FF73"/>
      <c r="FG73"/>
      <c r="FH73"/>
      <c r="FK73"/>
      <c r="FN73"/>
      <c r="FO73"/>
      <c r="FP73"/>
      <c r="FQ73"/>
      <c r="FR73"/>
      <c r="FS73"/>
      <c r="FV73"/>
      <c r="FY73"/>
      <c r="FZ73"/>
      <c r="GA73"/>
      <c r="GB73"/>
      <c r="GC73"/>
      <c r="GD73"/>
      <c r="GG73"/>
      <c r="GJ73"/>
      <c r="GK73"/>
      <c r="GL73"/>
      <c r="GM73"/>
      <c r="GN73"/>
      <c r="GO73"/>
      <c r="GR73"/>
      <c r="GU73"/>
      <c r="GV73"/>
      <c r="GW73"/>
      <c r="GX73"/>
      <c r="GY73"/>
      <c r="GZ73"/>
      <c r="HC73"/>
      <c r="HF73"/>
      <c r="HG73"/>
      <c r="HH73"/>
      <c r="HI73"/>
      <c r="HJ73"/>
      <c r="HK73"/>
      <c r="HN73"/>
      <c r="HQ73"/>
      <c r="HR73"/>
      <c r="HS73"/>
      <c r="HT73"/>
      <c r="HU73"/>
      <c r="HV73"/>
      <c r="HY73"/>
      <c r="IB73"/>
      <c r="IC73"/>
      <c r="ID73"/>
      <c r="IE73"/>
      <c r="IF73"/>
      <c r="IG73"/>
      <c r="IJ73"/>
      <c r="IK73"/>
      <c r="IL73" s="108"/>
    </row>
    <row r="74" spans="1:251" s="4" customFormat="1" hidden="1" x14ac:dyDescent="0.25">
      <c r="A74" s="34"/>
      <c r="B74" s="72"/>
      <c r="C74" s="25"/>
      <c r="D74" s="73"/>
      <c r="E74" s="73"/>
      <c r="F74" s="73"/>
      <c r="G74" s="21" t="str">
        <f>IF(AND(OR($G$2="Y",$H$2="Y"),I74&lt;5,J74&lt;5),IF(AND(I74=#REF!,J74=#REF!),#REF!+1,1),"")</f>
        <v/>
      </c>
      <c r="H74" s="21" t="e">
        <f>IF(AND($H$2="Y",J74&gt;0,OR(AND(G74=1,#REF!=10),AND(G74=2,#REF!=20),AND(G74=3,#REF!=30),AND(G74=4,#REF!=40),AND(G74=5,#REF!=50),AND(G74=6,#REF!=60),AND(G74=7,#REF!=70),AND(G74=8,#REF!=80),AND(G74=9,#REF!=90),AND(G74=10,#REF!=100))),VLOOKUP(J74-1,SortLookup!$A$13:$B$16,2,FALSE),"")</f>
        <v>#REF!</v>
      </c>
      <c r="I74" s="35" t="str">
        <f>IF(ISNA(VLOOKUP(E74,SortLookup!$A$1:$B$5,2,FALSE))," ",VLOOKUP(E74,SortLookup!$A$1:$B$5,2,FALSE))</f>
        <v xml:space="preserve"> </v>
      </c>
      <c r="J74" s="22" t="str">
        <f>IF(ISNA(VLOOKUP(F74,SortLookup!$A$7:$B$11,2,FALSE))," ",VLOOKUP(F74,SortLookup!$A$7:$B$11,2,FALSE))</f>
        <v xml:space="preserve"> </v>
      </c>
      <c r="K74" s="92">
        <f t="shared" si="85"/>
        <v>0</v>
      </c>
      <c r="L74" s="69">
        <f>AB74+AO74+BA74+BL74+BY74+CJ74+CU74+DF74+DQ74+EB74+EM74+EX74+FI74+FT74+GE74+GP74+HA74+HL74+HW74+IH74</f>
        <v>0</v>
      </c>
      <c r="M74" s="23">
        <f>AD74+AQ74+BC74+BN74+CA74+CL74+CW74+DH74+DS74+ED74+EO74+EZ74+FK74+FV74+GG74+GR74+HC74+HN74+HY74+IJ74</f>
        <v>0</v>
      </c>
      <c r="N74" s="27">
        <f t="shared" si="86"/>
        <v>0</v>
      </c>
      <c r="O74" s="88">
        <f>W74+AJ74+AV74+BG74+BT74+CE74+CP74+DA74+DL74+DW74+EH74+ES74+FD74+FO74+FZ74+GK74+GV74+HG74+HR74+IC74</f>
        <v>0</v>
      </c>
      <c r="P74" s="32"/>
      <c r="Q74" s="29"/>
      <c r="R74" s="29"/>
      <c r="S74" s="29"/>
      <c r="T74" s="29"/>
      <c r="U74" s="29"/>
      <c r="V74" s="29"/>
      <c r="W74" s="30"/>
      <c r="X74" s="30"/>
      <c r="Y74" s="30"/>
      <c r="Z74" s="30"/>
      <c r="AA74" s="31"/>
      <c r="AB74" s="28">
        <f t="shared" si="87"/>
        <v>0</v>
      </c>
      <c r="AC74" s="27">
        <f t="shared" si="88"/>
        <v>0</v>
      </c>
      <c r="AD74" s="23">
        <f t="shared" si="89"/>
        <v>0</v>
      </c>
      <c r="AE74" s="53">
        <f t="shared" si="90"/>
        <v>0</v>
      </c>
      <c r="AF74" s="32"/>
      <c r="AG74" s="29"/>
      <c r="AH74" s="29"/>
      <c r="AI74" s="29"/>
      <c r="AJ74" s="30"/>
      <c r="AK74" s="30"/>
      <c r="AL74" s="30"/>
      <c r="AM74" s="30"/>
      <c r="AN74" s="31"/>
      <c r="AO74" s="28">
        <f t="shared" si="91"/>
        <v>0</v>
      </c>
      <c r="AP74" s="27">
        <f t="shared" si="92"/>
        <v>0</v>
      </c>
      <c r="AQ74" s="23">
        <f t="shared" si="93"/>
        <v>0</v>
      </c>
      <c r="AR74" s="53">
        <f t="shared" si="94"/>
        <v>0</v>
      </c>
      <c r="AS74" s="32"/>
      <c r="AT74" s="29"/>
      <c r="AU74" s="29"/>
      <c r="AV74" s="30"/>
      <c r="AW74" s="30"/>
      <c r="AX74" s="30"/>
      <c r="AY74" s="30"/>
      <c r="AZ74" s="31"/>
      <c r="BA74" s="28">
        <f t="shared" si="95"/>
        <v>0</v>
      </c>
      <c r="BB74" s="27">
        <f t="shared" si="96"/>
        <v>0</v>
      </c>
      <c r="BC74" s="23">
        <f t="shared" si="97"/>
        <v>0</v>
      </c>
      <c r="BD74" s="53">
        <f t="shared" si="98"/>
        <v>0</v>
      </c>
      <c r="BE74" s="28"/>
      <c r="BF74" s="51"/>
      <c r="BG74" s="30"/>
      <c r="BH74" s="30"/>
      <c r="BI74" s="30"/>
      <c r="BJ74" s="30"/>
      <c r="BK74" s="30"/>
      <c r="BL74" s="69">
        <f t="shared" si="99"/>
        <v>0</v>
      </c>
      <c r="BM74" s="27">
        <f t="shared" si="100"/>
        <v>0</v>
      </c>
      <c r="BN74" s="23">
        <f t="shared" si="101"/>
        <v>0</v>
      </c>
      <c r="BO74" s="78">
        <f t="shared" si="102"/>
        <v>0</v>
      </c>
      <c r="BP74" s="29"/>
      <c r="BQ74" s="29"/>
      <c r="BR74" s="29"/>
      <c r="BS74" s="29"/>
      <c r="BT74" s="30"/>
      <c r="BU74" s="30"/>
      <c r="BV74" s="30"/>
      <c r="BW74" s="30"/>
      <c r="BX74" s="31"/>
      <c r="BY74" s="28">
        <f t="shared" si="103"/>
        <v>0</v>
      </c>
      <c r="BZ74" s="27">
        <f t="shared" si="104"/>
        <v>0</v>
      </c>
      <c r="CA74" s="23">
        <f t="shared" si="105"/>
        <v>0</v>
      </c>
      <c r="CB74" s="53">
        <f t="shared" si="106"/>
        <v>0</v>
      </c>
      <c r="CC74" s="32"/>
      <c r="CD74" s="29"/>
      <c r="CE74" s="30"/>
      <c r="CF74" s="30"/>
      <c r="CG74" s="30"/>
      <c r="CH74" s="30"/>
      <c r="CI74" s="31"/>
      <c r="CJ74" s="28">
        <f t="shared" si="107"/>
        <v>0</v>
      </c>
      <c r="CK74" s="27">
        <f t="shared" si="108"/>
        <v>0</v>
      </c>
      <c r="CL74" s="23">
        <f t="shared" si="109"/>
        <v>0</v>
      </c>
      <c r="CM74" s="53">
        <f t="shared" si="110"/>
        <v>0</v>
      </c>
      <c r="IL74" s="108"/>
      <c r="IM74"/>
      <c r="IN74"/>
      <c r="IQ74"/>
    </row>
    <row r="75" spans="1:251" s="4" customFormat="1" hidden="1" x14ac:dyDescent="0.25">
      <c r="A75" s="34"/>
      <c r="B75" s="72"/>
      <c r="C75" s="25"/>
      <c r="D75" s="26"/>
      <c r="E75" s="73"/>
      <c r="F75" s="73"/>
      <c r="G75" s="21" t="str">
        <f>IF(AND(OR($G$2="Y",$H$2="Y"),I75&lt;5,J75&lt;5),IF(AND(I75=#REF!,J75=#REF!),#REF!+1,1),"")</f>
        <v/>
      </c>
      <c r="H75" s="21" t="e">
        <f>IF(AND($H$2="Y",J75&gt;0,OR(AND(G75=1,#REF!=10),AND(G75=2,#REF!=20),AND(G75=3,#REF!=30),AND(G75=4,#REF!=40),AND(G75=5,#REF!=50),AND(G75=6,#REF!=60),AND(G75=7,#REF!=70),AND(G75=8,#REF!=80),AND(G75=9,#REF!=90),AND(G75=10,#REF!=100))),VLOOKUP(J75-1,SortLookup!$A$13:$B$16,2,FALSE),"")</f>
        <v>#REF!</v>
      </c>
      <c r="I75" s="35" t="str">
        <f>IF(ISNA(VLOOKUP(E75,SortLookup!$A$1:$B$5,2,FALSE))," ",VLOOKUP(E75,SortLookup!$A$1:$B$5,2,FALSE))</f>
        <v xml:space="preserve"> </v>
      </c>
      <c r="J75" s="22" t="str">
        <f>IF(ISNA(VLOOKUP(F75,SortLookup!$A$7:$B$11,2,FALSE))," ",VLOOKUP(F75,SortLookup!$A$7:$B$11,2,FALSE))</f>
        <v xml:space="preserve"> </v>
      </c>
      <c r="K75" s="92">
        <f>L75+M75+N75</f>
        <v>0</v>
      </c>
      <c r="L75" s="69">
        <f>AB75+AO75+BA75+BL75+BY75+CJ75+CU75+DF75+DQ75+EB75+EM75+EX75+FI75+FT75+GE75+GP75+HA75+HL75+HW75+IH75</f>
        <v>0</v>
      </c>
      <c r="M75" s="23">
        <f>AD75+AQ75+BC75+BN75+CA75+CL75+CW75+DH75+DS75+ED75+EO75+EZ75+FK75+FV75+GG75+GR75+HC75+HN75+HY75+IJ75</f>
        <v>0</v>
      </c>
      <c r="N75" s="27">
        <f>O75/2</f>
        <v>0</v>
      </c>
      <c r="O75" s="88">
        <f>W75+AJ75+AV75+BG75+BT75+CE75+CP75+DA75+DL75+DW75+EH75+ES75+FD75+FO75+FZ75+GK75+GV75+HG75+HR75+IC75</f>
        <v>0</v>
      </c>
      <c r="P75" s="32"/>
      <c r="Q75" s="29"/>
      <c r="R75" s="29"/>
      <c r="S75" s="29"/>
      <c r="T75" s="29"/>
      <c r="U75" s="29"/>
      <c r="V75" s="29"/>
      <c r="W75" s="30"/>
      <c r="X75" s="30"/>
      <c r="Y75" s="30"/>
      <c r="Z75" s="30"/>
      <c r="AA75" s="31"/>
      <c r="AB75" s="28">
        <f>P75+Q75+R75+S75+T75+U75+V75</f>
        <v>0</v>
      </c>
      <c r="AC75" s="27">
        <f>W75/2</f>
        <v>0</v>
      </c>
      <c r="AD75" s="23">
        <f>(X75*3)+(Y75*5)+(Z75*5)+(AA75*20)</f>
        <v>0</v>
      </c>
      <c r="AE75" s="53">
        <f>AB75+AC75+AD75</f>
        <v>0</v>
      </c>
      <c r="AF75" s="32"/>
      <c r="AG75" s="29"/>
      <c r="AH75" s="29"/>
      <c r="AI75" s="29"/>
      <c r="AJ75" s="30"/>
      <c r="AK75" s="30"/>
      <c r="AL75" s="30"/>
      <c r="AM75" s="30"/>
      <c r="AN75" s="31"/>
      <c r="AO75" s="28">
        <f>AF75+AG75+AH75+AI75</f>
        <v>0</v>
      </c>
      <c r="AP75" s="27">
        <f>AJ75/2</f>
        <v>0</v>
      </c>
      <c r="AQ75" s="23">
        <f>(AK75*3)+(AL75*5)+(AM75*5)+(AN75*20)</f>
        <v>0</v>
      </c>
      <c r="AR75" s="53">
        <f>AO75+AP75+AQ75</f>
        <v>0</v>
      </c>
      <c r="AS75" s="32"/>
      <c r="AT75" s="29"/>
      <c r="AU75" s="29"/>
      <c r="AV75" s="30"/>
      <c r="AW75" s="30"/>
      <c r="AX75" s="30"/>
      <c r="AY75" s="30"/>
      <c r="AZ75" s="31"/>
      <c r="BA75" s="28">
        <f>AS75+AT75+AU75</f>
        <v>0</v>
      </c>
      <c r="BB75" s="27">
        <f>AV75/2</f>
        <v>0</v>
      </c>
      <c r="BC75" s="23">
        <f>(AW75*3)+(AX75*5)+(AY75*5)+(AZ75*20)</f>
        <v>0</v>
      </c>
      <c r="BD75" s="53">
        <f>BA75+BB75+BC75</f>
        <v>0</v>
      </c>
      <c r="BE75" s="28"/>
      <c r="BF75" s="51"/>
      <c r="BG75" s="30"/>
      <c r="BH75" s="30"/>
      <c r="BI75" s="30"/>
      <c r="BJ75" s="30"/>
      <c r="BK75" s="30"/>
      <c r="BL75" s="69">
        <f>BE75+BF75</f>
        <v>0</v>
      </c>
      <c r="BM75" s="27">
        <f>BG75/2</f>
        <v>0</v>
      </c>
      <c r="BN75" s="23">
        <f>(BH75*3)+(BI75*5)+(BJ75*5)+(BK75*20)</f>
        <v>0</v>
      </c>
      <c r="BO75" s="78">
        <f>BL75+BM75+BN75</f>
        <v>0</v>
      </c>
      <c r="BP75" s="29"/>
      <c r="BQ75" s="29"/>
      <c r="BR75" s="29"/>
      <c r="BS75" s="29"/>
      <c r="BT75" s="30"/>
      <c r="BU75" s="30"/>
      <c r="BV75" s="30"/>
      <c r="BW75" s="30"/>
      <c r="BX75" s="31"/>
      <c r="BY75" s="28">
        <f>BP75+BQ75+BR75+BS75</f>
        <v>0</v>
      </c>
      <c r="BZ75" s="27">
        <f>BT75/2</f>
        <v>0</v>
      </c>
      <c r="CA75" s="23">
        <f>(BU75*3)+(BV75*5)+(BW75*5)+(BX75*20)</f>
        <v>0</v>
      </c>
      <c r="CB75" s="53">
        <f>BY75+BZ75+CA75</f>
        <v>0</v>
      </c>
      <c r="CC75" s="32"/>
      <c r="CD75" s="29"/>
      <c r="CE75" s="30"/>
      <c r="CF75" s="30"/>
      <c r="CG75" s="30"/>
      <c r="CH75" s="30"/>
      <c r="CI75" s="31"/>
      <c r="CJ75" s="28">
        <f>CC75+CD75</f>
        <v>0</v>
      </c>
      <c r="CK75" s="27">
        <f>CE75/2</f>
        <v>0</v>
      </c>
      <c r="CL75" s="23">
        <f>(CF75*3)+(CG75*5)+(CH75*5)+(CI75*20)</f>
        <v>0</v>
      </c>
      <c r="CM75" s="53">
        <f>CJ75+CK75+CL75</f>
        <v>0</v>
      </c>
      <c r="IL75" s="108"/>
      <c r="IM75"/>
      <c r="IN75"/>
      <c r="IQ75"/>
    </row>
    <row r="76" spans="1:251" s="4" customFormat="1" ht="13.8" hidden="1" thickBot="1" x14ac:dyDescent="0.3">
      <c r="A76" s="34"/>
      <c r="B76" s="25"/>
      <c r="C76" s="25"/>
      <c r="D76" s="26"/>
      <c r="E76" s="26"/>
      <c r="F76" s="26"/>
      <c r="G76" s="21" t="str">
        <f>IF(AND(OR($G$2="Y",$H$2="Y"),I76&lt;5,J76&lt;5),IF(AND(I76=I75,J76=J75),G75+1,1),"")</f>
        <v/>
      </c>
      <c r="H76" s="21" t="e">
        <f>IF(AND($H$2="Y",J76&gt;0,OR(AND(G76=1,#REF!=10),AND(G76=2,#REF!=20),AND(G76=3,#REF!=30),AND(G76=4,#REF!=40),AND(G76=5,#REF!=50),AND(G76=6,#REF!=60),AND(G76=7,#REF!=70),AND(G76=8,#REF!=80),AND(G76=9,G96=90),AND(G76=10,#REF!=100))),VLOOKUP(J76-1,SortLookup!$A$13:$B$16,2,FALSE),"")</f>
        <v>#REF!</v>
      </c>
      <c r="I76" s="35" t="str">
        <f>IF(ISNA(VLOOKUP(E76,SortLookup!$A$1:$B$5,2,FALSE))," ",VLOOKUP(E76,SortLookup!$A$1:$B$5,2,FALSE))</f>
        <v xml:space="preserve"> </v>
      </c>
      <c r="J76" s="22" t="str">
        <f>IF(ISNA(VLOOKUP(F76,SortLookup!$A$7:$B$11,2,FALSE))," ",VLOOKUP(F76,SortLookup!$A$7:$B$11,2,FALSE))</f>
        <v xml:space="preserve"> </v>
      </c>
      <c r="K76" s="92">
        <f>L76+M76+N76</f>
        <v>0</v>
      </c>
      <c r="L76" s="69">
        <f>AB76+AO76+BA76+BL76+BY76+CJ76+CU76+DF76+DQ76+EB76+EM76+EX76+FI76+FT76+GE76+GP76+HA76+HL76+HW76+IH76</f>
        <v>0</v>
      </c>
      <c r="M76" s="23">
        <f>AD76+AQ76+BC76+BN76+CA76+CL76+CW76+DH76+DS76+ED76+EO76+EZ76+FK76+FV76+GG76+GR76+HC76+HN76+HY76+IJ76</f>
        <v>0</v>
      </c>
      <c r="N76" s="27">
        <f>O76/2</f>
        <v>0</v>
      </c>
      <c r="O76" s="88">
        <f>W76+AJ76+AV76+BG76+BT76+CE76+CP76+DA76+DL76+DW76+EH76+ES76+FD76+FO76+FZ76+GK76+GV76+HG76+HR76+IC76</f>
        <v>0</v>
      </c>
      <c r="P76" s="32"/>
      <c r="Q76" s="29"/>
      <c r="R76" s="29"/>
      <c r="S76" s="29"/>
      <c r="T76" s="29"/>
      <c r="U76" s="29"/>
      <c r="V76" s="29"/>
      <c r="W76" s="30"/>
      <c r="X76" s="30"/>
      <c r="Y76" s="30"/>
      <c r="Z76" s="30"/>
      <c r="AA76" s="31"/>
      <c r="AB76" s="28">
        <f>P76+Q76+R76+S76+T76+U76+V76</f>
        <v>0</v>
      </c>
      <c r="AC76" s="27">
        <f>W76/2</f>
        <v>0</v>
      </c>
      <c r="AD76" s="23">
        <f>(X76*3)+(Y76*5)+(Z76*5)+(AA76*20)</f>
        <v>0</v>
      </c>
      <c r="AE76" s="53">
        <f>AB76+AC76+AD76</f>
        <v>0</v>
      </c>
      <c r="AF76" s="32"/>
      <c r="AG76" s="29"/>
      <c r="AH76" s="29"/>
      <c r="AI76" s="29"/>
      <c r="AJ76" s="30"/>
      <c r="AK76" s="30"/>
      <c r="AL76" s="30"/>
      <c r="AM76" s="30"/>
      <c r="AN76" s="31"/>
      <c r="AO76" s="28">
        <f>AF76+AG76+AH76+AI76</f>
        <v>0</v>
      </c>
      <c r="AP76" s="27">
        <f>AJ76/2</f>
        <v>0</v>
      </c>
      <c r="AQ76" s="23">
        <f>(AK76*3)+(AL76*5)+(AM76*5)+(AN76*20)</f>
        <v>0</v>
      </c>
      <c r="AR76" s="53">
        <f>AO76+AP76+AQ76</f>
        <v>0</v>
      </c>
      <c r="AS76" s="32"/>
      <c r="AT76" s="29"/>
      <c r="AU76" s="29"/>
      <c r="AV76" s="30"/>
      <c r="AW76" s="30"/>
      <c r="AX76" s="30"/>
      <c r="AY76" s="30"/>
      <c r="AZ76" s="31"/>
      <c r="BA76" s="28">
        <f>AS76+AT76+AU76</f>
        <v>0</v>
      </c>
      <c r="BB76" s="27">
        <f>AV76/2</f>
        <v>0</v>
      </c>
      <c r="BC76" s="23">
        <f>(AW76*3)+(AX76*5)+(AY76*5)+(AZ76*20)</f>
        <v>0</v>
      </c>
      <c r="BD76" s="53">
        <f>BA76+BB76+BC76</f>
        <v>0</v>
      </c>
      <c r="BE76" s="28"/>
      <c r="BF76" s="51"/>
      <c r="BG76" s="30"/>
      <c r="BH76" s="30"/>
      <c r="BI76" s="30"/>
      <c r="BJ76" s="30"/>
      <c r="BK76" s="30"/>
      <c r="BL76" s="69">
        <f>BE76+BF76</f>
        <v>0</v>
      </c>
      <c r="BM76" s="27">
        <f>BG76/2</f>
        <v>0</v>
      </c>
      <c r="BN76" s="23">
        <f>(BH76*3)+(BI76*5)+(BJ76*5)+(BK76*20)</f>
        <v>0</v>
      </c>
      <c r="BO76" s="78">
        <f>BL76+BM76+BN76</f>
        <v>0</v>
      </c>
      <c r="BP76" s="29"/>
      <c r="BQ76" s="29"/>
      <c r="BR76" s="29"/>
      <c r="BS76" s="29"/>
      <c r="BT76" s="30"/>
      <c r="BU76" s="30"/>
      <c r="BV76" s="30"/>
      <c r="BW76" s="30"/>
      <c r="BX76" s="31"/>
      <c r="BY76" s="28">
        <f>BP76+BQ76+BR76+BS76</f>
        <v>0</v>
      </c>
      <c r="BZ76" s="27">
        <f>BT76/2</f>
        <v>0</v>
      </c>
      <c r="CA76" s="23">
        <f>(BU76*3)+(BV76*5)+(BW76*5)+(BX76*20)</f>
        <v>0</v>
      </c>
      <c r="CB76" s="53">
        <f>BY76+BZ76+CA76</f>
        <v>0</v>
      </c>
      <c r="CC76" s="32"/>
      <c r="CD76" s="29"/>
      <c r="CE76" s="30"/>
      <c r="CF76" s="30"/>
      <c r="CG76" s="30"/>
      <c r="CH76" s="30"/>
      <c r="CI76" s="31"/>
      <c r="CJ76" s="28">
        <f>CC76+CD76</f>
        <v>0</v>
      </c>
      <c r="CK76" s="27">
        <f>CE76/2</f>
        <v>0</v>
      </c>
      <c r="CL76" s="23">
        <f>(CF76*3)+(CG76*5)+(CH76*5)+(CI76*20)</f>
        <v>0</v>
      </c>
      <c r="CM76" s="53">
        <f>CJ76+CK76+CL76</f>
        <v>0</v>
      </c>
      <c r="IL76" s="108"/>
      <c r="IM76"/>
      <c r="IN76"/>
    </row>
    <row r="77" spans="1:251" s="4" customFormat="1" ht="13.8" hidden="1" thickBot="1" x14ac:dyDescent="0.3">
      <c r="A77" s="34"/>
      <c r="B77" s="25"/>
      <c r="C77" s="25"/>
      <c r="D77" s="26"/>
      <c r="E77" s="26"/>
      <c r="F77" s="26"/>
      <c r="G77" s="21" t="str">
        <f>IF(AND(OR($G$2="Y",$H$2="Y"),I77&lt;5,J77&lt;5),IF(AND(I77=#REF!,J77=#REF!),#REF!+1,1),"")</f>
        <v/>
      </c>
      <c r="H77" s="21" t="e">
        <f>IF(AND($H$2="Y",J77&gt;0,OR(AND(G77=1,#REF!=10),AND(G77=2,#REF!=20),AND(G77=3,#REF!=30),AND(G77=4,#REF!=40),AND(G77=5,#REF!=50),AND(G77=6,#REF!=60),AND(G77=7,#REF!=70),AND(G77=8,#REF!=80),AND(G77=9,#REF!=90),AND(G77=10,#REF!=100))),VLOOKUP(J77-1,SortLookup!$A$13:$B$16,2,FALSE),"")</f>
        <v>#REF!</v>
      </c>
      <c r="I77" s="35" t="str">
        <f>IF(ISNA(VLOOKUP(E77,SortLookup!$A$1:$B$5,2,FALSE))," ",VLOOKUP(E77,SortLookup!$A$1:$B$5,2,FALSE))</f>
        <v xml:space="preserve"> </v>
      </c>
      <c r="J77" s="22" t="str">
        <f>IF(ISNA(VLOOKUP(F77,SortLookup!$A$7:$B$11,2,FALSE))," ",VLOOKUP(F77,SortLookup!$A$7:$B$11,2,FALSE))</f>
        <v xml:space="preserve"> </v>
      </c>
      <c r="K77" s="92">
        <f t="shared" ref="K77" si="111">L77+M77+N77</f>
        <v>0</v>
      </c>
      <c r="L77" s="69">
        <f>AB77+AO77+BA77+BL77+BY77+CJ77+CU43+DF43+DQ43+EB43+EM43+EX43+FI43+FT43+GE43+GP43+HA43+HL43+HW43+IH43</f>
        <v>0</v>
      </c>
      <c r="M77" s="23">
        <f>AD77+AQ77+BC77+BN77+CA77+CL77+CW43+DH43+DS43+ED43+EO43+EZ43+FK43+FV43+GG43+GR43+HC43+HN43+HY43+IJ43</f>
        <v>0</v>
      </c>
      <c r="N77" s="27">
        <f t="shared" ref="N77" si="112">O77/2</f>
        <v>0</v>
      </c>
      <c r="O77" s="88">
        <f>W77+AJ77+AV77+BG77+BT77+CE77+CP43+DA43+DL43+DW43+EH43+ES43+FD43+FO43+FZ43+GK43+GV43+HG43+HR43+IC43</f>
        <v>0</v>
      </c>
      <c r="P77" s="32"/>
      <c r="Q77" s="29"/>
      <c r="R77" s="29"/>
      <c r="S77" s="29"/>
      <c r="T77" s="29"/>
      <c r="U77" s="29"/>
      <c r="V77" s="29"/>
      <c r="W77" s="30"/>
      <c r="X77" s="30"/>
      <c r="Y77" s="30"/>
      <c r="Z77" s="30"/>
      <c r="AA77" s="31"/>
      <c r="AB77" s="28">
        <f t="shared" ref="AB77" si="113">P77+Q77+R77+S77+T77+U77+V77</f>
        <v>0</v>
      </c>
      <c r="AC77" s="27">
        <f t="shared" ref="AC77" si="114">W77/2</f>
        <v>0</v>
      </c>
      <c r="AD77" s="23">
        <f t="shared" ref="AD77" si="115">(X77*3)+(Y77*5)+(Z77*5)+(AA77*20)</f>
        <v>0</v>
      </c>
      <c r="AE77" s="53">
        <f t="shared" ref="AE77" si="116">AB77+AC77+AD77</f>
        <v>0</v>
      </c>
      <c r="AF77" s="32"/>
      <c r="AG77" s="29"/>
      <c r="AH77" s="29"/>
      <c r="AI77" s="29"/>
      <c r="AJ77" s="30"/>
      <c r="AK77" s="30"/>
      <c r="AL77" s="30"/>
      <c r="AM77" s="30"/>
      <c r="AN77" s="31"/>
      <c r="AO77" s="28">
        <f t="shared" ref="AO77" si="117">AF77+AG77+AH77+AI77</f>
        <v>0</v>
      </c>
      <c r="AP77" s="27">
        <f t="shared" ref="AP77" si="118">AJ77/2</f>
        <v>0</v>
      </c>
      <c r="AQ77" s="23">
        <f t="shared" ref="AQ77" si="119">(AK77*3)+(AL77*5)+(AM77*5)+(AN77*20)</f>
        <v>0</v>
      </c>
      <c r="AR77" s="53">
        <f t="shared" ref="AR77" si="120">AO77+AP77+AQ77</f>
        <v>0</v>
      </c>
      <c r="AS77" s="32"/>
      <c r="AT77" s="29"/>
      <c r="AU77" s="29"/>
      <c r="AV77" s="30"/>
      <c r="AW77" s="30"/>
      <c r="AX77" s="30"/>
      <c r="AY77" s="30"/>
      <c r="AZ77" s="31"/>
      <c r="BA77" s="28">
        <f t="shared" ref="BA77" si="121">AS77+AT77+AU77</f>
        <v>0</v>
      </c>
      <c r="BB77" s="27">
        <f t="shared" ref="BB77" si="122">AV77/2</f>
        <v>0</v>
      </c>
      <c r="BC77" s="23">
        <f t="shared" ref="BC77" si="123">(AW77*3)+(AX77*5)+(AY77*5)+(AZ77*20)</f>
        <v>0</v>
      </c>
      <c r="BD77" s="53">
        <f t="shared" ref="BD77" si="124">BA77+BB77+BC77</f>
        <v>0</v>
      </c>
      <c r="BE77" s="28"/>
      <c r="BF77" s="51"/>
      <c r="BG77" s="30"/>
      <c r="BH77" s="30"/>
      <c r="BI77" s="30"/>
      <c r="BJ77" s="30"/>
      <c r="BK77" s="30"/>
      <c r="BL77" s="69">
        <f t="shared" ref="BL77" si="125">BE77+BF77</f>
        <v>0</v>
      </c>
      <c r="BM77" s="27">
        <f t="shared" ref="BM77" si="126">BG77/2</f>
        <v>0</v>
      </c>
      <c r="BN77" s="23">
        <f t="shared" ref="BN77" si="127">(BH77*3)+(BI77*5)+(BJ77*5)+(BK77*20)</f>
        <v>0</v>
      </c>
      <c r="BO77" s="78">
        <f t="shared" ref="BO77" si="128">BL77+BM77+BN77</f>
        <v>0</v>
      </c>
      <c r="BP77" s="29"/>
      <c r="BQ77" s="29"/>
      <c r="BR77" s="29"/>
      <c r="BS77" s="29"/>
      <c r="BT77" s="30"/>
      <c r="BU77" s="30"/>
      <c r="BV77" s="30"/>
      <c r="BW77" s="30"/>
      <c r="BX77" s="31"/>
      <c r="BY77" s="28">
        <f t="shared" ref="BY77" si="129">BP77+BQ77+BR77+BS77</f>
        <v>0</v>
      </c>
      <c r="BZ77" s="27">
        <f t="shared" ref="BZ77" si="130">BT77/2</f>
        <v>0</v>
      </c>
      <c r="CA77" s="23">
        <f t="shared" ref="CA77" si="131">(BU77*3)+(BV77*5)+(BW77*5)+(BX77*20)</f>
        <v>0</v>
      </c>
      <c r="CB77" s="53">
        <f t="shared" ref="CB77" si="132">BY77+BZ77+CA77</f>
        <v>0</v>
      </c>
      <c r="CC77" s="32"/>
      <c r="CD77" s="29"/>
      <c r="CE77" s="30"/>
      <c r="CF77" s="30"/>
      <c r="CG77" s="30"/>
      <c r="CH77" s="30"/>
      <c r="CI77" s="31"/>
      <c r="CJ77" s="28">
        <f t="shared" ref="CJ77" si="133">CC77+CD77</f>
        <v>0</v>
      </c>
      <c r="CK77" s="27">
        <f t="shared" ref="CK77" si="134">CE77/2</f>
        <v>0</v>
      </c>
      <c r="CL77" s="23">
        <f t="shared" ref="CL77" si="135">(CF77*3)+(CG77*5)+(CH77*5)+(CI77*20)</f>
        <v>0</v>
      </c>
      <c r="CM77" s="53">
        <f t="shared" ref="CM77" si="136">CJ77+CK77+CL77</f>
        <v>0</v>
      </c>
      <c r="CN77"/>
      <c r="CO77"/>
      <c r="CP77"/>
      <c r="CQ77"/>
      <c r="CR77"/>
      <c r="CS77"/>
      <c r="CT77"/>
      <c r="CW77"/>
      <c r="CZ77"/>
      <c r="DA77"/>
      <c r="DB77"/>
      <c r="DC77"/>
      <c r="DD77"/>
      <c r="DE77"/>
      <c r="DH77"/>
      <c r="DK77"/>
      <c r="DL77"/>
      <c r="DM77"/>
      <c r="DN77"/>
      <c r="DO77"/>
      <c r="DP77"/>
      <c r="DS77"/>
      <c r="DV77"/>
      <c r="DW77"/>
      <c r="DX77"/>
      <c r="DY77"/>
      <c r="DZ77"/>
      <c r="EA77"/>
      <c r="ED77"/>
      <c r="EG77"/>
      <c r="EH77"/>
      <c r="EI77"/>
      <c r="EJ77"/>
      <c r="EK77"/>
      <c r="EL77"/>
      <c r="EO77"/>
      <c r="ER77"/>
      <c r="ES77"/>
      <c r="ET77"/>
      <c r="EU77"/>
      <c r="EV77"/>
      <c r="EW77"/>
      <c r="EZ77"/>
      <c r="FC77"/>
      <c r="FD77"/>
      <c r="FE77"/>
      <c r="FF77"/>
      <c r="FG77"/>
      <c r="FH77"/>
      <c r="FK77"/>
      <c r="FN77"/>
      <c r="FO77"/>
      <c r="FP77"/>
      <c r="FQ77"/>
      <c r="FR77"/>
      <c r="FS77"/>
      <c r="FV77"/>
      <c r="FY77"/>
      <c r="FZ77"/>
      <c r="GA77"/>
      <c r="GB77"/>
      <c r="GC77"/>
      <c r="GD77"/>
      <c r="GG77"/>
      <c r="GJ77"/>
      <c r="GK77"/>
      <c r="GL77"/>
      <c r="GM77"/>
      <c r="GN77"/>
      <c r="GO77"/>
      <c r="GR77"/>
      <c r="GU77"/>
      <c r="GV77"/>
      <c r="GW77"/>
      <c r="GX77"/>
      <c r="GY77"/>
      <c r="GZ77"/>
      <c r="HC77"/>
      <c r="HF77"/>
      <c r="HG77"/>
      <c r="HH77"/>
      <c r="HI77"/>
      <c r="HJ77"/>
      <c r="HK77"/>
      <c r="HN77"/>
      <c r="HQ77"/>
      <c r="HR77"/>
      <c r="HS77"/>
      <c r="HT77"/>
      <c r="HU77"/>
      <c r="HV77"/>
      <c r="HY77"/>
      <c r="IB77"/>
      <c r="IC77"/>
      <c r="ID77"/>
      <c r="IE77"/>
      <c r="IF77"/>
      <c r="IG77"/>
      <c r="IJ77"/>
      <c r="IK77"/>
      <c r="IL77" s="108"/>
    </row>
    <row r="78" spans="1:251" ht="13.8" thickTop="1" x14ac:dyDescent="0.25">
      <c r="A78" s="99"/>
      <c r="B78" s="98"/>
      <c r="C78" s="98"/>
      <c r="D78" s="100"/>
      <c r="E78" s="98"/>
      <c r="F78" s="98"/>
      <c r="G78" s="101"/>
      <c r="H78" s="101"/>
      <c r="I78" s="101"/>
      <c r="J78" s="101"/>
      <c r="K78" s="101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</row>
    <row r="79" spans="1:251" x14ac:dyDescent="0.25">
      <c r="B79" s="75" t="s">
        <v>91</v>
      </c>
      <c r="D79" s="93"/>
      <c r="AE79" s="4"/>
    </row>
    <row r="80" spans="1:251" x14ac:dyDescent="0.25">
      <c r="B80" s="4" t="s">
        <v>87</v>
      </c>
      <c r="AE80" s="4"/>
    </row>
    <row r="81" spans="2:37" x14ac:dyDescent="0.25">
      <c r="B81" s="4" t="s">
        <v>86</v>
      </c>
      <c r="AE81" s="4"/>
    </row>
    <row r="82" spans="2:37" x14ac:dyDescent="0.25">
      <c r="B82" s="97" t="s">
        <v>114</v>
      </c>
      <c r="AE82" s="4"/>
    </row>
    <row r="83" spans="2:37" x14ac:dyDescent="0.25">
      <c r="AE83" s="4"/>
    </row>
    <row r="84" spans="2:37" x14ac:dyDescent="0.25">
      <c r="B84" s="97" t="s">
        <v>95</v>
      </c>
      <c r="AE84" s="4"/>
    </row>
    <row r="85" spans="2:37" x14ac:dyDescent="0.25">
      <c r="B85" s="97" t="s">
        <v>93</v>
      </c>
      <c r="AE85" s="4"/>
    </row>
    <row r="86" spans="2:37" x14ac:dyDescent="0.25">
      <c r="B86" s="97" t="s">
        <v>94</v>
      </c>
      <c r="AE86" s="4"/>
    </row>
    <row r="87" spans="2:37" x14ac:dyDescent="0.25">
      <c r="B87" s="97" t="s">
        <v>113</v>
      </c>
      <c r="AE87" s="4"/>
    </row>
    <row r="88" spans="2:37" x14ac:dyDescent="0.25">
      <c r="B88" s="97" t="s">
        <v>170</v>
      </c>
      <c r="AE88" s="4"/>
    </row>
    <row r="89" spans="2:37" x14ac:dyDescent="0.25">
      <c r="AE89" s="4"/>
    </row>
    <row r="90" spans="2:37" x14ac:dyDescent="0.25">
      <c r="AE90" s="4"/>
    </row>
    <row r="91" spans="2:37" x14ac:dyDescent="0.25">
      <c r="AE91" s="4"/>
    </row>
    <row r="92" spans="2:37" x14ac:dyDescent="0.25">
      <c r="AE92" s="4"/>
    </row>
    <row r="93" spans="2:37" x14ac:dyDescent="0.25">
      <c r="AE93" s="4"/>
      <c r="AK93" s="4"/>
    </row>
    <row r="94" spans="2:37" x14ac:dyDescent="0.25">
      <c r="AE94" s="4"/>
      <c r="AK94" s="4"/>
    </row>
    <row r="95" spans="2:37" x14ac:dyDescent="0.25">
      <c r="AE95" s="4"/>
    </row>
    <row r="96" spans="2:37" x14ac:dyDescent="0.25">
      <c r="AE96" s="4"/>
    </row>
    <row r="97" spans="31:31" x14ac:dyDescent="0.25">
      <c r="AE97" s="4"/>
    </row>
    <row r="98" spans="31:31" x14ac:dyDescent="0.25">
      <c r="AE98" s="4"/>
    </row>
    <row r="99" spans="31:31" x14ac:dyDescent="0.25">
      <c r="AE99" s="4"/>
    </row>
    <row r="100" spans="31:31" x14ac:dyDescent="0.25">
      <c r="AE100" s="4"/>
    </row>
    <row r="101" spans="31:31" x14ac:dyDescent="0.25">
      <c r="AE101" s="4"/>
    </row>
    <row r="102" spans="31:31" x14ac:dyDescent="0.25">
      <c r="AE102" s="4"/>
    </row>
    <row r="103" spans="31:31" x14ac:dyDescent="0.25">
      <c r="AE103" s="4"/>
    </row>
    <row r="104" spans="31:31" x14ac:dyDescent="0.25">
      <c r="AE104" s="4"/>
    </row>
    <row r="105" spans="31:31" x14ac:dyDescent="0.25">
      <c r="AE105" s="4"/>
    </row>
    <row r="106" spans="31:31" x14ac:dyDescent="0.25">
      <c r="AE106" s="4"/>
    </row>
    <row r="107" spans="31:31" x14ac:dyDescent="0.25">
      <c r="AE107" s="4"/>
    </row>
    <row r="108" spans="31:31" x14ac:dyDescent="0.25">
      <c r="AE108" s="4"/>
    </row>
    <row r="109" spans="31:31" x14ac:dyDescent="0.25">
      <c r="AE109" s="4"/>
    </row>
    <row r="110" spans="31:31" x14ac:dyDescent="0.25">
      <c r="AE110" s="4"/>
    </row>
    <row r="111" spans="31:31" x14ac:dyDescent="0.25">
      <c r="AE111" s="4"/>
    </row>
    <row r="112" spans="31:31" x14ac:dyDescent="0.25">
      <c r="AE112" s="4"/>
    </row>
    <row r="113" spans="31:31" x14ac:dyDescent="0.25">
      <c r="AE113" s="4"/>
    </row>
    <row r="114" spans="31:31" x14ac:dyDescent="0.25">
      <c r="AE114" s="4"/>
    </row>
    <row r="115" spans="31:31" x14ac:dyDescent="0.25">
      <c r="AE115" s="4"/>
    </row>
    <row r="116" spans="31:31" x14ac:dyDescent="0.25">
      <c r="AE116" s="4"/>
    </row>
    <row r="117" spans="31:31" x14ac:dyDescent="0.25">
      <c r="AE117" s="4"/>
    </row>
    <row r="118" spans="31:31" x14ac:dyDescent="0.25">
      <c r="AE118" s="4"/>
    </row>
    <row r="119" spans="31:31" x14ac:dyDescent="0.25">
      <c r="AE119" s="4"/>
    </row>
    <row r="120" spans="31:31" x14ac:dyDescent="0.25">
      <c r="AE120" s="4"/>
    </row>
    <row r="121" spans="31:31" x14ac:dyDescent="0.25">
      <c r="AE121" s="4"/>
    </row>
    <row r="122" spans="31:31" x14ac:dyDescent="0.25">
      <c r="AE122" s="4"/>
    </row>
    <row r="123" spans="31:31" x14ac:dyDescent="0.25">
      <c r="AE123" s="4"/>
    </row>
    <row r="124" spans="31:31" x14ac:dyDescent="0.25">
      <c r="AE124" s="4"/>
    </row>
    <row r="125" spans="31:31" x14ac:dyDescent="0.25">
      <c r="AE125" s="4"/>
    </row>
    <row r="126" spans="31:31" x14ac:dyDescent="0.25">
      <c r="AE126" s="4"/>
    </row>
    <row r="127" spans="31:31" x14ac:dyDescent="0.25">
      <c r="AE127" s="4"/>
    </row>
    <row r="128" spans="31:31" x14ac:dyDescent="0.25">
      <c r="AE128" s="4"/>
    </row>
    <row r="129" spans="31:31" x14ac:dyDescent="0.25">
      <c r="AE129" s="4"/>
    </row>
    <row r="130" spans="31:31" x14ac:dyDescent="0.25">
      <c r="AE130" s="4"/>
    </row>
    <row r="131" spans="31:31" x14ac:dyDescent="0.25">
      <c r="AE131" s="4"/>
    </row>
    <row r="132" spans="31:31" x14ac:dyDescent="0.25">
      <c r="AE132" s="4"/>
    </row>
    <row r="133" spans="31:31" x14ac:dyDescent="0.25">
      <c r="AE133" s="4"/>
    </row>
    <row r="134" spans="31:31" x14ac:dyDescent="0.25">
      <c r="AE134" s="4"/>
    </row>
    <row r="135" spans="31:31" x14ac:dyDescent="0.25">
      <c r="AE135" s="4"/>
    </row>
    <row r="136" spans="31:31" x14ac:dyDescent="0.25">
      <c r="AE136" s="4"/>
    </row>
    <row r="137" spans="31:31" x14ac:dyDescent="0.25">
      <c r="AE137" s="4"/>
    </row>
    <row r="138" spans="31:31" x14ac:dyDescent="0.25">
      <c r="AE138" s="4"/>
    </row>
    <row r="139" spans="31:31" x14ac:dyDescent="0.25">
      <c r="AE139" s="4"/>
    </row>
    <row r="140" spans="31:31" x14ac:dyDescent="0.25">
      <c r="AE140" s="4"/>
    </row>
    <row r="141" spans="31:31" x14ac:dyDescent="0.25">
      <c r="AE141" s="4"/>
    </row>
    <row r="142" spans="31:31" x14ac:dyDescent="0.25">
      <c r="AE142" s="4"/>
    </row>
    <row r="143" spans="31:31" x14ac:dyDescent="0.25">
      <c r="AE143" s="4"/>
    </row>
    <row r="144" spans="31:31" x14ac:dyDescent="0.25">
      <c r="AE144" s="4"/>
    </row>
  </sheetData>
  <sheetProtection sheet="1" objects="1" scenarios="1" selectLockedCells="1"/>
  <sortState ref="A3:IQ61">
    <sortCondition ref="E3:E61"/>
    <sortCondition ref="K3:K61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7" t="s">
        <v>16</v>
      </c>
      <c r="B1" s="10">
        <v>0</v>
      </c>
      <c r="C1" s="8" t="s">
        <v>27</v>
      </c>
    </row>
    <row r="2" spans="1:3" x14ac:dyDescent="0.25">
      <c r="A2" s="7" t="s">
        <v>17</v>
      </c>
      <c r="B2" s="10">
        <v>1</v>
      </c>
      <c r="C2" s="9" t="s">
        <v>29</v>
      </c>
    </row>
    <row r="3" spans="1:3" x14ac:dyDescent="0.25">
      <c r="A3" s="7" t="s">
        <v>18</v>
      </c>
      <c r="B3" s="10">
        <v>2</v>
      </c>
      <c r="C3" s="9" t="s">
        <v>30</v>
      </c>
    </row>
    <row r="4" spans="1:3" x14ac:dyDescent="0.25">
      <c r="A4" s="7" t="s">
        <v>81</v>
      </c>
      <c r="B4" s="10">
        <v>3</v>
      </c>
      <c r="C4" s="9" t="s">
        <v>25</v>
      </c>
    </row>
    <row r="5" spans="1:3" x14ac:dyDescent="0.25">
      <c r="A5" s="7" t="s">
        <v>19</v>
      </c>
      <c r="B5" s="10">
        <v>4</v>
      </c>
      <c r="C5" s="9" t="s">
        <v>26</v>
      </c>
    </row>
    <row r="6" spans="1:3" x14ac:dyDescent="0.25">
      <c r="A6" s="7"/>
      <c r="B6" s="10"/>
    </row>
    <row r="7" spans="1:3" x14ac:dyDescent="0.25">
      <c r="A7" s="7" t="s">
        <v>20</v>
      </c>
      <c r="B7" s="10">
        <v>0</v>
      </c>
      <c r="C7" s="9" t="s">
        <v>28</v>
      </c>
    </row>
    <row r="8" spans="1:3" x14ac:dyDescent="0.25">
      <c r="A8" s="7" t="s">
        <v>21</v>
      </c>
      <c r="B8" s="10">
        <v>1</v>
      </c>
      <c r="C8" s="9"/>
    </row>
    <row r="9" spans="1:3" x14ac:dyDescent="0.25">
      <c r="A9" s="7" t="s">
        <v>22</v>
      </c>
      <c r="B9" s="10">
        <v>2</v>
      </c>
    </row>
    <row r="10" spans="1:3" x14ac:dyDescent="0.25">
      <c r="A10" s="7" t="s">
        <v>23</v>
      </c>
      <c r="B10" s="10">
        <v>3</v>
      </c>
      <c r="C10" s="9"/>
    </row>
    <row r="11" spans="1:3" x14ac:dyDescent="0.25">
      <c r="A11" s="7" t="s">
        <v>24</v>
      </c>
      <c r="B11" s="10">
        <v>4</v>
      </c>
      <c r="C11" s="9"/>
    </row>
    <row r="13" spans="1:3" x14ac:dyDescent="0.25">
      <c r="A13" s="11">
        <v>0</v>
      </c>
      <c r="B13" s="7" t="s">
        <v>20</v>
      </c>
      <c r="C13" s="9" t="s">
        <v>47</v>
      </c>
    </row>
    <row r="14" spans="1:3" x14ac:dyDescent="0.25">
      <c r="A14" s="11">
        <v>1</v>
      </c>
      <c r="B14" s="7" t="s">
        <v>21</v>
      </c>
      <c r="C14" s="9"/>
    </row>
    <row r="15" spans="1:3" x14ac:dyDescent="0.25">
      <c r="A15" s="11">
        <v>2</v>
      </c>
      <c r="B15" s="7" t="s">
        <v>22</v>
      </c>
      <c r="C15" s="9"/>
    </row>
    <row r="16" spans="1:3" x14ac:dyDescent="0.25">
      <c r="A16" s="11">
        <v>3</v>
      </c>
      <c r="B16" s="7" t="s">
        <v>23</v>
      </c>
      <c r="C16" s="9"/>
    </row>
    <row r="17" spans="1:3" x14ac:dyDescent="0.25">
      <c r="A17" s="11">
        <v>4</v>
      </c>
      <c r="B17" t="s">
        <v>53</v>
      </c>
      <c r="C17" t="s">
        <v>54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4" customFormat="1" x14ac:dyDescent="0.25">
      <c r="A1" s="16" t="s">
        <v>82</v>
      </c>
    </row>
    <row r="2" spans="1:1" s="14" customFormat="1" x14ac:dyDescent="0.25">
      <c r="A2" s="15"/>
    </row>
    <row r="3" spans="1:1" s="14" customFormat="1" x14ac:dyDescent="0.25">
      <c r="A3" s="15"/>
    </row>
    <row r="4" spans="1:1" s="14" customFormat="1" x14ac:dyDescent="0.25">
      <c r="A4" s="16" t="s">
        <v>56</v>
      </c>
    </row>
    <row r="5" spans="1:1" s="14" customFormat="1" x14ac:dyDescent="0.25">
      <c r="A5" s="15" t="s">
        <v>57</v>
      </c>
    </row>
    <row r="6" spans="1:1" s="14" customFormat="1" ht="12.75" customHeight="1" x14ac:dyDescent="0.25">
      <c r="A6" s="15"/>
    </row>
    <row r="7" spans="1:1" x14ac:dyDescent="0.25">
      <c r="A7" s="15" t="s">
        <v>58</v>
      </c>
    </row>
    <row r="8" spans="1:1" x14ac:dyDescent="0.25">
      <c r="A8" s="15" t="s">
        <v>59</v>
      </c>
    </row>
    <row r="9" spans="1:1" x14ac:dyDescent="0.25">
      <c r="A9" s="15" t="s">
        <v>60</v>
      </c>
    </row>
    <row r="10" spans="1:1" x14ac:dyDescent="0.25">
      <c r="A10" s="15" t="s">
        <v>61</v>
      </c>
    </row>
    <row r="11" spans="1:1" x14ac:dyDescent="0.25">
      <c r="A11" s="15" t="s">
        <v>62</v>
      </c>
    </row>
    <row r="12" spans="1:1" x14ac:dyDescent="0.25">
      <c r="A12" s="15" t="s">
        <v>63</v>
      </c>
    </row>
    <row r="13" spans="1:1" x14ac:dyDescent="0.25">
      <c r="A13" s="15" t="s">
        <v>64</v>
      </c>
    </row>
    <row r="14" spans="1:1" x14ac:dyDescent="0.25">
      <c r="A14" s="15" t="s">
        <v>65</v>
      </c>
    </row>
    <row r="15" spans="1:1" x14ac:dyDescent="0.25">
      <c r="A15" s="15"/>
    </row>
    <row r="16" spans="1:1" ht="27" customHeight="1" x14ac:dyDescent="0.25">
      <c r="A16" s="15" t="s">
        <v>70</v>
      </c>
    </row>
    <row r="17" spans="1:1" x14ac:dyDescent="0.25">
      <c r="A17" s="15"/>
    </row>
    <row r="18" spans="1:1" x14ac:dyDescent="0.25">
      <c r="A18" s="15"/>
    </row>
    <row r="19" spans="1:1" ht="26.4" x14ac:dyDescent="0.25">
      <c r="A19" s="17" t="s">
        <v>79</v>
      </c>
    </row>
    <row r="20" spans="1:1" x14ac:dyDescent="0.25">
      <c r="A20" s="17"/>
    </row>
    <row r="21" spans="1:1" x14ac:dyDescent="0.25">
      <c r="A21" s="14"/>
    </row>
    <row r="22" spans="1:1" x14ac:dyDescent="0.25">
      <c r="A22" s="18" t="s">
        <v>71</v>
      </c>
    </row>
    <row r="23" spans="1:1" x14ac:dyDescent="0.25">
      <c r="A23" s="15" t="s">
        <v>58</v>
      </c>
    </row>
    <row r="24" spans="1:1" x14ac:dyDescent="0.25">
      <c r="A24" s="14" t="s">
        <v>72</v>
      </c>
    </row>
    <row r="25" spans="1:1" x14ac:dyDescent="0.25">
      <c r="A25" s="14" t="s">
        <v>78</v>
      </c>
    </row>
    <row r="26" spans="1:1" x14ac:dyDescent="0.25">
      <c r="A26" s="14" t="s">
        <v>73</v>
      </c>
    </row>
    <row r="27" spans="1:1" x14ac:dyDescent="0.25">
      <c r="A27" s="14" t="s">
        <v>74</v>
      </c>
    </row>
    <row r="28" spans="1:1" x14ac:dyDescent="0.25">
      <c r="A28" s="14" t="s">
        <v>75</v>
      </c>
    </row>
    <row r="29" spans="1:1" x14ac:dyDescent="0.25">
      <c r="A29" s="14" t="s">
        <v>80</v>
      </c>
    </row>
    <row r="30" spans="1:1" x14ac:dyDescent="0.25">
      <c r="A30" s="14" t="s">
        <v>76</v>
      </c>
    </row>
    <row r="31" spans="1:1" x14ac:dyDescent="0.25">
      <c r="A31" s="14" t="s">
        <v>77</v>
      </c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2017-02-20T18:40:07Z</dcterms:modified>
</cp:coreProperties>
</file>