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Scoresheet!$A$1:$IL$64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BY4" i="1" l="1"/>
  <c r="BZ4" i="1"/>
  <c r="CA4" i="1"/>
  <c r="BY7" i="1"/>
  <c r="BZ7" i="1"/>
  <c r="CA7" i="1"/>
  <c r="BY5" i="1"/>
  <c r="BZ5" i="1"/>
  <c r="CA5" i="1"/>
  <c r="BY6" i="1"/>
  <c r="BZ6" i="1"/>
  <c r="CA6" i="1"/>
  <c r="BY8" i="1"/>
  <c r="BZ8" i="1"/>
  <c r="CA8" i="1"/>
  <c r="BY11" i="1"/>
  <c r="BZ11" i="1"/>
  <c r="CA11" i="1"/>
  <c r="BY10" i="1"/>
  <c r="BZ10" i="1"/>
  <c r="CA10" i="1"/>
  <c r="BY12" i="1"/>
  <c r="BZ12" i="1"/>
  <c r="CA12" i="1"/>
  <c r="BY13" i="1"/>
  <c r="BZ13" i="1"/>
  <c r="CA13" i="1"/>
  <c r="BY14" i="1"/>
  <c r="BZ14" i="1"/>
  <c r="CA14" i="1"/>
  <c r="BY15" i="1"/>
  <c r="BZ15" i="1"/>
  <c r="CA15" i="1"/>
  <c r="BY16" i="1"/>
  <c r="BZ16" i="1"/>
  <c r="CA16" i="1"/>
  <c r="BY17" i="1"/>
  <c r="BZ17" i="1"/>
  <c r="CA17" i="1"/>
  <c r="BY19" i="1"/>
  <c r="BZ19" i="1"/>
  <c r="CA19" i="1"/>
  <c r="BY20" i="1"/>
  <c r="BZ20" i="1"/>
  <c r="CA20" i="1"/>
  <c r="BY23" i="1"/>
  <c r="BZ23" i="1"/>
  <c r="CA23" i="1"/>
  <c r="BY21" i="1"/>
  <c r="BZ21" i="1"/>
  <c r="CA21" i="1"/>
  <c r="BY22" i="1"/>
  <c r="BZ22" i="1"/>
  <c r="CA22" i="1"/>
  <c r="BY24" i="1"/>
  <c r="BZ24" i="1"/>
  <c r="CA24" i="1"/>
  <c r="BY26" i="1"/>
  <c r="BZ26" i="1"/>
  <c r="CA26" i="1"/>
  <c r="BY28" i="1"/>
  <c r="BZ28" i="1"/>
  <c r="CB28" i="1" s="1"/>
  <c r="CA28" i="1"/>
  <c r="M28" i="1" s="1"/>
  <c r="BY29" i="1"/>
  <c r="L29" i="1" s="1"/>
  <c r="BZ29" i="1"/>
  <c r="CA29" i="1"/>
  <c r="BY30" i="1"/>
  <c r="BZ30" i="1"/>
  <c r="CA30" i="1"/>
  <c r="BY31" i="1"/>
  <c r="BZ31" i="1"/>
  <c r="CB31" i="1" s="1"/>
  <c r="CA31" i="1"/>
  <c r="BY32" i="1"/>
  <c r="BZ32" i="1"/>
  <c r="CA32" i="1"/>
  <c r="CB32" i="1" s="1"/>
  <c r="BY33" i="1"/>
  <c r="L33" i="1" s="1"/>
  <c r="BZ33" i="1"/>
  <c r="CA33" i="1"/>
  <c r="BY34" i="1"/>
  <c r="L34" i="1" s="1"/>
  <c r="BZ34" i="1"/>
  <c r="CA34" i="1"/>
  <c r="BY35" i="1"/>
  <c r="BZ35" i="1"/>
  <c r="CA35" i="1"/>
  <c r="M35" i="1" s="1"/>
  <c r="BY36" i="1"/>
  <c r="BZ36" i="1"/>
  <c r="CA36" i="1"/>
  <c r="BY37" i="1"/>
  <c r="L37" i="1" s="1"/>
  <c r="K37" i="1" s="1"/>
  <c r="BZ37" i="1"/>
  <c r="CA37" i="1"/>
  <c r="BY38" i="1"/>
  <c r="L38" i="1" s="1"/>
  <c r="BZ38" i="1"/>
  <c r="CB38" i="1" s="1"/>
  <c r="CA38" i="1"/>
  <c r="BY39" i="1"/>
  <c r="L39" i="1" s="1"/>
  <c r="BZ39" i="1"/>
  <c r="CA39" i="1"/>
  <c r="M39" i="1" s="1"/>
  <c r="BY40" i="1"/>
  <c r="BZ40" i="1"/>
  <c r="CA40" i="1"/>
  <c r="M40" i="1" s="1"/>
  <c r="BY41" i="1"/>
  <c r="BZ41" i="1"/>
  <c r="CA41" i="1"/>
  <c r="M41" i="1" s="1"/>
  <c r="BY42" i="1"/>
  <c r="BZ42" i="1"/>
  <c r="CB42" i="1" s="1"/>
  <c r="CA42" i="1"/>
  <c r="BY43" i="1"/>
  <c r="BZ43" i="1"/>
  <c r="CA43" i="1"/>
  <c r="M43" i="1" s="1"/>
  <c r="BY44" i="1"/>
  <c r="BZ44" i="1"/>
  <c r="CB44" i="1" s="1"/>
  <c r="CA44" i="1"/>
  <c r="M44" i="1" s="1"/>
  <c r="BY45" i="1"/>
  <c r="L45" i="1" s="1"/>
  <c r="BZ45" i="1"/>
  <c r="CA45" i="1"/>
  <c r="BY46" i="1"/>
  <c r="BZ46" i="1"/>
  <c r="CA46" i="1"/>
  <c r="BY48" i="1"/>
  <c r="BZ48" i="1"/>
  <c r="CA48" i="1"/>
  <c r="BY49" i="1"/>
  <c r="BZ49" i="1"/>
  <c r="CA49" i="1"/>
  <c r="BY50" i="1"/>
  <c r="BZ50" i="1"/>
  <c r="CA50" i="1"/>
  <c r="BY51" i="1"/>
  <c r="BZ51" i="1"/>
  <c r="CA51" i="1"/>
  <c r="BY52" i="1"/>
  <c r="BZ52" i="1"/>
  <c r="CA52" i="1"/>
  <c r="BA4" i="1"/>
  <c r="BB4" i="1"/>
  <c r="BC4" i="1"/>
  <c r="BA7" i="1"/>
  <c r="BB7" i="1"/>
  <c r="BC7" i="1"/>
  <c r="BA5" i="1"/>
  <c r="BB5" i="1"/>
  <c r="BC5" i="1"/>
  <c r="BA6" i="1"/>
  <c r="BB6" i="1"/>
  <c r="BC6" i="1"/>
  <c r="BA8" i="1"/>
  <c r="BB8" i="1"/>
  <c r="BC8" i="1"/>
  <c r="BA11" i="1"/>
  <c r="BB11" i="1"/>
  <c r="BC11" i="1"/>
  <c r="BA10" i="1"/>
  <c r="BB10" i="1"/>
  <c r="BC10" i="1"/>
  <c r="BA12" i="1"/>
  <c r="BD12" i="1" s="1"/>
  <c r="BB12" i="1"/>
  <c r="BC12" i="1"/>
  <c r="BA13" i="1"/>
  <c r="BB13" i="1"/>
  <c r="BC13" i="1"/>
  <c r="BA14" i="1"/>
  <c r="BB14" i="1"/>
  <c r="BC14" i="1"/>
  <c r="BA15" i="1"/>
  <c r="BB15" i="1"/>
  <c r="BC15" i="1"/>
  <c r="BA16" i="1"/>
  <c r="BD16" i="1" s="1"/>
  <c r="BB16" i="1"/>
  <c r="BC16" i="1"/>
  <c r="BA17" i="1"/>
  <c r="BB17" i="1"/>
  <c r="BC17" i="1"/>
  <c r="BA19" i="1"/>
  <c r="BB19" i="1"/>
  <c r="BC19" i="1"/>
  <c r="BA20" i="1"/>
  <c r="BB20" i="1"/>
  <c r="BC20" i="1"/>
  <c r="BA23" i="1"/>
  <c r="BB23" i="1"/>
  <c r="BC23" i="1"/>
  <c r="BA21" i="1"/>
  <c r="BB21" i="1"/>
  <c r="BC21" i="1"/>
  <c r="BA22" i="1"/>
  <c r="BB22" i="1"/>
  <c r="BC22" i="1"/>
  <c r="BA24" i="1"/>
  <c r="BB24" i="1"/>
  <c r="BC24" i="1"/>
  <c r="BA26" i="1"/>
  <c r="BB26" i="1"/>
  <c r="BC26" i="1"/>
  <c r="BA28" i="1"/>
  <c r="BD28" i="1" s="1"/>
  <c r="BB28" i="1"/>
  <c r="BC28" i="1"/>
  <c r="BA29" i="1"/>
  <c r="BB29" i="1"/>
  <c r="BC29" i="1"/>
  <c r="BA30" i="1"/>
  <c r="BB30" i="1"/>
  <c r="BC30" i="1"/>
  <c r="BA31" i="1"/>
  <c r="BB31" i="1"/>
  <c r="BC31" i="1"/>
  <c r="BA32" i="1"/>
  <c r="BD32" i="1" s="1"/>
  <c r="BB32" i="1"/>
  <c r="BC32" i="1"/>
  <c r="BA33" i="1"/>
  <c r="BB33" i="1"/>
  <c r="BC33" i="1"/>
  <c r="BA34" i="1"/>
  <c r="BB34" i="1"/>
  <c r="BC34" i="1"/>
  <c r="BA35" i="1"/>
  <c r="BB35" i="1"/>
  <c r="BC35" i="1"/>
  <c r="BA36" i="1"/>
  <c r="BD36" i="1" s="1"/>
  <c r="BB36" i="1"/>
  <c r="BC36" i="1"/>
  <c r="BA37" i="1"/>
  <c r="BB37" i="1"/>
  <c r="BC37" i="1"/>
  <c r="BA38" i="1"/>
  <c r="BB38" i="1"/>
  <c r="BC38" i="1"/>
  <c r="BA39" i="1"/>
  <c r="BB39" i="1"/>
  <c r="BC39" i="1"/>
  <c r="BA40" i="1"/>
  <c r="BD40" i="1" s="1"/>
  <c r="BB40" i="1"/>
  <c r="BC40" i="1"/>
  <c r="BA41" i="1"/>
  <c r="BB41" i="1"/>
  <c r="BC41" i="1"/>
  <c r="BA42" i="1"/>
  <c r="BB42" i="1"/>
  <c r="BC42" i="1"/>
  <c r="BA43" i="1"/>
  <c r="BB43" i="1"/>
  <c r="BC43" i="1"/>
  <c r="BA44" i="1"/>
  <c r="BD44" i="1" s="1"/>
  <c r="BB44" i="1"/>
  <c r="BC44" i="1"/>
  <c r="BA45" i="1"/>
  <c r="BB45" i="1"/>
  <c r="BC45" i="1"/>
  <c r="BA46" i="1"/>
  <c r="BB46" i="1"/>
  <c r="BC46" i="1"/>
  <c r="BA48" i="1"/>
  <c r="BD48" i="1" s="1"/>
  <c r="BB48" i="1"/>
  <c r="BC48" i="1"/>
  <c r="AO3" i="1"/>
  <c r="AP3" i="1"/>
  <c r="AR3" i="1" s="1"/>
  <c r="AQ3" i="1"/>
  <c r="AO4" i="1"/>
  <c r="AP4" i="1"/>
  <c r="AQ4" i="1"/>
  <c r="AO7" i="1"/>
  <c r="AP7" i="1"/>
  <c r="AQ7" i="1"/>
  <c r="AO5" i="1"/>
  <c r="AP5" i="1"/>
  <c r="AQ5" i="1"/>
  <c r="AO6" i="1"/>
  <c r="AR6" i="1" s="1"/>
  <c r="AP6" i="1"/>
  <c r="AQ6" i="1"/>
  <c r="AO8" i="1"/>
  <c r="AP8" i="1"/>
  <c r="AQ8" i="1"/>
  <c r="AO11" i="1"/>
  <c r="AP11" i="1"/>
  <c r="AQ11" i="1"/>
  <c r="AO10" i="1"/>
  <c r="AP10" i="1"/>
  <c r="AQ10" i="1"/>
  <c r="AO12" i="1"/>
  <c r="AR12" i="1" s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R16" i="1" s="1"/>
  <c r="AP16" i="1"/>
  <c r="AQ16" i="1"/>
  <c r="AO17" i="1"/>
  <c r="AP17" i="1"/>
  <c r="AQ17" i="1"/>
  <c r="AO19" i="1"/>
  <c r="AP19" i="1"/>
  <c r="AQ19" i="1"/>
  <c r="AO20" i="1"/>
  <c r="AP20" i="1"/>
  <c r="AQ20" i="1"/>
  <c r="AO23" i="1"/>
  <c r="AP23" i="1"/>
  <c r="AR23" i="1" s="1"/>
  <c r="AQ23" i="1"/>
  <c r="AO21" i="1"/>
  <c r="AP21" i="1"/>
  <c r="AQ21" i="1"/>
  <c r="AO22" i="1"/>
  <c r="AP22" i="1"/>
  <c r="AQ22" i="1"/>
  <c r="AO24" i="1"/>
  <c r="AP24" i="1"/>
  <c r="AQ24" i="1"/>
  <c r="AO26" i="1"/>
  <c r="AP26" i="1"/>
  <c r="AR26" i="1" s="1"/>
  <c r="AQ26" i="1"/>
  <c r="AO28" i="1"/>
  <c r="AP28" i="1"/>
  <c r="AR28" i="1" s="1"/>
  <c r="AQ28" i="1"/>
  <c r="AO29" i="1"/>
  <c r="AP29" i="1"/>
  <c r="AR29" i="1" s="1"/>
  <c r="AQ29" i="1"/>
  <c r="AO30" i="1"/>
  <c r="AP30" i="1"/>
  <c r="AR30" i="1" s="1"/>
  <c r="AQ30" i="1"/>
  <c r="AO31" i="1"/>
  <c r="AP31" i="1"/>
  <c r="AR31" i="1" s="1"/>
  <c r="AQ31" i="1"/>
  <c r="AO32" i="1"/>
  <c r="AP32" i="1"/>
  <c r="AR32" i="1" s="1"/>
  <c r="AQ32" i="1"/>
  <c r="AO33" i="1"/>
  <c r="AP33" i="1"/>
  <c r="AR33" i="1" s="1"/>
  <c r="AQ33" i="1"/>
  <c r="AO34" i="1"/>
  <c r="AP34" i="1"/>
  <c r="AR34" i="1" s="1"/>
  <c r="AQ34" i="1"/>
  <c r="AO35" i="1"/>
  <c r="AP35" i="1"/>
  <c r="AR35" i="1" s="1"/>
  <c r="AQ35" i="1"/>
  <c r="AO36" i="1"/>
  <c r="AP36" i="1"/>
  <c r="AR36" i="1" s="1"/>
  <c r="AQ36" i="1"/>
  <c r="AO37" i="1"/>
  <c r="AP37" i="1"/>
  <c r="AR37" i="1" s="1"/>
  <c r="AQ37" i="1"/>
  <c r="AO38" i="1"/>
  <c r="AP38" i="1"/>
  <c r="AR38" i="1" s="1"/>
  <c r="AQ38" i="1"/>
  <c r="AO39" i="1"/>
  <c r="AP39" i="1"/>
  <c r="AR39" i="1" s="1"/>
  <c r="AQ39" i="1"/>
  <c r="AO40" i="1"/>
  <c r="AP40" i="1"/>
  <c r="AR40" i="1" s="1"/>
  <c r="AQ40" i="1"/>
  <c r="AO41" i="1"/>
  <c r="AP41" i="1"/>
  <c r="AR41" i="1" s="1"/>
  <c r="AQ41" i="1"/>
  <c r="AO42" i="1"/>
  <c r="AP42" i="1"/>
  <c r="AR42" i="1" s="1"/>
  <c r="AQ42" i="1"/>
  <c r="AO43" i="1"/>
  <c r="AP43" i="1"/>
  <c r="AR43" i="1" s="1"/>
  <c r="AQ43" i="1"/>
  <c r="AO44" i="1"/>
  <c r="AP44" i="1"/>
  <c r="AR44" i="1" s="1"/>
  <c r="AQ44" i="1"/>
  <c r="AO45" i="1"/>
  <c r="AP45" i="1"/>
  <c r="AR45" i="1" s="1"/>
  <c r="AQ45" i="1"/>
  <c r="AO46" i="1"/>
  <c r="AP46" i="1"/>
  <c r="AR46" i="1" s="1"/>
  <c r="AQ46" i="1"/>
  <c r="O4" i="1"/>
  <c r="N4" i="1" s="1"/>
  <c r="O7" i="1"/>
  <c r="N7" i="1" s="1"/>
  <c r="O5" i="1"/>
  <c r="N5" i="1" s="1"/>
  <c r="O6" i="1"/>
  <c r="N6" i="1" s="1"/>
  <c r="O8" i="1"/>
  <c r="N8" i="1" s="1"/>
  <c r="N9" i="1"/>
  <c r="O11" i="1"/>
  <c r="N11" i="1" s="1"/>
  <c r="O10" i="1"/>
  <c r="O12" i="1"/>
  <c r="N12" i="1" s="1"/>
  <c r="O13" i="1"/>
  <c r="N13" i="1" s="1"/>
  <c r="O14" i="1"/>
  <c r="N14" i="1" s="1"/>
  <c r="O15" i="1"/>
  <c r="N15" i="1" s="1"/>
  <c r="O16" i="1"/>
  <c r="N16" i="1" s="1"/>
  <c r="O17" i="1"/>
  <c r="N17" i="1" s="1"/>
  <c r="N18" i="1"/>
  <c r="O19" i="1"/>
  <c r="N19" i="1" s="1"/>
  <c r="O20" i="1"/>
  <c r="N20" i="1" s="1"/>
  <c r="O23" i="1"/>
  <c r="N23" i="1" s="1"/>
  <c r="O21" i="1"/>
  <c r="N21" i="1" s="1"/>
  <c r="O22" i="1"/>
  <c r="N22" i="1" s="1"/>
  <c r="O24" i="1"/>
  <c r="N24" i="1" s="1"/>
  <c r="N25" i="1"/>
  <c r="L26" i="1"/>
  <c r="M26" i="1"/>
  <c r="O26" i="1"/>
  <c r="N26" i="1" s="1"/>
  <c r="N27" i="1"/>
  <c r="L28" i="1"/>
  <c r="N28" i="1"/>
  <c r="O28" i="1"/>
  <c r="M29" i="1"/>
  <c r="O29" i="1"/>
  <c r="N29" i="1" s="1"/>
  <c r="L30" i="1"/>
  <c r="M30" i="1"/>
  <c r="O30" i="1"/>
  <c r="N30" i="1" s="1"/>
  <c r="L31" i="1"/>
  <c r="M31" i="1"/>
  <c r="O31" i="1"/>
  <c r="L32" i="1"/>
  <c r="M32" i="1"/>
  <c r="N32" i="1"/>
  <c r="O32" i="1"/>
  <c r="M33" i="1"/>
  <c r="O33" i="1"/>
  <c r="N33" i="1" s="1"/>
  <c r="M34" i="1"/>
  <c r="O34" i="1"/>
  <c r="N34" i="1" s="1"/>
  <c r="L35" i="1"/>
  <c r="O35" i="1"/>
  <c r="N35" i="1" s="1"/>
  <c r="L36" i="1"/>
  <c r="M36" i="1"/>
  <c r="N36" i="1"/>
  <c r="O36" i="1"/>
  <c r="M37" i="1"/>
  <c r="O37" i="1"/>
  <c r="N37" i="1" s="1"/>
  <c r="M38" i="1"/>
  <c r="O38" i="1"/>
  <c r="N38" i="1" s="1"/>
  <c r="O39" i="1"/>
  <c r="N39" i="1" s="1"/>
  <c r="L40" i="1"/>
  <c r="N40" i="1"/>
  <c r="O40" i="1"/>
  <c r="L41" i="1"/>
  <c r="O41" i="1"/>
  <c r="N41" i="1" s="1"/>
  <c r="L42" i="1"/>
  <c r="M42" i="1"/>
  <c r="O42" i="1"/>
  <c r="N42" i="1" s="1"/>
  <c r="L43" i="1"/>
  <c r="O43" i="1"/>
  <c r="N43" i="1" s="1"/>
  <c r="L44" i="1"/>
  <c r="N44" i="1"/>
  <c r="O44" i="1"/>
  <c r="M45" i="1"/>
  <c r="O45" i="1"/>
  <c r="N45" i="1" s="1"/>
  <c r="L46" i="1"/>
  <c r="M46" i="1"/>
  <c r="O46" i="1"/>
  <c r="N46" i="1" s="1"/>
  <c r="N47" i="1"/>
  <c r="L48" i="1"/>
  <c r="M48" i="1"/>
  <c r="N48" i="1"/>
  <c r="O48" i="1"/>
  <c r="AB3" i="1"/>
  <c r="AC3" i="1"/>
  <c r="AE3" i="1" s="1"/>
  <c r="AD3" i="1"/>
  <c r="AB4" i="1"/>
  <c r="AC4" i="1"/>
  <c r="AD4" i="1"/>
  <c r="AB7" i="1"/>
  <c r="AC7" i="1"/>
  <c r="AD7" i="1"/>
  <c r="AB5" i="1"/>
  <c r="AC5" i="1"/>
  <c r="AD5" i="1"/>
  <c r="AB6" i="1"/>
  <c r="AE6" i="1" s="1"/>
  <c r="AC6" i="1"/>
  <c r="AD6" i="1"/>
  <c r="AB8" i="1"/>
  <c r="AC8" i="1"/>
  <c r="AD8" i="1"/>
  <c r="AB11" i="1"/>
  <c r="AC11" i="1"/>
  <c r="AE11" i="1" s="1"/>
  <c r="AD11" i="1"/>
  <c r="AB10" i="1"/>
  <c r="AC10" i="1"/>
  <c r="AE10" i="1" s="1"/>
  <c r="AD10" i="1"/>
  <c r="AB12" i="1"/>
  <c r="AC12" i="1"/>
  <c r="AE12" i="1" s="1"/>
  <c r="AD12" i="1"/>
  <c r="AB13" i="1"/>
  <c r="AC13" i="1"/>
  <c r="AE13" i="1" s="1"/>
  <c r="AD13" i="1"/>
  <c r="AB14" i="1"/>
  <c r="AC14" i="1"/>
  <c r="AE14" i="1" s="1"/>
  <c r="AD14" i="1"/>
  <c r="AB15" i="1"/>
  <c r="AC15" i="1"/>
  <c r="AE15" i="1" s="1"/>
  <c r="AD15" i="1"/>
  <c r="AB16" i="1"/>
  <c r="AC16" i="1"/>
  <c r="AE16" i="1" s="1"/>
  <c r="AD16" i="1"/>
  <c r="AB17" i="1"/>
  <c r="AC17" i="1"/>
  <c r="AE17" i="1" s="1"/>
  <c r="AD17" i="1"/>
  <c r="AB19" i="1"/>
  <c r="AC19" i="1"/>
  <c r="AD19" i="1"/>
  <c r="AB20" i="1"/>
  <c r="AC20" i="1"/>
  <c r="AD20" i="1"/>
  <c r="AB23" i="1"/>
  <c r="AC23" i="1"/>
  <c r="AE23" i="1" s="1"/>
  <c r="AD23" i="1"/>
  <c r="AB21" i="1"/>
  <c r="AC21" i="1"/>
  <c r="AD21" i="1"/>
  <c r="AB22" i="1"/>
  <c r="AC22" i="1"/>
  <c r="AD22" i="1"/>
  <c r="AB24" i="1"/>
  <c r="AC24" i="1"/>
  <c r="AD24" i="1"/>
  <c r="AB26" i="1"/>
  <c r="AC26" i="1"/>
  <c r="AE26" i="1" s="1"/>
  <c r="AD26" i="1"/>
  <c r="AB28" i="1"/>
  <c r="AC28" i="1"/>
  <c r="AE28" i="1" s="1"/>
  <c r="AD28" i="1"/>
  <c r="AB29" i="1"/>
  <c r="AC29" i="1"/>
  <c r="AE29" i="1" s="1"/>
  <c r="AD29" i="1"/>
  <c r="AB30" i="1"/>
  <c r="AC30" i="1"/>
  <c r="AE30" i="1" s="1"/>
  <c r="AD30" i="1"/>
  <c r="AB31" i="1"/>
  <c r="AC31" i="1"/>
  <c r="AE31" i="1" s="1"/>
  <c r="AD31" i="1"/>
  <c r="AB32" i="1"/>
  <c r="AC32" i="1"/>
  <c r="AE32" i="1" s="1"/>
  <c r="AD32" i="1"/>
  <c r="AB33" i="1"/>
  <c r="AC33" i="1"/>
  <c r="AE33" i="1" s="1"/>
  <c r="AD33" i="1"/>
  <c r="AB34" i="1"/>
  <c r="AC34" i="1"/>
  <c r="AE34" i="1" s="1"/>
  <c r="AD34" i="1"/>
  <c r="AB35" i="1"/>
  <c r="AC35" i="1"/>
  <c r="AE35" i="1" s="1"/>
  <c r="AD35" i="1"/>
  <c r="AB36" i="1"/>
  <c r="AC36" i="1"/>
  <c r="AE36" i="1" s="1"/>
  <c r="AD36" i="1"/>
  <c r="AB37" i="1"/>
  <c r="AC37" i="1"/>
  <c r="AE37" i="1" s="1"/>
  <c r="AD37" i="1"/>
  <c r="AB38" i="1"/>
  <c r="AC38" i="1"/>
  <c r="AE38" i="1" s="1"/>
  <c r="AD38" i="1"/>
  <c r="AB39" i="1"/>
  <c r="AC39" i="1"/>
  <c r="AE39" i="1" s="1"/>
  <c r="AD39" i="1"/>
  <c r="AB40" i="1"/>
  <c r="AC40" i="1"/>
  <c r="AE40" i="1" s="1"/>
  <c r="AD40" i="1"/>
  <c r="AB41" i="1"/>
  <c r="AC41" i="1"/>
  <c r="AE41" i="1" s="1"/>
  <c r="AD41" i="1"/>
  <c r="AB42" i="1"/>
  <c r="AC42" i="1"/>
  <c r="AE42" i="1" s="1"/>
  <c r="AD42" i="1"/>
  <c r="AB43" i="1"/>
  <c r="AC43" i="1"/>
  <c r="AE43" i="1" s="1"/>
  <c r="AD43" i="1"/>
  <c r="AB44" i="1"/>
  <c r="AC44" i="1"/>
  <c r="AE44" i="1" s="1"/>
  <c r="AD44" i="1"/>
  <c r="AB45" i="1"/>
  <c r="AC45" i="1"/>
  <c r="AE45" i="1" s="1"/>
  <c r="AD45" i="1"/>
  <c r="AB46" i="1"/>
  <c r="AC46" i="1"/>
  <c r="AD46" i="1"/>
  <c r="AE46" i="1"/>
  <c r="BL26" i="1"/>
  <c r="BO26" i="1" s="1"/>
  <c r="BM26" i="1"/>
  <c r="BN26" i="1"/>
  <c r="BL28" i="1"/>
  <c r="BO28" i="1" s="1"/>
  <c r="BM28" i="1"/>
  <c r="BN28" i="1"/>
  <c r="BL29" i="1"/>
  <c r="BO29" i="1" s="1"/>
  <c r="BM29" i="1"/>
  <c r="BN29" i="1"/>
  <c r="BL30" i="1"/>
  <c r="BO30" i="1" s="1"/>
  <c r="BM30" i="1"/>
  <c r="BN30" i="1"/>
  <c r="BL31" i="1"/>
  <c r="BM31" i="1"/>
  <c r="BN31" i="1"/>
  <c r="BO31" i="1"/>
  <c r="BL32" i="1"/>
  <c r="BM32" i="1"/>
  <c r="BO32" i="1" s="1"/>
  <c r="BN32" i="1"/>
  <c r="BL33" i="1"/>
  <c r="BO33" i="1" s="1"/>
  <c r="BM33" i="1"/>
  <c r="BN33" i="1"/>
  <c r="BL34" i="1"/>
  <c r="BO34" i="1" s="1"/>
  <c r="BM34" i="1"/>
  <c r="BN34" i="1"/>
  <c r="BL35" i="1"/>
  <c r="BM35" i="1"/>
  <c r="BN35" i="1"/>
  <c r="BO35" i="1"/>
  <c r="BL36" i="1"/>
  <c r="BM36" i="1"/>
  <c r="BO36" i="1" s="1"/>
  <c r="BN36" i="1"/>
  <c r="CB36" i="1"/>
  <c r="BL37" i="1"/>
  <c r="BO37" i="1" s="1"/>
  <c r="BM37" i="1"/>
  <c r="BN37" i="1"/>
  <c r="BL38" i="1"/>
  <c r="BO38" i="1" s="1"/>
  <c r="BM38" i="1"/>
  <c r="BN38" i="1"/>
  <c r="BL39" i="1"/>
  <c r="BM39" i="1"/>
  <c r="BN39" i="1"/>
  <c r="BO39" i="1"/>
  <c r="CB39" i="1"/>
  <c r="BL40" i="1"/>
  <c r="BM40" i="1"/>
  <c r="BO40" i="1" s="1"/>
  <c r="BN40" i="1"/>
  <c r="CB40" i="1"/>
  <c r="BL41" i="1"/>
  <c r="BO41" i="1" s="1"/>
  <c r="BM41" i="1"/>
  <c r="BN41" i="1"/>
  <c r="CB41" i="1"/>
  <c r="BL42" i="1"/>
  <c r="BO42" i="1" s="1"/>
  <c r="BM42" i="1"/>
  <c r="BN42" i="1"/>
  <c r="BL43" i="1"/>
  <c r="BM43" i="1"/>
  <c r="BN43" i="1"/>
  <c r="BO43" i="1"/>
  <c r="BL44" i="1"/>
  <c r="BO44" i="1" s="1"/>
  <c r="BM44" i="1"/>
  <c r="BN44" i="1"/>
  <c r="BL45" i="1"/>
  <c r="BO45" i="1" s="1"/>
  <c r="BM45" i="1"/>
  <c r="BN45" i="1"/>
  <c r="BL46" i="1"/>
  <c r="BO46" i="1" s="1"/>
  <c r="BM46" i="1"/>
  <c r="BN46" i="1"/>
  <c r="AB48" i="1"/>
  <c r="AC48" i="1"/>
  <c r="AD48" i="1"/>
  <c r="AO48" i="1"/>
  <c r="AP48" i="1"/>
  <c r="AQ48" i="1"/>
  <c r="BL48" i="1"/>
  <c r="BO48" i="1" s="1"/>
  <c r="BM48" i="1"/>
  <c r="BN48" i="1"/>
  <c r="CB48" i="1"/>
  <c r="BZ3" i="1"/>
  <c r="BB49" i="1"/>
  <c r="BB50" i="1"/>
  <c r="BB51" i="1"/>
  <c r="BB52" i="1"/>
  <c r="AE22" i="1" l="1"/>
  <c r="AE19" i="1"/>
  <c r="AR22" i="1"/>
  <c r="AR19" i="1"/>
  <c r="AE21" i="1"/>
  <c r="AR21" i="1"/>
  <c r="AE24" i="1"/>
  <c r="AE20" i="1"/>
  <c r="AR24" i="1"/>
  <c r="AR20" i="1"/>
  <c r="BD24" i="1"/>
  <c r="BD20" i="1"/>
  <c r="CB46" i="1"/>
  <c r="CB30" i="1"/>
  <c r="CB26" i="1"/>
  <c r="CB43" i="1"/>
  <c r="BD8" i="1"/>
  <c r="BD4" i="1"/>
  <c r="BD45" i="1"/>
  <c r="BD41" i="1"/>
  <c r="BD37" i="1"/>
  <c r="BD33" i="1"/>
  <c r="BD29" i="1"/>
  <c r="BD23" i="1"/>
  <c r="BD46" i="1"/>
  <c r="BD42" i="1"/>
  <c r="BD38" i="1"/>
  <c r="BD34" i="1"/>
  <c r="BD30" i="1"/>
  <c r="BD26" i="1"/>
  <c r="BD21" i="1"/>
  <c r="BD43" i="1"/>
  <c r="BD39" i="1"/>
  <c r="BD35" i="1"/>
  <c r="BD31" i="1"/>
  <c r="BD22" i="1"/>
  <c r="BD19" i="1"/>
  <c r="AR48" i="1"/>
  <c r="AR17" i="1"/>
  <c r="AR13" i="1"/>
  <c r="AR8" i="1"/>
  <c r="AR4" i="1"/>
  <c r="AR14" i="1"/>
  <c r="AR11" i="1"/>
  <c r="AR7" i="1"/>
  <c r="AR15" i="1"/>
  <c r="AR10" i="1"/>
  <c r="AR5" i="1"/>
  <c r="AE48" i="1"/>
  <c r="AE8" i="1"/>
  <c r="AE7" i="1"/>
  <c r="AE5" i="1"/>
  <c r="AE4" i="1"/>
  <c r="BD5" i="1"/>
  <c r="BD7" i="1"/>
  <c r="BD6" i="1"/>
  <c r="BD17" i="1"/>
  <c r="BD13" i="1"/>
  <c r="BD14" i="1"/>
  <c r="BD11" i="1"/>
  <c r="BD15" i="1"/>
  <c r="BD10" i="1"/>
  <c r="CB37" i="1"/>
  <c r="CB35" i="1"/>
  <c r="K42" i="1"/>
  <c r="K36" i="1"/>
  <c r="K26" i="1"/>
  <c r="CB34" i="1"/>
  <c r="CB33" i="1"/>
  <c r="CB45" i="1"/>
  <c r="CB29" i="1"/>
  <c r="K48" i="1"/>
  <c r="K38" i="1"/>
  <c r="K33" i="1"/>
  <c r="K32" i="1"/>
  <c r="K45" i="1"/>
  <c r="K44" i="1"/>
  <c r="K34" i="1"/>
  <c r="K31" i="1"/>
  <c r="K29" i="1"/>
  <c r="K28" i="1"/>
  <c r="K46" i="1"/>
  <c r="K41" i="1"/>
  <c r="K40" i="1"/>
  <c r="K30" i="1"/>
  <c r="K43" i="1"/>
  <c r="K35" i="1"/>
  <c r="N31" i="1"/>
  <c r="N10" i="1"/>
  <c r="K39" i="1"/>
  <c r="BB3" i="1"/>
  <c r="CL29" i="1" l="1"/>
  <c r="CL15" i="1"/>
  <c r="CL10" i="1"/>
  <c r="CL48" i="1"/>
  <c r="CL19" i="1"/>
  <c r="CL3" i="1"/>
  <c r="CL8" i="1"/>
  <c r="CL5" i="1"/>
  <c r="CL35" i="1"/>
  <c r="CL42" i="1"/>
  <c r="CL12" i="1"/>
  <c r="CL21" i="1"/>
  <c r="CL32" i="1"/>
  <c r="CL38" i="1"/>
  <c r="CL6" i="1"/>
  <c r="CL41" i="1"/>
  <c r="CL46" i="1"/>
  <c r="CL24" i="1"/>
  <c r="CL44" i="1"/>
  <c r="CL40" i="1"/>
  <c r="CL30" i="1"/>
  <c r="CL28" i="1"/>
  <c r="CL13" i="1"/>
  <c r="CL39" i="1"/>
  <c r="CL16" i="1"/>
  <c r="CL26" i="1"/>
  <c r="CL31" i="1"/>
  <c r="CL14" i="1"/>
  <c r="CL22" i="1"/>
  <c r="CL45" i="1"/>
  <c r="CL43" i="1"/>
  <c r="CL20" i="1"/>
  <c r="CL34" i="1"/>
  <c r="CL37" i="1"/>
  <c r="CA3" i="1"/>
  <c r="BC3" i="1"/>
  <c r="I29" i="1"/>
  <c r="J29" i="1"/>
  <c r="I15" i="1"/>
  <c r="J15" i="1"/>
  <c r="BL15" i="1"/>
  <c r="BM15" i="1"/>
  <c r="BN15" i="1"/>
  <c r="M15" i="1" s="1"/>
  <c r="I10" i="1"/>
  <c r="J10" i="1"/>
  <c r="BL10" i="1"/>
  <c r="BM10" i="1"/>
  <c r="BN10" i="1"/>
  <c r="M10" i="1" s="1"/>
  <c r="I48" i="1"/>
  <c r="J48" i="1"/>
  <c r="I19" i="1"/>
  <c r="J19" i="1"/>
  <c r="BL19" i="1"/>
  <c r="BM19" i="1"/>
  <c r="BN19" i="1"/>
  <c r="M19" i="1" s="1"/>
  <c r="I3" i="1"/>
  <c r="J3" i="1"/>
  <c r="O3" i="1"/>
  <c r="N3" i="1" s="1"/>
  <c r="BA3" i="1"/>
  <c r="BL3" i="1"/>
  <c r="BM3" i="1"/>
  <c r="BN3" i="1"/>
  <c r="BY3" i="1"/>
  <c r="I8" i="1"/>
  <c r="J8" i="1"/>
  <c r="BL8" i="1"/>
  <c r="BM8" i="1"/>
  <c r="BN8" i="1"/>
  <c r="M8" i="1" s="1"/>
  <c r="I5" i="1"/>
  <c r="J5" i="1"/>
  <c r="BL5" i="1"/>
  <c r="BM5" i="1"/>
  <c r="BN5" i="1"/>
  <c r="I35" i="1"/>
  <c r="J35" i="1"/>
  <c r="I42" i="1"/>
  <c r="J42" i="1"/>
  <c r="I12" i="1"/>
  <c r="J12" i="1"/>
  <c r="BL12" i="1"/>
  <c r="BM12" i="1"/>
  <c r="BN12" i="1"/>
  <c r="M12" i="1" s="1"/>
  <c r="I21" i="1"/>
  <c r="J21" i="1"/>
  <c r="BL21" i="1"/>
  <c r="BM21" i="1"/>
  <c r="BN21" i="1"/>
  <c r="I32" i="1"/>
  <c r="J32" i="1"/>
  <c r="I38" i="1"/>
  <c r="J38" i="1"/>
  <c r="I6" i="1"/>
  <c r="J6" i="1"/>
  <c r="BL6" i="1"/>
  <c r="BM6" i="1"/>
  <c r="BN6" i="1"/>
  <c r="M6" i="1" s="1"/>
  <c r="I41" i="1"/>
  <c r="J41" i="1"/>
  <c r="I46" i="1"/>
  <c r="J46" i="1"/>
  <c r="I24" i="1"/>
  <c r="J24" i="1"/>
  <c r="BL24" i="1"/>
  <c r="BM24" i="1"/>
  <c r="BN24" i="1"/>
  <c r="M24" i="1" s="1"/>
  <c r="I44" i="1"/>
  <c r="J44" i="1"/>
  <c r="I40" i="1"/>
  <c r="J40" i="1"/>
  <c r="I30" i="1"/>
  <c r="J30" i="1"/>
  <c r="I28" i="1"/>
  <c r="J28" i="1"/>
  <c r="I13" i="1"/>
  <c r="J13" i="1"/>
  <c r="BL13" i="1"/>
  <c r="BM13" i="1"/>
  <c r="BN13" i="1"/>
  <c r="M13" i="1" s="1"/>
  <c r="I39" i="1"/>
  <c r="J39" i="1"/>
  <c r="I16" i="1"/>
  <c r="J16" i="1"/>
  <c r="BL16" i="1"/>
  <c r="BM16" i="1"/>
  <c r="BN16" i="1"/>
  <c r="M16" i="1" s="1"/>
  <c r="I26" i="1"/>
  <c r="J26" i="1"/>
  <c r="I31" i="1"/>
  <c r="J31" i="1"/>
  <c r="I14" i="1"/>
  <c r="J14" i="1"/>
  <c r="BL14" i="1"/>
  <c r="BM14" i="1"/>
  <c r="BN14" i="1"/>
  <c r="I22" i="1"/>
  <c r="J22" i="1"/>
  <c r="BL22" i="1"/>
  <c r="BM22" i="1"/>
  <c r="BN22" i="1"/>
  <c r="M22" i="1" s="1"/>
  <c r="I45" i="1"/>
  <c r="J45" i="1"/>
  <c r="I43" i="1"/>
  <c r="J43" i="1"/>
  <c r="I20" i="1"/>
  <c r="J20" i="1"/>
  <c r="BL20" i="1"/>
  <c r="BM20" i="1"/>
  <c r="BN20" i="1"/>
  <c r="M20" i="1" s="1"/>
  <c r="I34" i="1"/>
  <c r="J34" i="1"/>
  <c r="M21" i="1" l="1"/>
  <c r="M5" i="1"/>
  <c r="M14" i="1"/>
  <c r="BO14" i="1"/>
  <c r="BO6" i="1"/>
  <c r="BO13" i="1"/>
  <c r="BO21" i="1"/>
  <c r="BO5" i="1"/>
  <c r="BO10" i="1"/>
  <c r="G34" i="1"/>
  <c r="H34" i="1" s="1"/>
  <c r="G43" i="1"/>
  <c r="H43" i="1" s="1"/>
  <c r="CB22" i="1"/>
  <c r="CB13" i="1"/>
  <c r="G44" i="1"/>
  <c r="H44" i="1" s="1"/>
  <c r="G46" i="1"/>
  <c r="H46" i="1" s="1"/>
  <c r="G32" i="1"/>
  <c r="H32" i="1" s="1"/>
  <c r="G21" i="1"/>
  <c r="H21" i="1" s="1"/>
  <c r="G42" i="1"/>
  <c r="H42" i="1" s="1"/>
  <c r="M3" i="1"/>
  <c r="G48" i="1"/>
  <c r="H48" i="1" s="1"/>
  <c r="G10" i="1"/>
  <c r="H10" i="1" s="1"/>
  <c r="G15" i="1"/>
  <c r="H15" i="1" s="1"/>
  <c r="G14" i="1"/>
  <c r="H14" i="1" s="1"/>
  <c r="G31" i="1"/>
  <c r="H31" i="1" s="1"/>
  <c r="BO24" i="1"/>
  <c r="G41" i="1"/>
  <c r="H41" i="1" s="1"/>
  <c r="CB21" i="1"/>
  <c r="CB5" i="1"/>
  <c r="BO8" i="1"/>
  <c r="BO3" i="1"/>
  <c r="BO15" i="1"/>
  <c r="G12" i="1"/>
  <c r="H12" i="1" s="1"/>
  <c r="CB8" i="1"/>
  <c r="G45" i="1"/>
  <c r="H45" i="1" s="1"/>
  <c r="CB14" i="1"/>
  <c r="BO16" i="1"/>
  <c r="G13" i="1"/>
  <c r="H13" i="1" s="1"/>
  <c r="G28" i="1"/>
  <c r="H28" i="1" s="1"/>
  <c r="G24" i="1"/>
  <c r="H24" i="1" s="1"/>
  <c r="BO12" i="1"/>
  <c r="G5" i="1"/>
  <c r="H5" i="1" s="1"/>
  <c r="G8" i="1"/>
  <c r="H8" i="1" s="1"/>
  <c r="G19" i="1"/>
  <c r="H19" i="1" s="1"/>
  <c r="CB20" i="1"/>
  <c r="CB12" i="1"/>
  <c r="CB6" i="1"/>
  <c r="CB3" i="1"/>
  <c r="CB24" i="1"/>
  <c r="CB10" i="1"/>
  <c r="G30" i="1"/>
  <c r="H30" i="1" s="1"/>
  <c r="G38" i="1"/>
  <c r="H38" i="1" s="1"/>
  <c r="G3" i="1"/>
  <c r="H3" i="1" s="1"/>
  <c r="G22" i="1"/>
  <c r="H22" i="1" s="1"/>
  <c r="G26" i="1"/>
  <c r="H26" i="1" s="1"/>
  <c r="G16" i="1"/>
  <c r="H16" i="1" s="1"/>
  <c r="G6" i="1"/>
  <c r="H6" i="1" s="1"/>
  <c r="G35" i="1"/>
  <c r="H35" i="1" s="1"/>
  <c r="BO20" i="1"/>
  <c r="G20" i="1"/>
  <c r="H20" i="1" s="1"/>
  <c r="CB16" i="1"/>
  <c r="G40" i="1"/>
  <c r="H40" i="1" s="1"/>
  <c r="BO22" i="1"/>
  <c r="BD3" i="1"/>
  <c r="BO19" i="1"/>
  <c r="CB19" i="1"/>
  <c r="G39" i="1"/>
  <c r="H39" i="1" s="1"/>
  <c r="CB15" i="1"/>
  <c r="G29" i="1"/>
  <c r="H29" i="1" s="1"/>
  <c r="CK37" i="1"/>
  <c r="CJ45" i="1" l="1"/>
  <c r="CK45" i="1"/>
  <c r="CJ12" i="1"/>
  <c r="L12" i="1" s="1"/>
  <c r="K12" i="1" s="1"/>
  <c r="CK12" i="1"/>
  <c r="I33" i="1"/>
  <c r="J33" i="1"/>
  <c r="CJ33" i="1"/>
  <c r="CK33" i="1"/>
  <c r="CL33" i="1"/>
  <c r="I4" i="1"/>
  <c r="J4" i="1"/>
  <c r="BL4" i="1"/>
  <c r="L4" i="1" s="1"/>
  <c r="K4" i="1" s="1"/>
  <c r="BM4" i="1"/>
  <c r="BN4" i="1"/>
  <c r="M4" i="1" s="1"/>
  <c r="CJ4" i="1"/>
  <c r="CK4" i="1"/>
  <c r="CL4" i="1"/>
  <c r="CJ31" i="1"/>
  <c r="CK31" i="1"/>
  <c r="CJ38" i="1"/>
  <c r="CK38" i="1"/>
  <c r="CJ43" i="1"/>
  <c r="CK43" i="1"/>
  <c r="CJ30" i="1"/>
  <c r="CK30" i="1"/>
  <c r="CJ26" i="1"/>
  <c r="CK26" i="1"/>
  <c r="I7" i="1"/>
  <c r="J7" i="1"/>
  <c r="BL7" i="1"/>
  <c r="L7" i="1" s="1"/>
  <c r="BM7" i="1"/>
  <c r="BN7" i="1"/>
  <c r="M7" i="1" s="1"/>
  <c r="CJ7" i="1"/>
  <c r="CK7" i="1"/>
  <c r="CL7" i="1"/>
  <c r="I11" i="1"/>
  <c r="J11" i="1"/>
  <c r="BL11" i="1"/>
  <c r="BM11" i="1"/>
  <c r="BN11" i="1"/>
  <c r="M11" i="1" s="1"/>
  <c r="CJ11" i="1"/>
  <c r="CK11" i="1"/>
  <c r="CL11" i="1"/>
  <c r="K7" i="1" l="1"/>
  <c r="L11" i="1"/>
  <c r="K11" i="1" s="1"/>
  <c r="CB4" i="1"/>
  <c r="BO4" i="1"/>
  <c r="CM4" i="1"/>
  <c r="CM33" i="1"/>
  <c r="CM45" i="1"/>
  <c r="G33" i="1"/>
  <c r="H33" i="1" s="1"/>
  <c r="G4" i="1"/>
  <c r="H4" i="1" s="1"/>
  <c r="BO11" i="1"/>
  <c r="CM38" i="1"/>
  <c r="BO7" i="1"/>
  <c r="CM11" i="1"/>
  <c r="CB7" i="1"/>
  <c r="G7" i="1"/>
  <c r="H7" i="1" s="1"/>
  <c r="CB11" i="1"/>
  <c r="CM7" i="1"/>
  <c r="CM12" i="1"/>
  <c r="G11" i="1"/>
  <c r="H11" i="1" s="1"/>
  <c r="CM26" i="1"/>
  <c r="CM30" i="1"/>
  <c r="CM43" i="1"/>
  <c r="CM31" i="1"/>
  <c r="CJ35" i="1" l="1"/>
  <c r="CK35" i="1"/>
  <c r="CM35" i="1" l="1"/>
  <c r="CJ21" i="1"/>
  <c r="L21" i="1" s="1"/>
  <c r="K21" i="1" s="1"/>
  <c r="CK21" i="1"/>
  <c r="CJ44" i="1"/>
  <c r="CK44" i="1"/>
  <c r="CM44" i="1" l="1"/>
  <c r="CM21" i="1"/>
  <c r="O52" i="1"/>
  <c r="N52" i="1" s="1"/>
  <c r="CJ46" i="1"/>
  <c r="CK46" i="1"/>
  <c r="CM46" i="1" l="1"/>
  <c r="I50" i="1" l="1"/>
  <c r="J50" i="1"/>
  <c r="O50" i="1"/>
  <c r="N50" i="1" s="1"/>
  <c r="AB50" i="1"/>
  <c r="AC50" i="1"/>
  <c r="AD50" i="1"/>
  <c r="AO50" i="1"/>
  <c r="AP50" i="1"/>
  <c r="AQ50" i="1"/>
  <c r="BA50" i="1"/>
  <c r="BC50" i="1"/>
  <c r="BL50" i="1"/>
  <c r="BM50" i="1"/>
  <c r="BN50" i="1"/>
  <c r="CJ50" i="1"/>
  <c r="CK50" i="1"/>
  <c r="CL50" i="1"/>
  <c r="CM50" i="1" l="1"/>
  <c r="AR50" i="1"/>
  <c r="BD50" i="1"/>
  <c r="M50" i="1"/>
  <c r="BO50" i="1"/>
  <c r="CB50" i="1"/>
  <c r="AE50" i="1"/>
  <c r="G50" i="1"/>
  <c r="H50" i="1" s="1"/>
  <c r="L50" i="1"/>
  <c r="K50" i="1" l="1"/>
  <c r="O49" i="1" l="1"/>
  <c r="N49" i="1" s="1"/>
  <c r="AO52" i="1" l="1"/>
  <c r="I23" i="1"/>
  <c r="J23" i="1"/>
  <c r="BL23" i="1"/>
  <c r="L23" i="1" s="1"/>
  <c r="K23" i="1" s="1"/>
  <c r="BM23" i="1"/>
  <c r="BN23" i="1"/>
  <c r="M23" i="1" s="1"/>
  <c r="CJ23" i="1"/>
  <c r="CK23" i="1"/>
  <c r="CL23" i="1"/>
  <c r="CJ16" i="1"/>
  <c r="L16" i="1" s="1"/>
  <c r="K16" i="1" s="1"/>
  <c r="CK16" i="1"/>
  <c r="CJ22" i="1"/>
  <c r="L22" i="1" s="1"/>
  <c r="K22" i="1" s="1"/>
  <c r="CK22" i="1"/>
  <c r="CJ14" i="1"/>
  <c r="L14" i="1" s="1"/>
  <c r="K14" i="1" s="1"/>
  <c r="CK14" i="1"/>
  <c r="I36" i="1"/>
  <c r="J36" i="1"/>
  <c r="CJ36" i="1"/>
  <c r="CK36" i="1"/>
  <c r="CL36" i="1"/>
  <c r="I52" i="1"/>
  <c r="J52" i="1"/>
  <c r="AB52" i="1"/>
  <c r="AC52" i="1"/>
  <c r="AD52" i="1"/>
  <c r="AP52" i="1"/>
  <c r="AQ52" i="1"/>
  <c r="BA52" i="1"/>
  <c r="BC52" i="1"/>
  <c r="BL52" i="1"/>
  <c r="BM52" i="1"/>
  <c r="BN52" i="1"/>
  <c r="CJ52" i="1"/>
  <c r="CK52" i="1"/>
  <c r="CL52" i="1"/>
  <c r="BA49" i="1"/>
  <c r="AO49" i="1"/>
  <c r="BC49" i="1"/>
  <c r="L52" i="1" l="1"/>
  <c r="M52" i="1"/>
  <c r="BO52" i="1"/>
  <c r="G36" i="1"/>
  <c r="H36" i="1" s="1"/>
  <c r="G23" i="1"/>
  <c r="H23" i="1" s="1"/>
  <c r="BO23" i="1"/>
  <c r="CM14" i="1"/>
  <c r="CM36" i="1"/>
  <c r="CM23" i="1"/>
  <c r="CB23" i="1"/>
  <c r="CB52" i="1"/>
  <c r="AE52" i="1"/>
  <c r="CM52" i="1"/>
  <c r="AR52" i="1"/>
  <c r="G52" i="1"/>
  <c r="H52" i="1" s="1"/>
  <c r="CM22" i="1"/>
  <c r="CM16" i="1"/>
  <c r="BD52" i="1"/>
  <c r="BD49" i="1"/>
  <c r="CJ6" i="1"/>
  <c r="L6" i="1" s="1"/>
  <c r="K6" i="1" s="1"/>
  <c r="CK6" i="1"/>
  <c r="CJ5" i="1"/>
  <c r="L5" i="1" s="1"/>
  <c r="K5" i="1" s="1"/>
  <c r="CK5" i="1"/>
  <c r="I37" i="1"/>
  <c r="J37" i="1"/>
  <c r="CJ37" i="1"/>
  <c r="CJ48" i="1"/>
  <c r="CK48" i="1"/>
  <c r="CJ10" i="1"/>
  <c r="L10" i="1" s="1"/>
  <c r="K10" i="1" s="1"/>
  <c r="CK10" i="1"/>
  <c r="CJ3" i="1"/>
  <c r="L3" i="1" s="1"/>
  <c r="CK3" i="1"/>
  <c r="CJ32" i="1"/>
  <c r="CK32" i="1"/>
  <c r="CJ42" i="1"/>
  <c r="CK42" i="1"/>
  <c r="CJ29" i="1"/>
  <c r="CK29" i="1"/>
  <c r="K3" i="1" l="1"/>
  <c r="K52" i="1"/>
  <c r="CM48" i="1"/>
  <c r="CM37" i="1"/>
  <c r="G37" i="1"/>
  <c r="H37" i="1" s="1"/>
  <c r="CM5" i="1"/>
  <c r="CM6" i="1"/>
  <c r="CM42" i="1"/>
  <c r="CM32" i="1"/>
  <c r="CM3" i="1"/>
  <c r="CM10" i="1"/>
  <c r="CM29" i="1"/>
  <c r="CK34" i="1"/>
  <c r="CJ34" i="1"/>
  <c r="BL17" i="1"/>
  <c r="BM17" i="1"/>
  <c r="BN17" i="1"/>
  <c r="BL51" i="1"/>
  <c r="BM51" i="1"/>
  <c r="BN51" i="1"/>
  <c r="BL49" i="1"/>
  <c r="BM49" i="1"/>
  <c r="BN49" i="1"/>
  <c r="BO17" i="1" l="1"/>
  <c r="BO49" i="1"/>
  <c r="CM34" i="1"/>
  <c r="BO51" i="1"/>
  <c r="CJ20" i="1" l="1"/>
  <c r="L20" i="1" s="1"/>
  <c r="K20" i="1" s="1"/>
  <c r="CK20" i="1"/>
  <c r="CJ39" i="1"/>
  <c r="CK39" i="1"/>
  <c r="CJ28" i="1"/>
  <c r="CK28" i="1"/>
  <c r="CJ40" i="1"/>
  <c r="CK40" i="1"/>
  <c r="I49" i="1"/>
  <c r="J49" i="1"/>
  <c r="AB49" i="1"/>
  <c r="AC49" i="1"/>
  <c r="AD49" i="1"/>
  <c r="AP49" i="1"/>
  <c r="AQ49" i="1"/>
  <c r="CJ49" i="1"/>
  <c r="CK49" i="1"/>
  <c r="CL49" i="1"/>
  <c r="CJ8" i="1"/>
  <c r="L8" i="1" s="1"/>
  <c r="K8" i="1" s="1"/>
  <c r="CK8" i="1"/>
  <c r="L49" i="1" l="1"/>
  <c r="M49" i="1"/>
  <c r="CM28" i="1"/>
  <c r="G49" i="1"/>
  <c r="CB49" i="1"/>
  <c r="AE49" i="1"/>
  <c r="CM8" i="1"/>
  <c r="CM49" i="1"/>
  <c r="AR49" i="1"/>
  <c r="CM40" i="1"/>
  <c r="CM39" i="1"/>
  <c r="CM20" i="1"/>
  <c r="CK41" i="1"/>
  <c r="CJ41" i="1"/>
  <c r="K49" i="1" l="1"/>
  <c r="CM41" i="1"/>
  <c r="I51" i="1" l="1"/>
  <c r="J51" i="1"/>
  <c r="O51" i="1"/>
  <c r="N51" i="1" s="1"/>
  <c r="AB51" i="1"/>
  <c r="AC51" i="1"/>
  <c r="AD51" i="1"/>
  <c r="AO51" i="1"/>
  <c r="AP51" i="1"/>
  <c r="AQ51" i="1"/>
  <c r="BA51" i="1"/>
  <c r="BC51" i="1"/>
  <c r="CJ51" i="1"/>
  <c r="CK51" i="1"/>
  <c r="CL51" i="1"/>
  <c r="CJ19" i="1"/>
  <c r="L19" i="1" s="1"/>
  <c r="K19" i="1" s="1"/>
  <c r="CK19" i="1"/>
  <c r="CJ24" i="1"/>
  <c r="L24" i="1" s="1"/>
  <c r="K24" i="1" s="1"/>
  <c r="CK24" i="1"/>
  <c r="BD51" i="1" l="1"/>
  <c r="CM51" i="1"/>
  <c r="CB51" i="1"/>
  <c r="AR51" i="1"/>
  <c r="M51" i="1"/>
  <c r="AE51" i="1"/>
  <c r="G51" i="1"/>
  <c r="L51" i="1"/>
  <c r="CM19" i="1"/>
  <c r="CM24" i="1"/>
  <c r="CJ17" i="1"/>
  <c r="L17" i="1" s="1"/>
  <c r="K17" i="1" s="1"/>
  <c r="CK17" i="1"/>
  <c r="CL17" i="1"/>
  <c r="M17" i="1" s="1"/>
  <c r="CJ13" i="1"/>
  <c r="L13" i="1" s="1"/>
  <c r="K13" i="1" s="1"/>
  <c r="CK13" i="1"/>
  <c r="CJ15" i="1"/>
  <c r="L15" i="1" s="1"/>
  <c r="K15" i="1" s="1"/>
  <c r="CK15" i="1"/>
  <c r="I17" i="1"/>
  <c r="J17" i="1"/>
  <c r="K51" i="1" l="1"/>
  <c r="CM13" i="1"/>
  <c r="CB17" i="1"/>
  <c r="CM15" i="1"/>
  <c r="CM17" i="1"/>
  <c r="G17" i="1"/>
  <c r="H51" i="1" l="1"/>
  <c r="H49" i="1"/>
  <c r="H17" i="1"/>
</calcChain>
</file>

<file path=xl/sharedStrings.xml><?xml version="1.0" encoding="utf-8"?>
<sst xmlns="http://schemas.openxmlformats.org/spreadsheetml/2006/main" count="465" uniqueCount="158">
  <si>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</si>
  <si>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</si>
  <si>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</si>
  <si>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</si>
  <si>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</si>
  <si>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</si>
  <si>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</si>
  <si>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</si>
  <si>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</si>
  <si>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</si>
  <si>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</si>
  <si>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</si>
  <si>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</si>
  <si>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</si>
  <si>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</si>
  <si>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</si>
  <si>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</si>
  <si>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</si>
  <si>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</si>
  <si>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</si>
  <si>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</si>
  <si>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</si>
  <si>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</si>
  <si>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</si>
  <si>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</si>
  <si>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</si>
  <si>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</si>
  <si>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</si>
  <si>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</si>
  <si>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</si>
  <si>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</si>
  <si>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</si>
  <si>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</si>
  <si>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</si>
  <si>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</si>
  <si>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</si>
  <si>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</si>
  <si>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</si>
  <si>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</si>
  <si>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</si>
  <si>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</si>
  <si>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</si>
  <si>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</si>
  <si>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</si>
  <si>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</si>
  <si>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</si>
  <si>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</si>
  <si>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</si>
  <si>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</si>
  <si>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</si>
  <si>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</si>
  <si>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</si>
  <si>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</si>
  <si>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</si>
  <si>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</si>
  <si>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</si>
  <si>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</si>
  <si>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</si>
  <si>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</si>
  <si>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</si>
  <si>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</si>
  <si>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</si>
  <si>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</si>
  <si>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</si>
  <si>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</si>
  <si>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</si>
  <si>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</si>
  <si>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</si>
  <si>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</si>
  <si>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</si>
  <si>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</si>
  <si>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</si>
  <si>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</si>
  <si>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</si>
  <si>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</si>
  <si>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</si>
  <si>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</si>
  <si>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</si>
  <si>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</si>
  <si>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</si>
  <si>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</si>
  <si>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</si>
  <si>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</si>
  <si>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</si>
  <si>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</si>
  <si>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</si>
  <si>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</si>
  <si>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</si>
  <si>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</si>
  <si>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</si>
  <si>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</si>
  <si>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</si>
  <si>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</si>
  <si>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</si>
  <si>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</si>
  <si>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</si>
  <si>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</si>
  <si>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</si>
  <si>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</si>
  <si>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</si>
  <si>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</si>
  <si>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</si>
  <si>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Chris W</t>
  </si>
  <si>
    <t>UN</t>
  </si>
  <si>
    <t>F
P</t>
  </si>
  <si>
    <t>Out</t>
  </si>
  <si>
    <t>Roger S</t>
  </si>
  <si>
    <t>7</t>
  </si>
  <si>
    <t>1</t>
  </si>
  <si>
    <t>Tom F</t>
  </si>
  <si>
    <t>George T</t>
  </si>
  <si>
    <t>Mick M</t>
  </si>
  <si>
    <t>Mike B</t>
  </si>
  <si>
    <t>Jon S</t>
  </si>
  <si>
    <t>CCP</t>
  </si>
  <si>
    <t>Dane H</t>
  </si>
  <si>
    <t>Eric W</t>
  </si>
  <si>
    <t>3</t>
  </si>
  <si>
    <t>Bay 1
Mall Maddness</t>
  </si>
  <si>
    <t>Bay 2
A Bad Day at the Park</t>
  </si>
  <si>
    <t>Bay 3
Officer Down!</t>
  </si>
  <si>
    <t>Bay 4
Gutter Gunner</t>
  </si>
  <si>
    <t>FRIDPA
Clear Creak
Main Match
May 13, 2017</t>
  </si>
  <si>
    <t>Matt G</t>
  </si>
  <si>
    <t>David V</t>
  </si>
  <si>
    <t>Frank D **</t>
  </si>
  <si>
    <t>PCC</t>
  </si>
  <si>
    <t>Brad V</t>
  </si>
  <si>
    <t>Duxton M</t>
  </si>
  <si>
    <t>Mike S</t>
  </si>
  <si>
    <t>Cam P</t>
  </si>
  <si>
    <t>16</t>
  </si>
  <si>
    <t>Grant B</t>
  </si>
  <si>
    <t>Michael A &amp;</t>
  </si>
  <si>
    <t>Paul A</t>
  </si>
  <si>
    <t>Gary M</t>
  </si>
  <si>
    <t>Glenn S</t>
  </si>
  <si>
    <t>Michael C &amp;</t>
  </si>
  <si>
    <t>Henry L &amp;</t>
  </si>
  <si>
    <t>&amp;</t>
  </si>
  <si>
    <t>Hudson G</t>
  </si>
  <si>
    <t>Ehrich S</t>
  </si>
  <si>
    <t>Mike J &amp;</t>
  </si>
  <si>
    <t>Kerry B</t>
  </si>
  <si>
    <t>Jim M</t>
  </si>
  <si>
    <t>Robert O</t>
  </si>
  <si>
    <t>James B</t>
  </si>
  <si>
    <t>Nolan L</t>
  </si>
  <si>
    <t>Robert L</t>
  </si>
  <si>
    <t>Peter T &amp;</t>
  </si>
  <si>
    <t>John M K &amp;</t>
  </si>
  <si>
    <t>John K &amp; **</t>
  </si>
  <si>
    <t>Scott S &amp;</t>
  </si>
  <si>
    <t>Lee B</t>
  </si>
  <si>
    <t>Kim C</t>
  </si>
  <si>
    <t>Mark M</t>
  </si>
  <si>
    <t>Bill  L</t>
  </si>
  <si>
    <t>Pts 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</si>
</sst>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right" vertic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28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0" fontId="0" fillId="4" borderId="11" xfId="0" applyFill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center" vertical="center"/>
      <protection locked="0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5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7" xfId="0" applyNumberFormat="1" applyFill="1" applyBorder="1" applyAlignment="1" applyProtection="1">
      <alignment horizontal="right" vertical="center"/>
    </xf>
    <xf numFmtId="2" fontId="2" fillId="4" borderId="7" xfId="0" applyNumberFormat="1" applyFont="1" applyFill="1" applyBorder="1" applyAlignment="1" applyProtection="1">
      <alignment horizontal="right" vertical="center"/>
    </xf>
    <xf numFmtId="1" fontId="0" fillId="4" borderId="10" xfId="0" applyNumberFormat="1" applyFill="1" applyBorder="1" applyAlignment="1" applyProtection="1">
      <alignment horizontal="right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2" fontId="0" fillId="4" borderId="13" xfId="0" applyNumberFormat="1" applyFill="1" applyBorder="1" applyAlignment="1" applyProtection="1">
      <alignment horizontal="right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2" fontId="2" fillId="4" borderId="27" xfId="0" applyNumberFormat="1" applyFont="1" applyFill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19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AF9" sqref="AF9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5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147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147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147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147" customWidth="1"/>
    <col min="79" max="79" width="4.33203125" customWidth="1"/>
    <col min="80" max="80" width="6.6640625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95" bestFit="1" customWidth="1"/>
  </cols>
  <sheetData>
    <row r="1" spans="1:251" ht="71.400000000000006" customHeight="1" thickTop="1" x14ac:dyDescent="0.3">
      <c r="A1" s="98" t="s">
        <v>122</v>
      </c>
      <c r="B1" s="99"/>
      <c r="C1" s="99"/>
      <c r="D1" s="99"/>
      <c r="E1" s="99"/>
      <c r="F1" s="99"/>
      <c r="G1" s="19" t="s">
        <v>67</v>
      </c>
      <c r="H1" s="20" t="s">
        <v>68</v>
      </c>
      <c r="I1" s="103" t="s">
        <v>30</v>
      </c>
      <c r="J1" s="104"/>
      <c r="K1" s="105" t="s">
        <v>100</v>
      </c>
      <c r="L1" s="106"/>
      <c r="M1" s="106"/>
      <c r="N1" s="106"/>
      <c r="O1" s="107"/>
      <c r="P1" s="108" t="s">
        <v>118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1" t="s">
        <v>119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1" t="s">
        <v>120</v>
      </c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5" t="s">
        <v>84</v>
      </c>
      <c r="BF1" s="110"/>
      <c r="BG1" s="110"/>
      <c r="BH1" s="110"/>
      <c r="BI1" s="110"/>
      <c r="BJ1" s="110"/>
      <c r="BK1" s="110"/>
      <c r="BL1" s="110"/>
      <c r="BM1" s="110"/>
      <c r="BN1" s="110"/>
      <c r="BO1" s="101"/>
      <c r="BP1" s="108" t="s">
        <v>121</v>
      </c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11" t="s">
        <v>98</v>
      </c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00" t="s">
        <v>101</v>
      </c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 t="s">
        <v>2</v>
      </c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 t="s">
        <v>3</v>
      </c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 t="s">
        <v>4</v>
      </c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 t="s">
        <v>5</v>
      </c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 t="s">
        <v>6</v>
      </c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 t="s">
        <v>7</v>
      </c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 t="s">
        <v>8</v>
      </c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 t="s">
        <v>9</v>
      </c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 t="s">
        <v>10</v>
      </c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 t="s">
        <v>11</v>
      </c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 t="s">
        <v>12</v>
      </c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 t="s">
        <v>13</v>
      </c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 t="s">
        <v>14</v>
      </c>
      <c r="IB1" s="100"/>
      <c r="IC1" s="100"/>
      <c r="ID1" s="100"/>
      <c r="IE1" s="100"/>
      <c r="IF1" s="100"/>
      <c r="IG1" s="100"/>
      <c r="IH1" s="100"/>
      <c r="II1" s="100"/>
      <c r="IJ1" s="100"/>
      <c r="IK1" s="109"/>
      <c r="IL1" s="93"/>
    </row>
    <row r="2" spans="1:251" ht="59.25" customHeight="1" thickBot="1" x14ac:dyDescent="0.3">
      <c r="A2" s="50" t="s">
        <v>83</v>
      </c>
      <c r="B2" s="51" t="s">
        <v>82</v>
      </c>
      <c r="C2" s="51" t="s">
        <v>88</v>
      </c>
      <c r="D2" s="67" t="s">
        <v>89</v>
      </c>
      <c r="E2" s="51" t="s">
        <v>1</v>
      </c>
      <c r="F2" s="52" t="s">
        <v>0</v>
      </c>
      <c r="G2" s="53" t="s">
        <v>54</v>
      </c>
      <c r="H2" s="54" t="s">
        <v>54</v>
      </c>
      <c r="I2" s="55" t="s">
        <v>65</v>
      </c>
      <c r="J2" s="56" t="s">
        <v>66</v>
      </c>
      <c r="K2" s="50" t="s">
        <v>51</v>
      </c>
      <c r="L2" s="51" t="s">
        <v>91</v>
      </c>
      <c r="M2" s="51" t="s">
        <v>49</v>
      </c>
      <c r="N2" s="51" t="s">
        <v>50</v>
      </c>
      <c r="O2" s="52" t="s">
        <v>48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104</v>
      </c>
      <c r="Z2" s="51" t="s">
        <v>41</v>
      </c>
      <c r="AA2" s="57" t="s">
        <v>42</v>
      </c>
      <c r="AB2" s="51" t="s">
        <v>43</v>
      </c>
      <c r="AC2" s="145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104</v>
      </c>
      <c r="AM2" s="51" t="s">
        <v>95</v>
      </c>
      <c r="AN2" s="57" t="s">
        <v>42</v>
      </c>
      <c r="AO2" s="51" t="s">
        <v>43</v>
      </c>
      <c r="AP2" s="145" t="s">
        <v>31</v>
      </c>
      <c r="AQ2" s="51" t="s">
        <v>44</v>
      </c>
      <c r="AR2" s="52" t="s">
        <v>45</v>
      </c>
      <c r="AS2" s="51" t="s">
        <v>87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104</v>
      </c>
      <c r="AY2" s="51" t="s">
        <v>95</v>
      </c>
      <c r="AZ2" s="57" t="s">
        <v>42</v>
      </c>
      <c r="BA2" s="51" t="s">
        <v>43</v>
      </c>
      <c r="BB2" s="145" t="s">
        <v>31</v>
      </c>
      <c r="BC2" s="51" t="s">
        <v>44</v>
      </c>
      <c r="BD2" s="52" t="s">
        <v>45</v>
      </c>
      <c r="BE2" s="46" t="s">
        <v>84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87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104</v>
      </c>
      <c r="BW2" s="51" t="s">
        <v>95</v>
      </c>
      <c r="BX2" s="57" t="s">
        <v>42</v>
      </c>
      <c r="BY2" s="51" t="s">
        <v>43</v>
      </c>
      <c r="BZ2" s="148" t="s">
        <v>157</v>
      </c>
      <c r="CA2" s="51" t="s">
        <v>44</v>
      </c>
      <c r="CB2" s="52" t="s">
        <v>45</v>
      </c>
      <c r="CC2" s="75" t="s">
        <v>32</v>
      </c>
      <c r="CD2" s="72" t="s">
        <v>33</v>
      </c>
      <c r="CE2" s="72" t="s">
        <v>31</v>
      </c>
      <c r="CF2" s="72" t="s">
        <v>39</v>
      </c>
      <c r="CG2" s="72" t="s">
        <v>104</v>
      </c>
      <c r="CH2" s="72" t="s">
        <v>95</v>
      </c>
      <c r="CI2" s="76" t="s">
        <v>42</v>
      </c>
      <c r="CJ2" s="77" t="s">
        <v>43</v>
      </c>
      <c r="CK2" s="72" t="s">
        <v>31</v>
      </c>
      <c r="CL2" s="72" t="s">
        <v>44</v>
      </c>
      <c r="CM2" s="73" t="s">
        <v>45</v>
      </c>
      <c r="CN2" s="61" t="s">
        <v>32</v>
      </c>
      <c r="CO2" s="58" t="s">
        <v>33</v>
      </c>
      <c r="CP2" s="58" t="s">
        <v>31</v>
      </c>
      <c r="CQ2" s="58" t="s">
        <v>39</v>
      </c>
      <c r="CR2" s="58" t="s">
        <v>40</v>
      </c>
      <c r="CS2" s="58" t="s">
        <v>41</v>
      </c>
      <c r="CT2" s="58" t="s">
        <v>42</v>
      </c>
      <c r="CU2" s="59" t="s">
        <v>43</v>
      </c>
      <c r="CV2" s="58" t="s">
        <v>47</v>
      </c>
      <c r="CW2" s="58" t="s">
        <v>44</v>
      </c>
      <c r="CX2" s="60" t="s">
        <v>45</v>
      </c>
      <c r="CY2" s="61" t="s">
        <v>32</v>
      </c>
      <c r="CZ2" s="58" t="s">
        <v>33</v>
      </c>
      <c r="DA2" s="58" t="s">
        <v>31</v>
      </c>
      <c r="DB2" s="58" t="s">
        <v>39</v>
      </c>
      <c r="DC2" s="58" t="s">
        <v>40</v>
      </c>
      <c r="DD2" s="58" t="s">
        <v>41</v>
      </c>
      <c r="DE2" s="58" t="s">
        <v>42</v>
      </c>
      <c r="DF2" s="59" t="s">
        <v>43</v>
      </c>
      <c r="DG2" s="58" t="s">
        <v>47</v>
      </c>
      <c r="DH2" s="58" t="s">
        <v>44</v>
      </c>
      <c r="DI2" s="60" t="s">
        <v>45</v>
      </c>
      <c r="DJ2" s="61" t="s">
        <v>32</v>
      </c>
      <c r="DK2" s="58" t="s">
        <v>33</v>
      </c>
      <c r="DL2" s="58" t="s">
        <v>31</v>
      </c>
      <c r="DM2" s="58" t="s">
        <v>39</v>
      </c>
      <c r="DN2" s="58" t="s">
        <v>40</v>
      </c>
      <c r="DO2" s="58" t="s">
        <v>41</v>
      </c>
      <c r="DP2" s="58" t="s">
        <v>42</v>
      </c>
      <c r="DQ2" s="59" t="s">
        <v>43</v>
      </c>
      <c r="DR2" s="58" t="s">
        <v>47</v>
      </c>
      <c r="DS2" s="58" t="s">
        <v>44</v>
      </c>
      <c r="DT2" s="60" t="s">
        <v>45</v>
      </c>
      <c r="DU2" s="61" t="s">
        <v>32</v>
      </c>
      <c r="DV2" s="58" t="s">
        <v>33</v>
      </c>
      <c r="DW2" s="58" t="s">
        <v>31</v>
      </c>
      <c r="DX2" s="58" t="s">
        <v>39</v>
      </c>
      <c r="DY2" s="58" t="s">
        <v>40</v>
      </c>
      <c r="DZ2" s="58" t="s">
        <v>41</v>
      </c>
      <c r="EA2" s="58" t="s">
        <v>42</v>
      </c>
      <c r="EB2" s="59" t="s">
        <v>43</v>
      </c>
      <c r="EC2" s="58" t="s">
        <v>47</v>
      </c>
      <c r="ED2" s="58" t="s">
        <v>44</v>
      </c>
      <c r="EE2" s="60" t="s">
        <v>45</v>
      </c>
      <c r="EF2" s="61" t="s">
        <v>32</v>
      </c>
      <c r="EG2" s="58" t="s">
        <v>33</v>
      </c>
      <c r="EH2" s="58" t="s">
        <v>31</v>
      </c>
      <c r="EI2" s="58" t="s">
        <v>39</v>
      </c>
      <c r="EJ2" s="58" t="s">
        <v>40</v>
      </c>
      <c r="EK2" s="58" t="s">
        <v>41</v>
      </c>
      <c r="EL2" s="58" t="s">
        <v>42</v>
      </c>
      <c r="EM2" s="59" t="s">
        <v>43</v>
      </c>
      <c r="EN2" s="58" t="s">
        <v>47</v>
      </c>
      <c r="EO2" s="58" t="s">
        <v>44</v>
      </c>
      <c r="EP2" s="60" t="s">
        <v>45</v>
      </c>
      <c r="EQ2" s="61" t="s">
        <v>32</v>
      </c>
      <c r="ER2" s="58" t="s">
        <v>33</v>
      </c>
      <c r="ES2" s="58" t="s">
        <v>31</v>
      </c>
      <c r="ET2" s="58" t="s">
        <v>39</v>
      </c>
      <c r="EU2" s="58" t="s">
        <v>40</v>
      </c>
      <c r="EV2" s="58" t="s">
        <v>41</v>
      </c>
      <c r="EW2" s="58" t="s">
        <v>42</v>
      </c>
      <c r="EX2" s="59" t="s">
        <v>43</v>
      </c>
      <c r="EY2" s="58" t="s">
        <v>47</v>
      </c>
      <c r="EZ2" s="58" t="s">
        <v>44</v>
      </c>
      <c r="FA2" s="60" t="s">
        <v>45</v>
      </c>
      <c r="FB2" s="61" t="s">
        <v>32</v>
      </c>
      <c r="FC2" s="58" t="s">
        <v>33</v>
      </c>
      <c r="FD2" s="58" t="s">
        <v>31</v>
      </c>
      <c r="FE2" s="58" t="s">
        <v>39</v>
      </c>
      <c r="FF2" s="58" t="s">
        <v>40</v>
      </c>
      <c r="FG2" s="58" t="s">
        <v>41</v>
      </c>
      <c r="FH2" s="58" t="s">
        <v>42</v>
      </c>
      <c r="FI2" s="59" t="s">
        <v>43</v>
      </c>
      <c r="FJ2" s="58" t="s">
        <v>47</v>
      </c>
      <c r="FK2" s="58" t="s">
        <v>44</v>
      </c>
      <c r="FL2" s="60" t="s">
        <v>45</v>
      </c>
      <c r="FM2" s="61" t="s">
        <v>32</v>
      </c>
      <c r="FN2" s="58" t="s">
        <v>33</v>
      </c>
      <c r="FO2" s="58" t="s">
        <v>31</v>
      </c>
      <c r="FP2" s="58" t="s">
        <v>39</v>
      </c>
      <c r="FQ2" s="58" t="s">
        <v>40</v>
      </c>
      <c r="FR2" s="58" t="s">
        <v>41</v>
      </c>
      <c r="FS2" s="58" t="s">
        <v>42</v>
      </c>
      <c r="FT2" s="59" t="s">
        <v>43</v>
      </c>
      <c r="FU2" s="58" t="s">
        <v>47</v>
      </c>
      <c r="FV2" s="58" t="s">
        <v>44</v>
      </c>
      <c r="FW2" s="60" t="s">
        <v>45</v>
      </c>
      <c r="FX2" s="61" t="s">
        <v>32</v>
      </c>
      <c r="FY2" s="58" t="s">
        <v>33</v>
      </c>
      <c r="FZ2" s="58" t="s">
        <v>31</v>
      </c>
      <c r="GA2" s="58" t="s">
        <v>39</v>
      </c>
      <c r="GB2" s="58" t="s">
        <v>40</v>
      </c>
      <c r="GC2" s="58" t="s">
        <v>41</v>
      </c>
      <c r="GD2" s="58" t="s">
        <v>42</v>
      </c>
      <c r="GE2" s="59" t="s">
        <v>43</v>
      </c>
      <c r="GF2" s="58" t="s">
        <v>47</v>
      </c>
      <c r="GG2" s="58" t="s">
        <v>44</v>
      </c>
      <c r="GH2" s="60" t="s">
        <v>45</v>
      </c>
      <c r="GI2" s="61" t="s">
        <v>32</v>
      </c>
      <c r="GJ2" s="58" t="s">
        <v>33</v>
      </c>
      <c r="GK2" s="58" t="s">
        <v>31</v>
      </c>
      <c r="GL2" s="58" t="s">
        <v>39</v>
      </c>
      <c r="GM2" s="58" t="s">
        <v>40</v>
      </c>
      <c r="GN2" s="58" t="s">
        <v>41</v>
      </c>
      <c r="GO2" s="58" t="s">
        <v>42</v>
      </c>
      <c r="GP2" s="59" t="s">
        <v>43</v>
      </c>
      <c r="GQ2" s="58" t="s">
        <v>47</v>
      </c>
      <c r="GR2" s="58" t="s">
        <v>44</v>
      </c>
      <c r="GS2" s="60" t="s">
        <v>45</v>
      </c>
      <c r="GT2" s="61" t="s">
        <v>32</v>
      </c>
      <c r="GU2" s="58" t="s">
        <v>33</v>
      </c>
      <c r="GV2" s="58" t="s">
        <v>31</v>
      </c>
      <c r="GW2" s="58" t="s">
        <v>39</v>
      </c>
      <c r="GX2" s="58" t="s">
        <v>40</v>
      </c>
      <c r="GY2" s="58" t="s">
        <v>41</v>
      </c>
      <c r="GZ2" s="58" t="s">
        <v>42</v>
      </c>
      <c r="HA2" s="59" t="s">
        <v>43</v>
      </c>
      <c r="HB2" s="58" t="s">
        <v>47</v>
      </c>
      <c r="HC2" s="58" t="s">
        <v>44</v>
      </c>
      <c r="HD2" s="60" t="s">
        <v>45</v>
      </c>
      <c r="HE2" s="61" t="s">
        <v>32</v>
      </c>
      <c r="HF2" s="58" t="s">
        <v>33</v>
      </c>
      <c r="HG2" s="58" t="s">
        <v>31</v>
      </c>
      <c r="HH2" s="58" t="s">
        <v>39</v>
      </c>
      <c r="HI2" s="58" t="s">
        <v>40</v>
      </c>
      <c r="HJ2" s="58" t="s">
        <v>41</v>
      </c>
      <c r="HK2" s="58" t="s">
        <v>42</v>
      </c>
      <c r="HL2" s="59" t="s">
        <v>43</v>
      </c>
      <c r="HM2" s="58" t="s">
        <v>47</v>
      </c>
      <c r="HN2" s="58" t="s">
        <v>44</v>
      </c>
      <c r="HO2" s="60" t="s">
        <v>45</v>
      </c>
      <c r="HP2" s="61" t="s">
        <v>32</v>
      </c>
      <c r="HQ2" s="58" t="s">
        <v>33</v>
      </c>
      <c r="HR2" s="58" t="s">
        <v>31</v>
      </c>
      <c r="HS2" s="58" t="s">
        <v>39</v>
      </c>
      <c r="HT2" s="58" t="s">
        <v>40</v>
      </c>
      <c r="HU2" s="58" t="s">
        <v>41</v>
      </c>
      <c r="HV2" s="58" t="s">
        <v>42</v>
      </c>
      <c r="HW2" s="59" t="s">
        <v>43</v>
      </c>
      <c r="HX2" s="58" t="s">
        <v>47</v>
      </c>
      <c r="HY2" s="58" t="s">
        <v>44</v>
      </c>
      <c r="HZ2" s="60" t="s">
        <v>45</v>
      </c>
      <c r="IA2" s="61" t="s">
        <v>32</v>
      </c>
      <c r="IB2" s="58" t="s">
        <v>33</v>
      </c>
      <c r="IC2" s="58" t="s">
        <v>31</v>
      </c>
      <c r="ID2" s="58" t="s">
        <v>39</v>
      </c>
      <c r="IE2" s="58" t="s">
        <v>40</v>
      </c>
      <c r="IF2" s="58" t="s">
        <v>41</v>
      </c>
      <c r="IG2" s="58" t="s">
        <v>42</v>
      </c>
      <c r="IH2" s="59" t="s">
        <v>43</v>
      </c>
      <c r="II2" s="58" t="s">
        <v>47</v>
      </c>
      <c r="IJ2" s="58" t="s">
        <v>44</v>
      </c>
      <c r="IK2" s="58" t="s">
        <v>45</v>
      </c>
      <c r="IL2" s="93"/>
    </row>
    <row r="3" spans="1:251" x14ac:dyDescent="0.25">
      <c r="A3" s="34">
        <v>1</v>
      </c>
      <c r="B3" s="68" t="s">
        <v>137</v>
      </c>
      <c r="C3" s="25"/>
      <c r="D3" s="69" t="s">
        <v>139</v>
      </c>
      <c r="E3" s="69" t="s">
        <v>114</v>
      </c>
      <c r="F3" s="70" t="s">
        <v>21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2">
        <f>L3+M3+O3</f>
        <v>92.58</v>
      </c>
      <c r="L3" s="63">
        <f>AB3+AO3+BA3+BL3+BY3+CJ3+CU3+DF3+DQ3+EB3+EM3+EX3+FI3+FT3+GE3+GP3+HA3+HL3+HW3+IH3</f>
        <v>77.58</v>
      </c>
      <c r="M3" s="37">
        <f>AD3+AQ3+BC3+BN3+CA3+CL3+CW3+DH3+DS3+ED3+EO3+EZ3+FK3+FV3+GG3+GR3+HC3+HN3+HY3+IJ3</f>
        <v>0</v>
      </c>
      <c r="N3" s="38">
        <f>O3</f>
        <v>15</v>
      </c>
      <c r="O3" s="64">
        <f>W3+AJ3+AV3+BG3+BT3+CE3+CP3+DA3+DL3+DW3+EH3+ES3+FD3+FO3+FZ3+GK3+GV3+HG3+HR3+IC3</f>
        <v>15</v>
      </c>
      <c r="P3" s="32">
        <v>18.079999999999998</v>
      </c>
      <c r="Q3" s="29"/>
      <c r="R3" s="29"/>
      <c r="S3" s="29"/>
      <c r="T3" s="29"/>
      <c r="U3" s="29"/>
      <c r="V3" s="29"/>
      <c r="W3" s="30">
        <v>6</v>
      </c>
      <c r="X3" s="30">
        <v>0</v>
      </c>
      <c r="Y3" s="30">
        <v>0</v>
      </c>
      <c r="Z3" s="30">
        <v>0</v>
      </c>
      <c r="AA3" s="31">
        <v>0</v>
      </c>
      <c r="AB3" s="28">
        <f t="shared" ref="AB3:AB47" si="0">P3+Q3+R3+S3+T3+U3+V3</f>
        <v>18.079999999999998</v>
      </c>
      <c r="AC3" s="23">
        <f t="shared" ref="AC3:AC47" si="1">W3</f>
        <v>6</v>
      </c>
      <c r="AD3" s="23">
        <f t="shared" ref="AD3:AD47" si="2">(X3*3)+(Y3*10)+(Z3*5)+(AA3*20)</f>
        <v>0</v>
      </c>
      <c r="AE3" s="49">
        <f t="shared" ref="AE3:AE47" si="3">AB3+AC3+AD3</f>
        <v>24.08</v>
      </c>
      <c r="AF3" s="32">
        <v>13.7</v>
      </c>
      <c r="AG3" s="29"/>
      <c r="AH3" s="29"/>
      <c r="AI3" s="29"/>
      <c r="AJ3" s="30">
        <v>2</v>
      </c>
      <c r="AK3" s="30">
        <v>0</v>
      </c>
      <c r="AL3" s="30">
        <v>0</v>
      </c>
      <c r="AM3" s="30">
        <v>0</v>
      </c>
      <c r="AN3" s="31">
        <v>0</v>
      </c>
      <c r="AO3" s="28">
        <f t="shared" ref="AO3:AO47" si="4">AF3+AG3+AH3+AI3</f>
        <v>13.7</v>
      </c>
      <c r="AP3" s="23">
        <f t="shared" ref="AP3:AP47" si="5">AJ3</f>
        <v>2</v>
      </c>
      <c r="AQ3" s="23">
        <f t="shared" ref="AQ3:AQ47" si="6">(AK3*3)+(AL3*10)+(AM3*5)+(AN3*20)</f>
        <v>0</v>
      </c>
      <c r="AR3" s="49">
        <f t="shared" ref="AR3:AR47" si="7">AO3+AP3+AQ3</f>
        <v>15.7</v>
      </c>
      <c r="AS3" s="32">
        <v>14.69</v>
      </c>
      <c r="AT3" s="29"/>
      <c r="AU3" s="29"/>
      <c r="AV3" s="30">
        <v>1</v>
      </c>
      <c r="AW3" s="30">
        <v>0</v>
      </c>
      <c r="AX3" s="30">
        <v>0</v>
      </c>
      <c r="AY3" s="30">
        <v>0</v>
      </c>
      <c r="AZ3" s="31">
        <v>0</v>
      </c>
      <c r="BA3" s="28">
        <f t="shared" ref="BA3:BA8" si="8">AS3+AT3+AU3</f>
        <v>14.69</v>
      </c>
      <c r="BB3" s="23">
        <f>AV3</f>
        <v>1</v>
      </c>
      <c r="BC3" s="23">
        <f>(AW3*3)+(AX3*10)+(AY3*5)+(AZ3*20)</f>
        <v>0</v>
      </c>
      <c r="BD3" s="49">
        <f t="shared" ref="BD3:BD8" si="9">BA3+BB3+BC3</f>
        <v>15.69</v>
      </c>
      <c r="BE3" s="28"/>
      <c r="BF3" s="47"/>
      <c r="BG3" s="30"/>
      <c r="BH3" s="30"/>
      <c r="BI3" s="30"/>
      <c r="BJ3" s="30"/>
      <c r="BK3" s="31"/>
      <c r="BL3" s="44">
        <f t="shared" ref="BL3:BL8" si="10">BE3+BF3</f>
        <v>0</v>
      </c>
      <c r="BM3" s="38">
        <f t="shared" ref="BM3:BM8" si="11">BG3/2</f>
        <v>0</v>
      </c>
      <c r="BN3" s="37">
        <f t="shared" ref="BN3:BN8" si="12">(BH3*3)+(BI3*5)+(BJ3*5)+(BK3*20)</f>
        <v>0</v>
      </c>
      <c r="BO3" s="36">
        <f t="shared" ref="BO3:BO8" si="13">BL3+BM3+BN3</f>
        <v>0</v>
      </c>
      <c r="BP3" s="32">
        <v>31.11</v>
      </c>
      <c r="BQ3" s="29"/>
      <c r="BR3" s="29"/>
      <c r="BS3" s="29"/>
      <c r="BT3" s="30">
        <v>6</v>
      </c>
      <c r="BU3" s="30">
        <v>0</v>
      </c>
      <c r="BV3" s="30">
        <v>0</v>
      </c>
      <c r="BW3" s="30">
        <v>0</v>
      </c>
      <c r="BX3" s="31">
        <v>0</v>
      </c>
      <c r="BY3" s="28">
        <f t="shared" ref="BY3:BY8" si="14">BP3+BQ3+BR3+BS3</f>
        <v>31.11</v>
      </c>
      <c r="BZ3" s="23">
        <f t="shared" ref="BZ3:BZ47" si="15">BT3</f>
        <v>6</v>
      </c>
      <c r="CA3" s="33">
        <f>(BU3*3)+(BV3*10)+(BW3*5)+(BX3*20)</f>
        <v>0</v>
      </c>
      <c r="CB3" s="78">
        <f t="shared" ref="CB3:CB8" si="16">BY3+BZ3+CA3</f>
        <v>37.11</v>
      </c>
      <c r="CC3" s="32"/>
      <c r="CD3" s="29"/>
      <c r="CE3" s="30"/>
      <c r="CF3" s="30"/>
      <c r="CG3" s="30"/>
      <c r="CH3" s="30"/>
      <c r="CI3" s="31"/>
      <c r="CJ3" s="28">
        <f t="shared" ref="CJ3:CJ8" si="17">CC3+CD3</f>
        <v>0</v>
      </c>
      <c r="CK3" s="27">
        <f t="shared" ref="CK3:CK8" si="18">CE3/2</f>
        <v>0</v>
      </c>
      <c r="CL3" s="23">
        <f>(CF3*3)+(CG3*10)+(CH3*5)+(CI3*20)</f>
        <v>0</v>
      </c>
      <c r="CM3" s="74">
        <f t="shared" ref="CM3:CM8" si="19">CJ3+CK3+CL3</f>
        <v>0</v>
      </c>
      <c r="CN3" s="4"/>
      <c r="CO3" s="4"/>
      <c r="CP3" s="4"/>
      <c r="CQ3" s="4"/>
      <c r="CR3" s="4"/>
      <c r="CS3" s="4"/>
      <c r="CT3" s="4"/>
      <c r="CU3" s="79"/>
      <c r="CW3" s="4"/>
      <c r="CX3" s="80"/>
      <c r="CY3" s="42"/>
      <c r="CZ3" s="4"/>
      <c r="DA3" s="4"/>
      <c r="DB3" s="4"/>
      <c r="DC3" s="4"/>
      <c r="DD3" s="4"/>
      <c r="DE3" s="4"/>
      <c r="DF3" s="79"/>
      <c r="DH3" s="4"/>
      <c r="DI3" s="80"/>
      <c r="DJ3" s="42"/>
      <c r="DK3" s="4"/>
      <c r="DL3" s="4"/>
      <c r="DM3" s="4"/>
      <c r="DN3" s="4"/>
      <c r="DO3" s="4"/>
      <c r="DP3" s="4"/>
      <c r="DQ3" s="79"/>
      <c r="DS3" s="4"/>
      <c r="DT3" s="80"/>
      <c r="DU3" s="42"/>
      <c r="DV3" s="4"/>
      <c r="DW3" s="4"/>
      <c r="DX3" s="4"/>
      <c r="DY3" s="4"/>
      <c r="DZ3" s="4"/>
      <c r="EA3" s="4"/>
      <c r="EB3" s="79"/>
      <c r="ED3" s="4"/>
      <c r="EE3" s="80"/>
      <c r="EF3" s="42"/>
      <c r="EG3" s="4"/>
      <c r="EH3" s="4"/>
      <c r="EI3" s="4"/>
      <c r="EJ3" s="4"/>
      <c r="EK3" s="4"/>
      <c r="EL3" s="4"/>
      <c r="EM3" s="79"/>
      <c r="EO3" s="4"/>
      <c r="EP3" s="80"/>
      <c r="EQ3" s="42"/>
      <c r="ER3" s="4"/>
      <c r="ES3" s="4"/>
      <c r="ET3" s="4"/>
      <c r="EU3" s="4"/>
      <c r="EV3" s="4"/>
      <c r="EW3" s="4"/>
      <c r="EX3" s="79"/>
      <c r="EZ3" s="4"/>
      <c r="FA3" s="80"/>
      <c r="FB3" s="42"/>
      <c r="FC3" s="4"/>
      <c r="FD3" s="4"/>
      <c r="FE3" s="4"/>
      <c r="FF3" s="4"/>
      <c r="FG3" s="4"/>
      <c r="FH3" s="4"/>
      <c r="FI3" s="79"/>
      <c r="FK3" s="4"/>
      <c r="FL3" s="80"/>
      <c r="FM3" s="42"/>
      <c r="FN3" s="4"/>
      <c r="FO3" s="4"/>
      <c r="FP3" s="4"/>
      <c r="FQ3" s="4"/>
      <c r="FR3" s="4"/>
      <c r="FS3" s="4"/>
      <c r="FT3" s="79"/>
      <c r="FV3" s="4"/>
      <c r="FW3" s="80"/>
      <c r="FX3" s="42"/>
      <c r="FY3" s="4"/>
      <c r="FZ3" s="4"/>
      <c r="GA3" s="4"/>
      <c r="GB3" s="4"/>
      <c r="GC3" s="4"/>
      <c r="GD3" s="4"/>
      <c r="GE3" s="79"/>
      <c r="GG3" s="4"/>
      <c r="GH3" s="80"/>
      <c r="GI3" s="42"/>
      <c r="GJ3" s="4"/>
      <c r="GK3" s="4"/>
      <c r="GL3" s="4"/>
      <c r="GM3" s="4"/>
      <c r="GN3" s="4"/>
      <c r="GO3" s="4"/>
      <c r="GP3" s="79"/>
      <c r="GR3" s="4"/>
      <c r="GS3" s="80"/>
      <c r="GT3" s="42"/>
      <c r="GU3" s="4"/>
      <c r="GV3" s="4"/>
      <c r="GW3" s="4"/>
      <c r="GX3" s="4"/>
      <c r="GY3" s="4"/>
      <c r="GZ3" s="4"/>
      <c r="HA3" s="79"/>
      <c r="HC3" s="4"/>
      <c r="HD3" s="80"/>
      <c r="HE3" s="42"/>
      <c r="HF3" s="4"/>
      <c r="HG3" s="4"/>
      <c r="HH3" s="4"/>
      <c r="HI3" s="4"/>
      <c r="HJ3" s="4"/>
      <c r="HK3" s="4"/>
      <c r="HL3" s="79"/>
      <c r="HN3" s="4"/>
      <c r="HO3" s="80"/>
      <c r="HP3" s="42"/>
      <c r="HQ3" s="4"/>
      <c r="HR3" s="4"/>
      <c r="HS3" s="4"/>
      <c r="HT3" s="4"/>
      <c r="HU3" s="4"/>
      <c r="HV3" s="4"/>
      <c r="HW3" s="79"/>
      <c r="HY3" s="4"/>
      <c r="HZ3" s="80"/>
      <c r="IA3" s="42"/>
      <c r="IB3" s="4"/>
      <c r="IC3" s="4"/>
      <c r="ID3" s="4"/>
      <c r="IE3" s="4"/>
      <c r="IF3" s="4"/>
      <c r="IG3" s="4"/>
      <c r="IH3" s="79"/>
      <c r="IJ3" s="4"/>
      <c r="IK3" s="4"/>
      <c r="IL3" s="93"/>
      <c r="IM3" s="4"/>
      <c r="IN3" s="4"/>
      <c r="IO3" s="4"/>
      <c r="IP3" s="4"/>
      <c r="IQ3" s="4"/>
    </row>
    <row r="4" spans="1:251" x14ac:dyDescent="0.25">
      <c r="A4" s="34">
        <v>2</v>
      </c>
      <c r="B4" s="25" t="s">
        <v>113</v>
      </c>
      <c r="C4" s="25"/>
      <c r="D4" s="26"/>
      <c r="E4" s="26" t="s">
        <v>114</v>
      </c>
      <c r="F4" s="96" t="s">
        <v>21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2</v>
      </c>
      <c r="K4" s="62">
        <f>L4+M4+O4</f>
        <v>129.01</v>
      </c>
      <c r="L4" s="63">
        <f>AB4+AO4+BA4+BL4+BY4+CJ4+CU4+DF4+DQ4+EB4+EM4+EX4+FI4+FT4+GE4+GP4+HA4+HL4+HW4+IH4</f>
        <v>100.01</v>
      </c>
      <c r="M4" s="37">
        <f>AD4+AQ4+BC4+BN4+CA4+CL4+CW4+DH4+DS4+ED4+EO4+EZ4+FK4+FV4+GG4+GR4+HC4+HN4+HY4+IJ4</f>
        <v>0</v>
      </c>
      <c r="N4" s="38">
        <f>O4</f>
        <v>29</v>
      </c>
      <c r="O4" s="64">
        <f>W4+AJ4+AV4+BG4+BT4+CE4+CP4+DA4+DL4+DW4+EH4+ES4+FD4+FO4+FZ4+GK4+GV4+HG4+HR4+IC4</f>
        <v>29</v>
      </c>
      <c r="P4" s="32">
        <v>26.78</v>
      </c>
      <c r="Q4" s="29"/>
      <c r="R4" s="29"/>
      <c r="S4" s="29"/>
      <c r="T4" s="29"/>
      <c r="U4" s="29"/>
      <c r="V4" s="29"/>
      <c r="W4" s="30">
        <v>17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26.78</v>
      </c>
      <c r="AC4" s="23">
        <f>W4</f>
        <v>17</v>
      </c>
      <c r="AD4" s="23">
        <f>(X4*3)+(Y4*10)+(Z4*5)+(AA4*20)</f>
        <v>0</v>
      </c>
      <c r="AE4" s="49">
        <f>AB4+AC4+AD4</f>
        <v>43.78</v>
      </c>
      <c r="AF4" s="32">
        <v>17.03</v>
      </c>
      <c r="AG4" s="29"/>
      <c r="AH4" s="29"/>
      <c r="AI4" s="29"/>
      <c r="AJ4" s="30">
        <v>6</v>
      </c>
      <c r="AK4" s="30">
        <v>0</v>
      </c>
      <c r="AL4" s="30">
        <v>0</v>
      </c>
      <c r="AM4" s="30">
        <v>0</v>
      </c>
      <c r="AN4" s="31">
        <v>0</v>
      </c>
      <c r="AO4" s="28">
        <f>AF4+AG4+AH4+AI4</f>
        <v>17.03</v>
      </c>
      <c r="AP4" s="23">
        <f>AJ4</f>
        <v>6</v>
      </c>
      <c r="AQ4" s="23">
        <f>(AK4*3)+(AL4*10)+(AM4*5)+(AN4*20)</f>
        <v>0</v>
      </c>
      <c r="AR4" s="49">
        <f>AO4+AP4+AQ4</f>
        <v>23.03</v>
      </c>
      <c r="AS4" s="32">
        <v>26.74</v>
      </c>
      <c r="AT4" s="29"/>
      <c r="AU4" s="29"/>
      <c r="AV4" s="30">
        <v>1</v>
      </c>
      <c r="AW4" s="30">
        <v>0</v>
      </c>
      <c r="AX4" s="30">
        <v>0</v>
      </c>
      <c r="AY4" s="30">
        <v>0</v>
      </c>
      <c r="AZ4" s="31">
        <v>0</v>
      </c>
      <c r="BA4" s="28">
        <f>AS4+AT4+AU4</f>
        <v>26.74</v>
      </c>
      <c r="BB4" s="23">
        <f>AV4</f>
        <v>1</v>
      </c>
      <c r="BC4" s="23">
        <f>(AW4*3)+(AX4*10)+(AY4*5)+(AZ4*20)</f>
        <v>0</v>
      </c>
      <c r="BD4" s="49">
        <f>BA4+BB4+BC4</f>
        <v>27.74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>
        <v>29.46</v>
      </c>
      <c r="BQ4" s="29"/>
      <c r="BR4" s="29"/>
      <c r="BS4" s="29"/>
      <c r="BT4" s="30">
        <v>5</v>
      </c>
      <c r="BU4" s="30">
        <v>0</v>
      </c>
      <c r="BV4" s="30">
        <v>0</v>
      </c>
      <c r="BW4" s="30">
        <v>0</v>
      </c>
      <c r="BX4" s="31">
        <v>0</v>
      </c>
      <c r="BY4" s="28">
        <f>BP4+BQ4+BR4+BS4</f>
        <v>29.46</v>
      </c>
      <c r="BZ4" s="23">
        <f>BT4</f>
        <v>5</v>
      </c>
      <c r="CA4" s="33">
        <f>(BU4*3)+(BV4*10)+(BW4*5)+(BX4*20)</f>
        <v>0</v>
      </c>
      <c r="CB4" s="78">
        <f>BY4+BZ4+CA4</f>
        <v>34.46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(CF4*3)+(CG4*5)+(CH4*5)+(CI4*20)</f>
        <v>0</v>
      </c>
      <c r="CM4" s="74">
        <f>CJ4+CK4+CL4</f>
        <v>0</v>
      </c>
      <c r="CN4" s="4"/>
      <c r="CO4" s="4"/>
      <c r="CP4" s="4"/>
      <c r="CQ4" s="4"/>
      <c r="CR4" s="4"/>
      <c r="CS4" s="4"/>
      <c r="CT4" s="4"/>
      <c r="CU4" s="79"/>
      <c r="CW4" s="4"/>
      <c r="CX4" s="80"/>
      <c r="CY4" s="42"/>
      <c r="CZ4" s="4"/>
      <c r="DA4" s="4"/>
      <c r="DB4" s="4"/>
      <c r="DC4" s="4"/>
      <c r="DD4" s="4"/>
      <c r="DE4" s="4"/>
      <c r="DF4" s="79"/>
      <c r="DH4" s="4"/>
      <c r="DI4" s="80"/>
      <c r="DJ4" s="42"/>
      <c r="DK4" s="4"/>
      <c r="DL4" s="4"/>
      <c r="DM4" s="4"/>
      <c r="DN4" s="4"/>
      <c r="DO4" s="4"/>
      <c r="DP4" s="4"/>
      <c r="DQ4" s="79"/>
      <c r="DS4" s="4"/>
      <c r="DT4" s="80"/>
      <c r="DU4" s="42"/>
      <c r="DV4" s="4"/>
      <c r="DW4" s="4"/>
      <c r="DX4" s="4"/>
      <c r="DY4" s="4"/>
      <c r="DZ4" s="4"/>
      <c r="EA4" s="4"/>
      <c r="EB4" s="79"/>
      <c r="ED4" s="4"/>
      <c r="EE4" s="80"/>
      <c r="EF4" s="42"/>
      <c r="EG4" s="4"/>
      <c r="EH4" s="4"/>
      <c r="EI4" s="4"/>
      <c r="EJ4" s="4"/>
      <c r="EK4" s="4"/>
      <c r="EL4" s="4"/>
      <c r="EM4" s="79"/>
      <c r="EO4" s="4"/>
      <c r="EP4" s="80"/>
      <c r="EQ4" s="42"/>
      <c r="ER4" s="4"/>
      <c r="ES4" s="4"/>
      <c r="ET4" s="4"/>
      <c r="EU4" s="4"/>
      <c r="EV4" s="4"/>
      <c r="EW4" s="4"/>
      <c r="EX4" s="79"/>
      <c r="EZ4" s="4"/>
      <c r="FA4" s="80"/>
      <c r="FB4" s="42"/>
      <c r="FC4" s="4"/>
      <c r="FD4" s="4"/>
      <c r="FE4" s="4"/>
      <c r="FF4" s="4"/>
      <c r="FG4" s="4"/>
      <c r="FH4" s="4"/>
      <c r="FI4" s="79"/>
      <c r="FK4" s="4"/>
      <c r="FL4" s="80"/>
      <c r="FM4" s="42"/>
      <c r="FN4" s="4"/>
      <c r="FO4" s="4"/>
      <c r="FP4" s="4"/>
      <c r="FQ4" s="4"/>
      <c r="FR4" s="4"/>
      <c r="FS4" s="4"/>
      <c r="FT4" s="79"/>
      <c r="FV4" s="4"/>
      <c r="FW4" s="80"/>
      <c r="FX4" s="42"/>
      <c r="FY4" s="4"/>
      <c r="FZ4" s="4"/>
      <c r="GA4" s="4"/>
      <c r="GB4" s="4"/>
      <c r="GC4" s="4"/>
      <c r="GD4" s="4"/>
      <c r="GE4" s="79"/>
      <c r="GG4" s="4"/>
      <c r="GH4" s="80"/>
      <c r="GI4" s="42"/>
      <c r="GJ4" s="4"/>
      <c r="GK4" s="4"/>
      <c r="GL4" s="4"/>
      <c r="GM4" s="4"/>
      <c r="GN4" s="4"/>
      <c r="GO4" s="4"/>
      <c r="GP4" s="79"/>
      <c r="GR4" s="4"/>
      <c r="GS4" s="80"/>
      <c r="GT4" s="42"/>
      <c r="GU4" s="4"/>
      <c r="GV4" s="4"/>
      <c r="GW4" s="4"/>
      <c r="GX4" s="4"/>
      <c r="GY4" s="4"/>
      <c r="GZ4" s="4"/>
      <c r="HA4" s="79"/>
      <c r="HC4" s="4"/>
      <c r="HD4" s="80"/>
      <c r="HE4" s="42"/>
      <c r="HF4" s="4"/>
      <c r="HG4" s="4"/>
      <c r="HH4" s="4"/>
      <c r="HI4" s="4"/>
      <c r="HJ4" s="4"/>
      <c r="HK4" s="4"/>
      <c r="HL4" s="79"/>
      <c r="HN4" s="4"/>
      <c r="HO4" s="80"/>
      <c r="HP4" s="42"/>
      <c r="HQ4" s="4"/>
      <c r="HR4" s="4"/>
      <c r="HS4" s="4"/>
      <c r="HT4" s="4"/>
      <c r="HU4" s="4"/>
      <c r="HV4" s="4"/>
      <c r="HW4" s="79"/>
      <c r="HY4" s="4"/>
      <c r="HZ4" s="80"/>
      <c r="IA4" s="42"/>
      <c r="IB4" s="4"/>
      <c r="IC4" s="4"/>
      <c r="ID4" s="4"/>
      <c r="IE4" s="4"/>
      <c r="IF4" s="4"/>
      <c r="IG4" s="4"/>
      <c r="IH4" s="79"/>
      <c r="IJ4" s="4"/>
      <c r="IK4" s="4"/>
      <c r="IL4" s="93"/>
      <c r="IM4" s="4"/>
      <c r="IN4" s="4"/>
      <c r="IO4" s="4"/>
      <c r="IP4" s="4"/>
      <c r="IQ4" s="4"/>
    </row>
    <row r="5" spans="1:251" x14ac:dyDescent="0.25">
      <c r="A5" s="34">
        <v>3</v>
      </c>
      <c r="B5" s="68" t="s">
        <v>136</v>
      </c>
      <c r="C5" s="25"/>
      <c r="D5" s="69"/>
      <c r="E5" s="69" t="s">
        <v>114</v>
      </c>
      <c r="F5" s="70" t="s">
        <v>22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3</v>
      </c>
      <c r="K5" s="62">
        <f>L5+M5+O5</f>
        <v>130.77000000000001</v>
      </c>
      <c r="L5" s="63">
        <f>AB5+AO5+BA5+BL5+BY5+CJ5+CU5+DF5+DQ5+EB5+EM5+EX5+FI5+FT5+GE5+GP5+HA5+HL5+HW5+IH5</f>
        <v>114.77</v>
      </c>
      <c r="M5" s="37">
        <f>AD5+AQ5+BC5+BN5+CA5+CL5+CW5+DH5+DS5+ED5+EO5+EZ5+FK5+FV5+GG5+GR5+HC5+HN5+HY5+IJ5</f>
        <v>6</v>
      </c>
      <c r="N5" s="38">
        <f>O5</f>
        <v>10</v>
      </c>
      <c r="O5" s="64">
        <f>W5+AJ5+AV5+BG5+BT5+CE5+CP5+DA5+DL5+DW5+EH5+ES5+FD5+FO5+FZ5+GK5+GV5+HG5+HR5+IC5</f>
        <v>10</v>
      </c>
      <c r="P5" s="32">
        <v>32.270000000000003</v>
      </c>
      <c r="Q5" s="29"/>
      <c r="R5" s="29"/>
      <c r="S5" s="29"/>
      <c r="T5" s="29"/>
      <c r="U5" s="29"/>
      <c r="V5" s="29"/>
      <c r="W5" s="30">
        <v>5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32.270000000000003</v>
      </c>
      <c r="AC5" s="23">
        <f>W5</f>
        <v>5</v>
      </c>
      <c r="AD5" s="23">
        <f>(X5*3)+(Y5*10)+(Z5*5)+(AA5*20)</f>
        <v>0</v>
      </c>
      <c r="AE5" s="49">
        <f>AB5+AC5+AD5</f>
        <v>37.270000000000003</v>
      </c>
      <c r="AF5" s="32">
        <v>25.11</v>
      </c>
      <c r="AG5" s="29"/>
      <c r="AH5" s="29"/>
      <c r="AI5" s="29"/>
      <c r="AJ5" s="30">
        <v>2</v>
      </c>
      <c r="AK5" s="30">
        <v>1</v>
      </c>
      <c r="AL5" s="30">
        <v>0</v>
      </c>
      <c r="AM5" s="30">
        <v>0</v>
      </c>
      <c r="AN5" s="31">
        <v>0</v>
      </c>
      <c r="AO5" s="28">
        <f>AF5+AG5+AH5+AI5</f>
        <v>25.11</v>
      </c>
      <c r="AP5" s="23">
        <f>AJ5</f>
        <v>2</v>
      </c>
      <c r="AQ5" s="23">
        <f>(AK5*3)+(AL5*10)+(AM5*5)+(AN5*20)</f>
        <v>3</v>
      </c>
      <c r="AR5" s="49">
        <f>AO5+AP5+AQ5</f>
        <v>30.11</v>
      </c>
      <c r="AS5" s="32">
        <v>25.06</v>
      </c>
      <c r="AT5" s="29"/>
      <c r="AU5" s="29"/>
      <c r="AV5" s="30">
        <v>1</v>
      </c>
      <c r="AW5" s="30">
        <v>0</v>
      </c>
      <c r="AX5" s="30">
        <v>0</v>
      </c>
      <c r="AY5" s="30">
        <v>0</v>
      </c>
      <c r="AZ5" s="31">
        <v>0</v>
      </c>
      <c r="BA5" s="28">
        <f>AS5+AT5+AU5</f>
        <v>25.06</v>
      </c>
      <c r="BB5" s="23">
        <f>AV5</f>
        <v>1</v>
      </c>
      <c r="BC5" s="23">
        <f>(AW5*3)+(AX5*10)+(AY5*5)+(AZ5*20)</f>
        <v>0</v>
      </c>
      <c r="BD5" s="49">
        <f>BA5+BB5+BC5</f>
        <v>26.06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>
        <v>32.33</v>
      </c>
      <c r="BQ5" s="29"/>
      <c r="BR5" s="29"/>
      <c r="BS5" s="29"/>
      <c r="BT5" s="30">
        <v>2</v>
      </c>
      <c r="BU5" s="30">
        <v>1</v>
      </c>
      <c r="BV5" s="30">
        <v>0</v>
      </c>
      <c r="BW5" s="30">
        <v>0</v>
      </c>
      <c r="BX5" s="31">
        <v>0</v>
      </c>
      <c r="BY5" s="28">
        <f>BP5+BQ5+BR5+BS5</f>
        <v>32.33</v>
      </c>
      <c r="BZ5" s="23">
        <f>BT5</f>
        <v>2</v>
      </c>
      <c r="CA5" s="33">
        <f>(BU5*3)+(BV5*10)+(BW5*5)+(BX5*20)</f>
        <v>3</v>
      </c>
      <c r="CB5" s="78">
        <f>BY5+BZ5+CA5</f>
        <v>37.33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(CF5*3)+(CG5*10)+(CH5*5)+(CI5*20)</f>
        <v>0</v>
      </c>
      <c r="CM5" s="74">
        <f>CJ5+CK5+CL5</f>
        <v>0</v>
      </c>
      <c r="CN5" s="4"/>
      <c r="CO5" s="4"/>
      <c r="CP5" s="4"/>
      <c r="CQ5" s="4"/>
      <c r="CR5" s="4"/>
      <c r="CS5" s="4"/>
      <c r="CT5" s="4"/>
      <c r="CU5" s="79"/>
      <c r="CW5" s="4"/>
      <c r="CX5" s="80"/>
      <c r="CY5" s="42"/>
      <c r="CZ5" s="4"/>
      <c r="DA5" s="4"/>
      <c r="DB5" s="4"/>
      <c r="DC5" s="4"/>
      <c r="DD5" s="4"/>
      <c r="DE5" s="4"/>
      <c r="DF5" s="79"/>
      <c r="DH5" s="4"/>
      <c r="DI5" s="80"/>
      <c r="DJ5" s="42"/>
      <c r="DK5" s="4"/>
      <c r="DL5" s="4"/>
      <c r="DM5" s="4"/>
      <c r="DN5" s="4"/>
      <c r="DO5" s="4"/>
      <c r="DP5" s="4"/>
      <c r="DQ5" s="79"/>
      <c r="DS5" s="4"/>
      <c r="DT5" s="80"/>
      <c r="DU5" s="42"/>
      <c r="DV5" s="4"/>
      <c r="DW5" s="4"/>
      <c r="DX5" s="4"/>
      <c r="DY5" s="4"/>
      <c r="DZ5" s="4"/>
      <c r="EA5" s="4"/>
      <c r="EB5" s="79"/>
      <c r="ED5" s="4"/>
      <c r="EE5" s="80"/>
      <c r="EF5" s="42"/>
      <c r="EG5" s="4"/>
      <c r="EH5" s="4"/>
      <c r="EI5" s="4"/>
      <c r="EJ5" s="4"/>
      <c r="EK5" s="4"/>
      <c r="EL5" s="4"/>
      <c r="EM5" s="79"/>
      <c r="EO5" s="4"/>
      <c r="EP5" s="80"/>
      <c r="EQ5" s="42"/>
      <c r="ER5" s="4"/>
      <c r="ES5" s="4"/>
      <c r="ET5" s="4"/>
      <c r="EU5" s="4"/>
      <c r="EV5" s="4"/>
      <c r="EW5" s="4"/>
      <c r="EX5" s="79"/>
      <c r="EZ5" s="4"/>
      <c r="FA5" s="80"/>
      <c r="FB5" s="42"/>
      <c r="FC5" s="4"/>
      <c r="FD5" s="4"/>
      <c r="FE5" s="4"/>
      <c r="FF5" s="4"/>
      <c r="FG5" s="4"/>
      <c r="FH5" s="4"/>
      <c r="FI5" s="79"/>
      <c r="FK5" s="4"/>
      <c r="FL5" s="80"/>
      <c r="FM5" s="42"/>
      <c r="FN5" s="4"/>
      <c r="FO5" s="4"/>
      <c r="FP5" s="4"/>
      <c r="FQ5" s="4"/>
      <c r="FR5" s="4"/>
      <c r="FS5" s="4"/>
      <c r="FT5" s="79"/>
      <c r="FV5" s="4"/>
      <c r="FW5" s="80"/>
      <c r="FX5" s="42"/>
      <c r="FY5" s="4"/>
      <c r="FZ5" s="4"/>
      <c r="GA5" s="4"/>
      <c r="GB5" s="4"/>
      <c r="GC5" s="4"/>
      <c r="GD5" s="4"/>
      <c r="GE5" s="79"/>
      <c r="GG5" s="4"/>
      <c r="GH5" s="80"/>
      <c r="GI5" s="42"/>
      <c r="GJ5" s="4"/>
      <c r="GK5" s="4"/>
      <c r="GL5" s="4"/>
      <c r="GM5" s="4"/>
      <c r="GN5" s="4"/>
      <c r="GO5" s="4"/>
      <c r="GP5" s="79"/>
      <c r="GR5" s="4"/>
      <c r="GS5" s="80"/>
      <c r="GT5" s="42"/>
      <c r="GU5" s="4"/>
      <c r="GV5" s="4"/>
      <c r="GW5" s="4"/>
      <c r="GX5" s="4"/>
      <c r="GY5" s="4"/>
      <c r="GZ5" s="4"/>
      <c r="HA5" s="79"/>
      <c r="HC5" s="4"/>
      <c r="HD5" s="80"/>
      <c r="HE5" s="42"/>
      <c r="HF5" s="4"/>
      <c r="HG5" s="4"/>
      <c r="HH5" s="4"/>
      <c r="HI5" s="4"/>
      <c r="HJ5" s="4"/>
      <c r="HK5" s="4"/>
      <c r="HL5" s="79"/>
      <c r="HN5" s="4"/>
      <c r="HO5" s="80"/>
      <c r="HP5" s="42"/>
      <c r="HQ5" s="4"/>
      <c r="HR5" s="4"/>
      <c r="HS5" s="4"/>
      <c r="HT5" s="4"/>
      <c r="HU5" s="4"/>
      <c r="HV5" s="4"/>
      <c r="HW5" s="79"/>
      <c r="HY5" s="4"/>
      <c r="HZ5" s="80"/>
      <c r="IA5" s="42"/>
      <c r="IB5" s="4"/>
      <c r="IC5" s="4"/>
      <c r="ID5" s="4"/>
      <c r="IE5" s="4"/>
      <c r="IF5" s="4"/>
      <c r="IG5" s="4"/>
      <c r="IH5" s="79"/>
      <c r="IJ5" s="4"/>
      <c r="IK5" s="4"/>
      <c r="IL5" s="93"/>
      <c r="IM5" s="4"/>
      <c r="IN5" s="4"/>
      <c r="IQ5" s="4"/>
    </row>
    <row r="6" spans="1:251" x14ac:dyDescent="0.25">
      <c r="A6" s="34">
        <v>4</v>
      </c>
      <c r="B6" s="68" t="s">
        <v>112</v>
      </c>
      <c r="C6" s="25"/>
      <c r="D6" s="69"/>
      <c r="E6" s="69" t="s">
        <v>114</v>
      </c>
      <c r="F6" s="70" t="s">
        <v>21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>
        <f>IF(ISNA(VLOOKUP(F6,SortLookup!$A$7:$B$11,2,FALSE))," ",VLOOKUP(F6,SortLookup!$A$7:$B$11,2,FALSE))</f>
        <v>2</v>
      </c>
      <c r="K6" s="62">
        <f>L6+M6+O6</f>
        <v>132.77000000000001</v>
      </c>
      <c r="L6" s="63">
        <f>AB6+AO6+BA6+BL6+BY6+CJ6+CU6+DF6+DQ6+EB6+EM6+EX6+FI6+FT6+GE6+GP6+HA6+HL6+HW6+IH6</f>
        <v>108.77</v>
      </c>
      <c r="M6" s="37">
        <f>AD6+AQ6+BC6+BN6+CA6+CL6+CW6+DH6+DS6+ED6+EO6+EZ6+FK6+FV6+GG6+GR6+HC6+HN6+HY6+IJ6</f>
        <v>0</v>
      </c>
      <c r="N6" s="38">
        <f>O6</f>
        <v>24</v>
      </c>
      <c r="O6" s="64">
        <f>W6+AJ6+AV6+BG6+BT6+CE6+CP6+DA6+DL6+DW6+EH6+ES6+FD6+FO6+FZ6+GK6+GV6+HG6+HR6+IC6</f>
        <v>24</v>
      </c>
      <c r="P6" s="32">
        <v>28.1</v>
      </c>
      <c r="Q6" s="29"/>
      <c r="R6" s="29"/>
      <c r="S6" s="29"/>
      <c r="T6" s="29"/>
      <c r="U6" s="29"/>
      <c r="V6" s="29"/>
      <c r="W6" s="30">
        <v>13</v>
      </c>
      <c r="X6" s="30">
        <v>0</v>
      </c>
      <c r="Y6" s="30">
        <v>0</v>
      </c>
      <c r="Z6" s="30">
        <v>0</v>
      </c>
      <c r="AA6" s="31">
        <v>0</v>
      </c>
      <c r="AB6" s="28">
        <f>P6+Q6+R6+S6+T6+U6+V6</f>
        <v>28.1</v>
      </c>
      <c r="AC6" s="23">
        <f>W6</f>
        <v>13</v>
      </c>
      <c r="AD6" s="23">
        <f>(X6*3)+(Y6*10)+(Z6*5)+(AA6*20)</f>
        <v>0</v>
      </c>
      <c r="AE6" s="49">
        <f>AB6+AC6+AD6</f>
        <v>41.1</v>
      </c>
      <c r="AF6" s="32">
        <v>23.86</v>
      </c>
      <c r="AG6" s="29"/>
      <c r="AH6" s="29"/>
      <c r="AI6" s="29"/>
      <c r="AJ6" s="30">
        <v>6</v>
      </c>
      <c r="AK6" s="30">
        <v>0</v>
      </c>
      <c r="AL6" s="30">
        <v>0</v>
      </c>
      <c r="AM6" s="30">
        <v>0</v>
      </c>
      <c r="AN6" s="31">
        <v>0</v>
      </c>
      <c r="AO6" s="28">
        <f>AF6+AG6+AH6+AI6</f>
        <v>23.86</v>
      </c>
      <c r="AP6" s="23">
        <f>AJ6</f>
        <v>6</v>
      </c>
      <c r="AQ6" s="23">
        <f>(AK6*3)+(AL6*10)+(AM6*5)+(AN6*20)</f>
        <v>0</v>
      </c>
      <c r="AR6" s="49">
        <f>AO6+AP6+AQ6</f>
        <v>29.86</v>
      </c>
      <c r="AS6" s="32">
        <v>22.48</v>
      </c>
      <c r="AT6" s="29"/>
      <c r="AU6" s="29"/>
      <c r="AV6" s="30">
        <v>0</v>
      </c>
      <c r="AW6" s="30">
        <v>0</v>
      </c>
      <c r="AX6" s="30">
        <v>0</v>
      </c>
      <c r="AY6" s="30">
        <v>0</v>
      </c>
      <c r="AZ6" s="31">
        <v>0</v>
      </c>
      <c r="BA6" s="28">
        <f>AS6+AT6+AU6</f>
        <v>22.48</v>
      </c>
      <c r="BB6" s="23">
        <f>AV6</f>
        <v>0</v>
      </c>
      <c r="BC6" s="23">
        <f>(AW6*3)+(AX6*10)+(AY6*5)+(AZ6*20)</f>
        <v>0</v>
      </c>
      <c r="BD6" s="49">
        <f>BA6+BB6+BC6</f>
        <v>22.48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>
        <v>34.33</v>
      </c>
      <c r="BQ6" s="29"/>
      <c r="BR6" s="29"/>
      <c r="BS6" s="29"/>
      <c r="BT6" s="30">
        <v>5</v>
      </c>
      <c r="BU6" s="30">
        <v>0</v>
      </c>
      <c r="BV6" s="30">
        <v>0</v>
      </c>
      <c r="BW6" s="30">
        <v>0</v>
      </c>
      <c r="BX6" s="31">
        <v>0</v>
      </c>
      <c r="BY6" s="28">
        <f>BP6+BQ6+BR6+BS6</f>
        <v>34.33</v>
      </c>
      <c r="BZ6" s="23">
        <f>BT6</f>
        <v>5</v>
      </c>
      <c r="CA6" s="33">
        <f>(BU6*3)+(BV6*10)+(BW6*5)+(BX6*20)</f>
        <v>0</v>
      </c>
      <c r="CB6" s="78">
        <f>BY6+BZ6+CA6</f>
        <v>39.33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74">
        <f>CJ6+CK6+CL6</f>
        <v>0</v>
      </c>
      <c r="CN6" s="4"/>
      <c r="CO6" s="4"/>
      <c r="CP6" s="4"/>
      <c r="CQ6" s="4"/>
      <c r="CR6" s="4"/>
      <c r="CS6" s="4"/>
      <c r="CT6" s="4"/>
      <c r="CU6" s="79"/>
      <c r="CW6" s="4"/>
      <c r="CX6" s="80"/>
      <c r="CY6" s="42"/>
      <c r="CZ6" s="4"/>
      <c r="DA6" s="4"/>
      <c r="DB6" s="4"/>
      <c r="DC6" s="4"/>
      <c r="DD6" s="4"/>
      <c r="DE6" s="4"/>
      <c r="DF6" s="79"/>
      <c r="DH6" s="4"/>
      <c r="DI6" s="80"/>
      <c r="DJ6" s="42"/>
      <c r="DK6" s="4"/>
      <c r="DL6" s="4"/>
      <c r="DM6" s="4"/>
      <c r="DN6" s="4"/>
      <c r="DO6" s="4"/>
      <c r="DP6" s="4"/>
      <c r="DQ6" s="79"/>
      <c r="DS6" s="4"/>
      <c r="DT6" s="80"/>
      <c r="DU6" s="42"/>
      <c r="DV6" s="4"/>
      <c r="DW6" s="4"/>
      <c r="DX6" s="4"/>
      <c r="DY6" s="4"/>
      <c r="DZ6" s="4"/>
      <c r="EA6" s="4"/>
      <c r="EB6" s="79"/>
      <c r="ED6" s="4"/>
      <c r="EE6" s="80"/>
      <c r="EF6" s="42"/>
      <c r="EG6" s="4"/>
      <c r="EH6" s="4"/>
      <c r="EI6" s="4"/>
      <c r="EJ6" s="4"/>
      <c r="EK6" s="4"/>
      <c r="EL6" s="4"/>
      <c r="EM6" s="79"/>
      <c r="EO6" s="4"/>
      <c r="EP6" s="80"/>
      <c r="EQ6" s="42"/>
      <c r="ER6" s="4"/>
      <c r="ES6" s="4"/>
      <c r="ET6" s="4"/>
      <c r="EU6" s="4"/>
      <c r="EV6" s="4"/>
      <c r="EW6" s="4"/>
      <c r="EX6" s="79"/>
      <c r="EZ6" s="4"/>
      <c r="FA6" s="80"/>
      <c r="FB6" s="42"/>
      <c r="FC6" s="4"/>
      <c r="FD6" s="4"/>
      <c r="FE6" s="4"/>
      <c r="FF6" s="4"/>
      <c r="FG6" s="4"/>
      <c r="FH6" s="4"/>
      <c r="FI6" s="79"/>
      <c r="FK6" s="4"/>
      <c r="FL6" s="80"/>
      <c r="FM6" s="42"/>
      <c r="FN6" s="4"/>
      <c r="FO6" s="4"/>
      <c r="FP6" s="4"/>
      <c r="FQ6" s="4"/>
      <c r="FR6" s="4"/>
      <c r="FS6" s="4"/>
      <c r="FT6" s="79"/>
      <c r="FV6" s="4"/>
      <c r="FW6" s="80"/>
      <c r="FX6" s="42"/>
      <c r="FY6" s="4"/>
      <c r="FZ6" s="4"/>
      <c r="GA6" s="4"/>
      <c r="GB6" s="4"/>
      <c r="GC6" s="4"/>
      <c r="GD6" s="4"/>
      <c r="GE6" s="79"/>
      <c r="GG6" s="4"/>
      <c r="GH6" s="80"/>
      <c r="GI6" s="42"/>
      <c r="GJ6" s="4"/>
      <c r="GK6" s="4"/>
      <c r="GL6" s="4"/>
      <c r="GM6" s="4"/>
      <c r="GN6" s="4"/>
      <c r="GO6" s="4"/>
      <c r="GP6" s="79"/>
      <c r="GR6" s="4"/>
      <c r="GS6" s="80"/>
      <c r="GT6" s="42"/>
      <c r="GU6" s="4"/>
      <c r="GV6" s="4"/>
      <c r="GW6" s="4"/>
      <c r="GX6" s="4"/>
      <c r="GY6" s="4"/>
      <c r="GZ6" s="4"/>
      <c r="HA6" s="79"/>
      <c r="HC6" s="4"/>
      <c r="HD6" s="80"/>
      <c r="HE6" s="42"/>
      <c r="HF6" s="4"/>
      <c r="HG6" s="4"/>
      <c r="HH6" s="4"/>
      <c r="HI6" s="4"/>
      <c r="HJ6" s="4"/>
      <c r="HK6" s="4"/>
      <c r="HL6" s="79"/>
      <c r="HN6" s="4"/>
      <c r="HO6" s="80"/>
      <c r="HP6" s="42"/>
      <c r="HQ6" s="4"/>
      <c r="HR6" s="4"/>
      <c r="HS6" s="4"/>
      <c r="HT6" s="4"/>
      <c r="HU6" s="4"/>
      <c r="HV6" s="4"/>
      <c r="HW6" s="79"/>
      <c r="HY6" s="4"/>
      <c r="HZ6" s="80"/>
      <c r="IA6" s="42"/>
      <c r="IB6" s="4"/>
      <c r="IC6" s="4"/>
      <c r="ID6" s="4"/>
      <c r="IE6" s="4"/>
      <c r="IF6" s="4"/>
      <c r="IG6" s="4"/>
      <c r="IH6" s="79"/>
      <c r="IJ6" s="4"/>
      <c r="IK6" s="4"/>
      <c r="IL6" s="93"/>
      <c r="IM6" s="4"/>
      <c r="IN6" s="4"/>
      <c r="IQ6" s="4"/>
    </row>
    <row r="7" spans="1:251" x14ac:dyDescent="0.25">
      <c r="A7" s="34">
        <v>5</v>
      </c>
      <c r="B7" s="25" t="s">
        <v>116</v>
      </c>
      <c r="C7" s="25"/>
      <c r="D7" s="26" t="s">
        <v>107</v>
      </c>
      <c r="E7" s="26" t="s">
        <v>114</v>
      </c>
      <c r="F7" s="96" t="s">
        <v>103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62">
        <f>L7+M7+O7</f>
        <v>142.03</v>
      </c>
      <c r="L7" s="63">
        <f>AB7+AO7+BA7+BL7+BY7+CJ7+CU7+DF7+DQ7+EB7+EM7+EX7+FI7+FT7+GE7+GP7+HA7+HL7+HW7+IH7</f>
        <v>128.03</v>
      </c>
      <c r="M7" s="37">
        <f>AD7+AQ7+BC7+BN7+CA7+CL7+CW7+DH7+DS7+ED7+EO7+EZ7+FK7+FV7+GG7+GR7+HC7+HN7+HY7+IJ7</f>
        <v>3</v>
      </c>
      <c r="N7" s="38">
        <f>O7</f>
        <v>11</v>
      </c>
      <c r="O7" s="64">
        <f>W7+AJ7+AV7+BG7+BT7+CE7+CP7+DA7+DL7+DW7+EH7+ES7+FD7+FO7+FZ7+GK7+GV7+HG7+HR7+IC7</f>
        <v>11</v>
      </c>
      <c r="P7" s="32">
        <v>34.83</v>
      </c>
      <c r="Q7" s="29"/>
      <c r="R7" s="29"/>
      <c r="S7" s="29"/>
      <c r="T7" s="29"/>
      <c r="U7" s="29"/>
      <c r="V7" s="29"/>
      <c r="W7" s="30">
        <v>7</v>
      </c>
      <c r="X7" s="30">
        <v>1</v>
      </c>
      <c r="Y7" s="30">
        <v>0</v>
      </c>
      <c r="Z7" s="30">
        <v>0</v>
      </c>
      <c r="AA7" s="31">
        <v>0</v>
      </c>
      <c r="AB7" s="28">
        <f>P7+Q7+R7+S7+T7+U7+V7</f>
        <v>34.83</v>
      </c>
      <c r="AC7" s="23">
        <f>W7</f>
        <v>7</v>
      </c>
      <c r="AD7" s="23">
        <f>(X7*3)+(Y7*10)+(Z7*5)+(AA7*20)</f>
        <v>3</v>
      </c>
      <c r="AE7" s="49">
        <f>AB7+AC7+AD7</f>
        <v>44.83</v>
      </c>
      <c r="AF7" s="32">
        <v>17.07</v>
      </c>
      <c r="AG7" s="29"/>
      <c r="AH7" s="29"/>
      <c r="AI7" s="29"/>
      <c r="AJ7" s="30">
        <v>0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17.07</v>
      </c>
      <c r="AP7" s="23">
        <f>AJ7</f>
        <v>0</v>
      </c>
      <c r="AQ7" s="23">
        <f>(AK7*3)+(AL7*10)+(AM7*5)+(AN7*20)</f>
        <v>0</v>
      </c>
      <c r="AR7" s="49">
        <f>AO7+AP7+AQ7</f>
        <v>17.07</v>
      </c>
      <c r="AS7" s="32">
        <v>31.11</v>
      </c>
      <c r="AT7" s="29"/>
      <c r="AU7" s="29"/>
      <c r="AV7" s="30">
        <v>0</v>
      </c>
      <c r="AW7" s="30">
        <v>0</v>
      </c>
      <c r="AX7" s="30">
        <v>0</v>
      </c>
      <c r="AY7" s="30">
        <v>0</v>
      </c>
      <c r="AZ7" s="31">
        <v>0</v>
      </c>
      <c r="BA7" s="28">
        <f>AS7+AT7+AU7</f>
        <v>31.11</v>
      </c>
      <c r="BB7" s="23">
        <f>AV7</f>
        <v>0</v>
      </c>
      <c r="BC7" s="23">
        <f>(AW7*3)+(AX7*10)+(AY7*5)+(AZ7*20)</f>
        <v>0</v>
      </c>
      <c r="BD7" s="49">
        <f>BA7+BB7+BC7</f>
        <v>31.11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>
        <v>45.02</v>
      </c>
      <c r="BQ7" s="29"/>
      <c r="BR7" s="29"/>
      <c r="BS7" s="29"/>
      <c r="BT7" s="30">
        <v>4</v>
      </c>
      <c r="BU7" s="30">
        <v>0</v>
      </c>
      <c r="BV7" s="30">
        <v>0</v>
      </c>
      <c r="BW7" s="30">
        <v>0</v>
      </c>
      <c r="BX7" s="31">
        <v>0</v>
      </c>
      <c r="BY7" s="28">
        <f>BP7+BQ7+BR7+BS7</f>
        <v>45.02</v>
      </c>
      <c r="BZ7" s="23">
        <f>BT7</f>
        <v>4</v>
      </c>
      <c r="CA7" s="33">
        <f>(BU7*3)+(BV7*10)+(BW7*5)+(BX7*20)</f>
        <v>0</v>
      </c>
      <c r="CB7" s="78">
        <f>BY7+BZ7+CA7</f>
        <v>49.02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4">
        <f>CJ7+CK7+CL7</f>
        <v>0</v>
      </c>
      <c r="CN7" s="4"/>
      <c r="CO7" s="4"/>
      <c r="CP7" s="4"/>
      <c r="CQ7" s="4"/>
      <c r="CR7" s="4"/>
      <c r="CS7" s="4"/>
      <c r="CT7" s="4"/>
      <c r="CU7" s="79"/>
      <c r="CW7" s="4"/>
      <c r="CX7" s="80"/>
      <c r="CY7" s="42"/>
      <c r="CZ7" s="4"/>
      <c r="DA7" s="4"/>
      <c r="DB7" s="4"/>
      <c r="DC7" s="4"/>
      <c r="DD7" s="4"/>
      <c r="DE7" s="4"/>
      <c r="DF7" s="79"/>
      <c r="DH7" s="4"/>
      <c r="DI7" s="80"/>
      <c r="DJ7" s="42"/>
      <c r="DK7" s="4"/>
      <c r="DL7" s="4"/>
      <c r="DM7" s="4"/>
      <c r="DN7" s="4"/>
      <c r="DO7" s="4"/>
      <c r="DP7" s="4"/>
      <c r="DQ7" s="79"/>
      <c r="DS7" s="4"/>
      <c r="DT7" s="80"/>
      <c r="DU7" s="42"/>
      <c r="DV7" s="4"/>
      <c r="DW7" s="4"/>
      <c r="DX7" s="4"/>
      <c r="DY7" s="4"/>
      <c r="DZ7" s="4"/>
      <c r="EA7" s="4"/>
      <c r="EB7" s="79"/>
      <c r="ED7" s="4"/>
      <c r="EE7" s="80"/>
      <c r="EF7" s="42"/>
      <c r="EG7" s="4"/>
      <c r="EH7" s="4"/>
      <c r="EI7" s="4"/>
      <c r="EJ7" s="4"/>
      <c r="EK7" s="4"/>
      <c r="EL7" s="4"/>
      <c r="EM7" s="79"/>
      <c r="EO7" s="4"/>
      <c r="EP7" s="80"/>
      <c r="EQ7" s="42"/>
      <c r="ER7" s="4"/>
      <c r="ES7" s="4"/>
      <c r="ET7" s="4"/>
      <c r="EU7" s="4"/>
      <c r="EV7" s="4"/>
      <c r="EW7" s="4"/>
      <c r="EX7" s="79"/>
      <c r="EZ7" s="4"/>
      <c r="FA7" s="80"/>
      <c r="FB7" s="42"/>
      <c r="FC7" s="4"/>
      <c r="FD7" s="4"/>
      <c r="FE7" s="4"/>
      <c r="FF7" s="4"/>
      <c r="FG7" s="4"/>
      <c r="FH7" s="4"/>
      <c r="FI7" s="79"/>
      <c r="FK7" s="4"/>
      <c r="FL7" s="80"/>
      <c r="FM7" s="42"/>
      <c r="FN7" s="4"/>
      <c r="FO7" s="4"/>
      <c r="FP7" s="4"/>
      <c r="FQ7" s="4"/>
      <c r="FR7" s="4"/>
      <c r="FS7" s="4"/>
      <c r="FT7" s="79"/>
      <c r="FV7" s="4"/>
      <c r="FW7" s="80"/>
      <c r="FX7" s="42"/>
      <c r="FY7" s="4"/>
      <c r="FZ7" s="4"/>
      <c r="GA7" s="4"/>
      <c r="GB7" s="4"/>
      <c r="GC7" s="4"/>
      <c r="GD7" s="4"/>
      <c r="GE7" s="79"/>
      <c r="GG7" s="4"/>
      <c r="GH7" s="80"/>
      <c r="GI7" s="42"/>
      <c r="GJ7" s="4"/>
      <c r="GK7" s="4"/>
      <c r="GL7" s="4"/>
      <c r="GM7" s="4"/>
      <c r="GN7" s="4"/>
      <c r="GO7" s="4"/>
      <c r="GP7" s="79"/>
      <c r="GR7" s="4"/>
      <c r="GS7" s="80"/>
      <c r="GT7" s="42"/>
      <c r="GU7" s="4"/>
      <c r="GV7" s="4"/>
      <c r="GW7" s="4"/>
      <c r="GX7" s="4"/>
      <c r="GY7" s="4"/>
      <c r="GZ7" s="4"/>
      <c r="HA7" s="79"/>
      <c r="HC7" s="4"/>
      <c r="HD7" s="80"/>
      <c r="HE7" s="42"/>
      <c r="HF7" s="4"/>
      <c r="HG7" s="4"/>
      <c r="HH7" s="4"/>
      <c r="HI7" s="4"/>
      <c r="HJ7" s="4"/>
      <c r="HK7" s="4"/>
      <c r="HL7" s="79"/>
      <c r="HN7" s="4"/>
      <c r="HO7" s="80"/>
      <c r="HP7" s="42"/>
      <c r="HQ7" s="4"/>
      <c r="HR7" s="4"/>
      <c r="HS7" s="4"/>
      <c r="HT7" s="4"/>
      <c r="HU7" s="4"/>
      <c r="HV7" s="4"/>
      <c r="HW7" s="79"/>
      <c r="HY7" s="4"/>
      <c r="HZ7" s="80"/>
      <c r="IA7" s="42"/>
      <c r="IB7" s="4"/>
      <c r="IC7" s="4"/>
      <c r="ID7" s="4"/>
      <c r="IE7" s="4"/>
      <c r="IF7" s="4"/>
      <c r="IG7" s="4"/>
      <c r="IH7" s="79"/>
      <c r="IJ7" s="4"/>
      <c r="IK7" s="4"/>
      <c r="IL7" s="93"/>
      <c r="IM7" s="4"/>
      <c r="IN7" s="4"/>
      <c r="IO7" s="4"/>
      <c r="IP7" s="4"/>
      <c r="IQ7" s="4"/>
    </row>
    <row r="8" spans="1:251" x14ac:dyDescent="0.25">
      <c r="A8" s="34">
        <v>6</v>
      </c>
      <c r="B8" s="68" t="s">
        <v>125</v>
      </c>
      <c r="C8" s="25"/>
      <c r="D8" s="69"/>
      <c r="E8" s="69" t="s">
        <v>114</v>
      </c>
      <c r="F8" s="70" t="s">
        <v>105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62">
        <f>L8+M8+O8</f>
        <v>209.22</v>
      </c>
      <c r="L8" s="63">
        <f>AB8+AO8+BA8+BL8+BY8+CJ8+CU8+DF8+DQ8+EB8+EM8+EX8+FI8+FT8+GE8+GP8+HA8+HL8+HW8+IH8</f>
        <v>170.22</v>
      </c>
      <c r="M8" s="37">
        <f>AD8+AQ8+BC8+BN8+CA8+CL8+CW8+DH8+DS8+ED8+EO8+EZ8+FK8+FV8+GG8+GR8+HC8+HN8+HY8+IJ8</f>
        <v>0</v>
      </c>
      <c r="N8" s="38">
        <f>O8</f>
        <v>39</v>
      </c>
      <c r="O8" s="64">
        <f>W8+AJ8+AV8+BG8+BT8+CE8+CP8+DA8+DL8+DW8+EH8+ES8+FD8+FO8+FZ8+GK8+GV8+HG8+HR8+IC8</f>
        <v>39</v>
      </c>
      <c r="P8" s="32">
        <v>40.39</v>
      </c>
      <c r="Q8" s="29"/>
      <c r="R8" s="29"/>
      <c r="S8" s="29"/>
      <c r="T8" s="29"/>
      <c r="U8" s="29"/>
      <c r="V8" s="29"/>
      <c r="W8" s="30">
        <v>25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40.39</v>
      </c>
      <c r="AC8" s="23">
        <f>W8</f>
        <v>25</v>
      </c>
      <c r="AD8" s="23">
        <f>(X8*3)+(Y8*10)+(Z8*5)+(AA8*20)</f>
        <v>0</v>
      </c>
      <c r="AE8" s="49">
        <f>AB8+AC8+AD8</f>
        <v>65.39</v>
      </c>
      <c r="AF8" s="32">
        <v>41.09</v>
      </c>
      <c r="AG8" s="29"/>
      <c r="AH8" s="29"/>
      <c r="AI8" s="29"/>
      <c r="AJ8" s="30">
        <v>5</v>
      </c>
      <c r="AK8" s="30">
        <v>0</v>
      </c>
      <c r="AL8" s="30">
        <v>0</v>
      </c>
      <c r="AM8" s="30">
        <v>0</v>
      </c>
      <c r="AN8" s="31">
        <v>0</v>
      </c>
      <c r="AO8" s="28">
        <f>AF8+AG8+AH8+AI8</f>
        <v>41.09</v>
      </c>
      <c r="AP8" s="23">
        <f>AJ8</f>
        <v>5</v>
      </c>
      <c r="AQ8" s="23">
        <f>(AK8*3)+(AL8*10)+(AM8*5)+(AN8*20)</f>
        <v>0</v>
      </c>
      <c r="AR8" s="49">
        <f>AO8+AP8+AQ8</f>
        <v>46.09</v>
      </c>
      <c r="AS8" s="32">
        <v>32.17</v>
      </c>
      <c r="AT8" s="29"/>
      <c r="AU8" s="29"/>
      <c r="AV8" s="30">
        <v>6</v>
      </c>
      <c r="AW8" s="30">
        <v>0</v>
      </c>
      <c r="AX8" s="30">
        <v>0</v>
      </c>
      <c r="AY8" s="30">
        <v>0</v>
      </c>
      <c r="AZ8" s="31">
        <v>0</v>
      </c>
      <c r="BA8" s="28">
        <f>AS8+AT8+AU8</f>
        <v>32.17</v>
      </c>
      <c r="BB8" s="23">
        <f>AV8</f>
        <v>6</v>
      </c>
      <c r="BC8" s="23">
        <f>(AW8*3)+(AX8*10)+(AY8*5)+(AZ8*20)</f>
        <v>0</v>
      </c>
      <c r="BD8" s="49">
        <f>BA8+BB8+BC8</f>
        <v>38.17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>
        <v>56.57</v>
      </c>
      <c r="BQ8" s="29"/>
      <c r="BR8" s="29"/>
      <c r="BS8" s="29"/>
      <c r="BT8" s="30">
        <v>3</v>
      </c>
      <c r="BU8" s="30">
        <v>0</v>
      </c>
      <c r="BV8" s="30">
        <v>0</v>
      </c>
      <c r="BW8" s="30">
        <v>0</v>
      </c>
      <c r="BX8" s="31">
        <v>0</v>
      </c>
      <c r="BY8" s="28">
        <f>BP8+BQ8+BR8+BS8</f>
        <v>56.57</v>
      </c>
      <c r="BZ8" s="23">
        <f>BT8</f>
        <v>3</v>
      </c>
      <c r="CA8" s="33">
        <f>(BU8*3)+(BV8*10)+(BW8*5)+(BX8*20)</f>
        <v>0</v>
      </c>
      <c r="CB8" s="78">
        <f>BY8+BZ8+CA8</f>
        <v>59.57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4">
        <f>CJ8+CK8+CL8</f>
        <v>0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93"/>
      <c r="IQ8" s="4"/>
    </row>
    <row r="9" spans="1:251" ht="3" customHeight="1" x14ac:dyDescent="0.25">
      <c r="A9" s="115"/>
      <c r="B9" s="138"/>
      <c r="C9" s="116"/>
      <c r="D9" s="139"/>
      <c r="E9" s="139"/>
      <c r="F9" s="140"/>
      <c r="G9" s="141"/>
      <c r="H9" s="118"/>
      <c r="I9" s="119"/>
      <c r="J9" s="120"/>
      <c r="K9" s="121"/>
      <c r="L9" s="122"/>
      <c r="M9" s="123"/>
      <c r="N9" s="124">
        <f t="shared" ref="N4:N48" si="20">O9</f>
        <v>0</v>
      </c>
      <c r="O9" s="125"/>
      <c r="P9" s="126"/>
      <c r="Q9" s="127"/>
      <c r="R9" s="127"/>
      <c r="S9" s="127"/>
      <c r="T9" s="127"/>
      <c r="U9" s="127"/>
      <c r="V9" s="127"/>
      <c r="W9" s="128"/>
      <c r="X9" s="128"/>
      <c r="Y9" s="128"/>
      <c r="Z9" s="128"/>
      <c r="AA9" s="129"/>
      <c r="AB9" s="130"/>
      <c r="AC9" s="132"/>
      <c r="AD9" s="132"/>
      <c r="AE9" s="133"/>
      <c r="AF9" s="126"/>
      <c r="AG9" s="127"/>
      <c r="AH9" s="127"/>
      <c r="AI9" s="127"/>
      <c r="AJ9" s="128"/>
      <c r="AK9" s="128"/>
      <c r="AL9" s="128"/>
      <c r="AM9" s="128"/>
      <c r="AN9" s="129"/>
      <c r="AO9" s="130"/>
      <c r="AP9" s="132"/>
      <c r="AQ9" s="132"/>
      <c r="AR9" s="133"/>
      <c r="AS9" s="126"/>
      <c r="AT9" s="127"/>
      <c r="AU9" s="127"/>
      <c r="AV9" s="128"/>
      <c r="AW9" s="128"/>
      <c r="AX9" s="128"/>
      <c r="AY9" s="128"/>
      <c r="AZ9" s="129"/>
      <c r="BA9" s="130"/>
      <c r="BB9" s="132"/>
      <c r="BC9" s="132"/>
      <c r="BD9" s="133"/>
      <c r="BE9" s="130"/>
      <c r="BF9" s="134"/>
      <c r="BG9" s="128"/>
      <c r="BH9" s="128"/>
      <c r="BI9" s="128"/>
      <c r="BJ9" s="128"/>
      <c r="BK9" s="129"/>
      <c r="BL9" s="142"/>
      <c r="BM9" s="124"/>
      <c r="BN9" s="123"/>
      <c r="BO9" s="143"/>
      <c r="BP9" s="126"/>
      <c r="BQ9" s="127"/>
      <c r="BR9" s="127"/>
      <c r="BS9" s="127"/>
      <c r="BT9" s="128"/>
      <c r="BU9" s="128"/>
      <c r="BV9" s="128"/>
      <c r="BW9" s="128"/>
      <c r="BX9" s="129"/>
      <c r="BY9" s="130"/>
      <c r="BZ9" s="132"/>
      <c r="CA9" s="137"/>
      <c r="CB9" s="144"/>
      <c r="CC9" s="32"/>
      <c r="CD9" s="29"/>
      <c r="CE9" s="30"/>
      <c r="CF9" s="30"/>
      <c r="CG9" s="30"/>
      <c r="CH9" s="30"/>
      <c r="CI9" s="31"/>
      <c r="CJ9" s="28"/>
      <c r="CK9" s="27"/>
      <c r="CL9" s="23"/>
      <c r="CM9" s="74"/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3"/>
      <c r="IQ9" s="4"/>
    </row>
    <row r="10" spans="1:251" x14ac:dyDescent="0.25">
      <c r="A10" s="34">
        <v>1</v>
      </c>
      <c r="B10" s="68" t="s">
        <v>109</v>
      </c>
      <c r="C10" s="25"/>
      <c r="D10" s="69"/>
      <c r="E10" s="69" t="s">
        <v>17</v>
      </c>
      <c r="F10" s="70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62">
        <f>L10+M10+O10</f>
        <v>121.09</v>
      </c>
      <c r="L10" s="63">
        <f>AB10+AO10+BA10+BL10+BY10+CJ10+CU10+DF10+DQ10+EB10+EM10+EX10+FI10+FT10+GE10+GP10+HA10+HL10+HW10+IH10</f>
        <v>99.09</v>
      </c>
      <c r="M10" s="37">
        <f>AD10+AQ10+BC10+BN10+CA10+CL10+CW10+DH10+DS10+ED10+EO10+EZ10+FK10+FV10+GG10+GR10+HC10+HN10+HY10+IJ10</f>
        <v>0</v>
      </c>
      <c r="N10" s="38">
        <f>O10</f>
        <v>22</v>
      </c>
      <c r="O10" s="64">
        <f>W10+AJ10+AV10+BG10+BT10+CE10+CP10+DA10+DL10+DW10+EH10+ES10+FD10+FO10+FZ10+GK10+GV10+HG10+HR10+IC10</f>
        <v>22</v>
      </c>
      <c r="P10" s="32">
        <v>24.21</v>
      </c>
      <c r="Q10" s="29"/>
      <c r="R10" s="29"/>
      <c r="S10" s="29"/>
      <c r="T10" s="29"/>
      <c r="U10" s="29"/>
      <c r="V10" s="29"/>
      <c r="W10" s="30">
        <v>9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24.21</v>
      </c>
      <c r="AC10" s="23">
        <f>W10</f>
        <v>9</v>
      </c>
      <c r="AD10" s="23">
        <f>(X10*3)+(Y10*10)+(Z10*5)+(AA10*20)</f>
        <v>0</v>
      </c>
      <c r="AE10" s="49">
        <f>AB10+AC10+AD10</f>
        <v>33.21</v>
      </c>
      <c r="AF10" s="32">
        <v>14.4</v>
      </c>
      <c r="AG10" s="29"/>
      <c r="AH10" s="29"/>
      <c r="AI10" s="29"/>
      <c r="AJ10" s="30">
        <v>3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14.4</v>
      </c>
      <c r="AP10" s="23">
        <f>AJ10</f>
        <v>3</v>
      </c>
      <c r="AQ10" s="23">
        <f>(AK10*3)+(AL10*10)+(AM10*5)+(AN10*20)</f>
        <v>0</v>
      </c>
      <c r="AR10" s="49">
        <f>AO10+AP10+AQ10</f>
        <v>17.399999999999999</v>
      </c>
      <c r="AS10" s="32">
        <v>21.95</v>
      </c>
      <c r="AT10" s="29"/>
      <c r="AU10" s="29"/>
      <c r="AV10" s="30">
        <v>1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21.95</v>
      </c>
      <c r="BB10" s="23">
        <f>AV10</f>
        <v>1</v>
      </c>
      <c r="BC10" s="23">
        <f>(AW10*3)+(AX10*10)+(AY10*5)+(AZ10*20)</f>
        <v>0</v>
      </c>
      <c r="BD10" s="49">
        <f>BA10+BB10+BC10</f>
        <v>22.95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>
        <v>38.53</v>
      </c>
      <c r="BQ10" s="29"/>
      <c r="BR10" s="29"/>
      <c r="BS10" s="29"/>
      <c r="BT10" s="30">
        <v>9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38.53</v>
      </c>
      <c r="BZ10" s="23">
        <f>BT10</f>
        <v>9</v>
      </c>
      <c r="CA10" s="33">
        <f>(BU10*3)+(BV10*10)+(BW10*5)+(BX10*20)</f>
        <v>0</v>
      </c>
      <c r="CB10" s="78">
        <f>BY10+BZ10+CA10</f>
        <v>47.53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74">
        <f>CJ10+CK10+CL10</f>
        <v>0</v>
      </c>
      <c r="CN10" s="4"/>
      <c r="CO10" s="4"/>
      <c r="CP10" s="4"/>
      <c r="CQ10" s="4"/>
      <c r="CR10" s="4"/>
      <c r="CS10" s="4"/>
      <c r="CT10" s="4"/>
      <c r="CU10" s="79"/>
      <c r="CW10" s="4"/>
      <c r="CX10" s="80"/>
      <c r="CY10" s="42"/>
      <c r="CZ10" s="4"/>
      <c r="DA10" s="4"/>
      <c r="DB10" s="4"/>
      <c r="DC10" s="4"/>
      <c r="DD10" s="4"/>
      <c r="DE10" s="4"/>
      <c r="DF10" s="79"/>
      <c r="DH10" s="4"/>
      <c r="DI10" s="80"/>
      <c r="DJ10" s="42"/>
      <c r="DK10" s="4"/>
      <c r="DL10" s="4"/>
      <c r="DM10" s="4"/>
      <c r="DN10" s="4"/>
      <c r="DO10" s="4"/>
      <c r="DP10" s="4"/>
      <c r="DQ10" s="79"/>
      <c r="DS10" s="4"/>
      <c r="DT10" s="80"/>
      <c r="DU10" s="42"/>
      <c r="DV10" s="4"/>
      <c r="DW10" s="4"/>
      <c r="DX10" s="4"/>
      <c r="DY10" s="4"/>
      <c r="DZ10" s="4"/>
      <c r="EA10" s="4"/>
      <c r="EB10" s="79"/>
      <c r="ED10" s="4"/>
      <c r="EE10" s="80"/>
      <c r="EF10" s="42"/>
      <c r="EG10" s="4"/>
      <c r="EH10" s="4"/>
      <c r="EI10" s="4"/>
      <c r="EJ10" s="4"/>
      <c r="EK10" s="4"/>
      <c r="EL10" s="4"/>
      <c r="EM10" s="79"/>
      <c r="EO10" s="4"/>
      <c r="EP10" s="80"/>
      <c r="EQ10" s="42"/>
      <c r="ER10" s="4"/>
      <c r="ES10" s="4"/>
      <c r="ET10" s="4"/>
      <c r="EU10" s="4"/>
      <c r="EV10" s="4"/>
      <c r="EW10" s="4"/>
      <c r="EX10" s="79"/>
      <c r="EZ10" s="4"/>
      <c r="FA10" s="80"/>
      <c r="FB10" s="42"/>
      <c r="FC10" s="4"/>
      <c r="FD10" s="4"/>
      <c r="FE10" s="4"/>
      <c r="FF10" s="4"/>
      <c r="FG10" s="4"/>
      <c r="FH10" s="4"/>
      <c r="FI10" s="79"/>
      <c r="FK10" s="4"/>
      <c r="FL10" s="80"/>
      <c r="FM10" s="42"/>
      <c r="FN10" s="4"/>
      <c r="FO10" s="4"/>
      <c r="FP10" s="4"/>
      <c r="FQ10" s="4"/>
      <c r="FR10" s="4"/>
      <c r="FS10" s="4"/>
      <c r="FT10" s="79"/>
      <c r="FV10" s="4"/>
      <c r="FW10" s="80"/>
      <c r="FX10" s="42"/>
      <c r="FY10" s="4"/>
      <c r="FZ10" s="4"/>
      <c r="GA10" s="4"/>
      <c r="GB10" s="4"/>
      <c r="GC10" s="4"/>
      <c r="GD10" s="4"/>
      <c r="GE10" s="79"/>
      <c r="GG10" s="4"/>
      <c r="GH10" s="80"/>
      <c r="GI10" s="42"/>
      <c r="GJ10" s="4"/>
      <c r="GK10" s="4"/>
      <c r="GL10" s="4"/>
      <c r="GM10" s="4"/>
      <c r="GN10" s="4"/>
      <c r="GO10" s="4"/>
      <c r="GP10" s="79"/>
      <c r="GR10" s="4"/>
      <c r="GS10" s="80"/>
      <c r="GT10" s="42"/>
      <c r="GU10" s="4"/>
      <c r="GV10" s="4"/>
      <c r="GW10" s="4"/>
      <c r="GX10" s="4"/>
      <c r="GY10" s="4"/>
      <c r="GZ10" s="4"/>
      <c r="HA10" s="79"/>
      <c r="HC10" s="4"/>
      <c r="HD10" s="80"/>
      <c r="HE10" s="42"/>
      <c r="HF10" s="4"/>
      <c r="HG10" s="4"/>
      <c r="HH10" s="4"/>
      <c r="HI10" s="4"/>
      <c r="HJ10" s="4"/>
      <c r="HK10" s="4"/>
      <c r="HL10" s="79"/>
      <c r="HN10" s="4"/>
      <c r="HO10" s="80"/>
      <c r="HP10" s="42"/>
      <c r="HQ10" s="4"/>
      <c r="HR10" s="4"/>
      <c r="HS10" s="4"/>
      <c r="HT10" s="4"/>
      <c r="HU10" s="4"/>
      <c r="HV10" s="4"/>
      <c r="HW10" s="79"/>
      <c r="HY10" s="4"/>
      <c r="HZ10" s="80"/>
      <c r="IA10" s="42"/>
      <c r="IB10" s="4"/>
      <c r="IC10" s="4"/>
      <c r="ID10" s="4"/>
      <c r="IE10" s="4"/>
      <c r="IF10" s="4"/>
      <c r="IG10" s="4"/>
      <c r="IH10" s="79"/>
      <c r="IJ10" s="4"/>
      <c r="IK10" s="4"/>
      <c r="IL10" s="93"/>
      <c r="IM10" s="4"/>
      <c r="IN10" s="4"/>
      <c r="IQ10" s="4"/>
    </row>
    <row r="11" spans="1:251" x14ac:dyDescent="0.25">
      <c r="A11" s="34">
        <v>2</v>
      </c>
      <c r="B11" s="25" t="s">
        <v>112</v>
      </c>
      <c r="C11" s="25"/>
      <c r="D11" s="26" t="s">
        <v>107</v>
      </c>
      <c r="E11" s="26" t="s">
        <v>17</v>
      </c>
      <c r="F11" s="96" t="s">
        <v>21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2</v>
      </c>
      <c r="K11" s="62">
        <f>L11+M11+O11</f>
        <v>122.17</v>
      </c>
      <c r="L11" s="63">
        <f>AB11+AO11+BA11+BL11+BY11+CJ11+CU11+DF11+DQ11+EB11+EM11+EX11+FI11+FT11+GE11+GP11+HA11+HL11+HW11+IH11</f>
        <v>111.17</v>
      </c>
      <c r="M11" s="37">
        <f>AD11+AQ11+BC11+BN11+CA11+CL11+CW11+DH11+DS11+ED11+EO11+EZ11+FK11+FV11+GG11+GR11+HC11+HN11+HY11+IJ11</f>
        <v>0</v>
      </c>
      <c r="N11" s="38">
        <f>O11</f>
        <v>11</v>
      </c>
      <c r="O11" s="64">
        <f>W11+AJ11+AV11+BG11+BT11+CE11+CP11+DA11+DL11+DW11+EH11+ES11+FD11+FO11+FZ11+GK11+GV11+HG11+HR11+IC11</f>
        <v>11</v>
      </c>
      <c r="P11" s="32">
        <v>27.82</v>
      </c>
      <c r="Q11" s="29"/>
      <c r="R11" s="29"/>
      <c r="S11" s="29"/>
      <c r="T11" s="29"/>
      <c r="U11" s="29"/>
      <c r="V11" s="29"/>
      <c r="W11" s="30">
        <v>7</v>
      </c>
      <c r="X11" s="30">
        <v>0</v>
      </c>
      <c r="Y11" s="30">
        <v>0</v>
      </c>
      <c r="Z11" s="30">
        <v>0</v>
      </c>
      <c r="AA11" s="31">
        <v>0</v>
      </c>
      <c r="AB11" s="28">
        <f>P11+Q11+R11+S11+T11+U11+V11</f>
        <v>27.82</v>
      </c>
      <c r="AC11" s="23">
        <f>W11</f>
        <v>7</v>
      </c>
      <c r="AD11" s="23">
        <f>(X11*3)+(Y11*10)+(Z11*5)+(AA11*20)</f>
        <v>0</v>
      </c>
      <c r="AE11" s="49">
        <f>AB11+AC11+AD11</f>
        <v>34.82</v>
      </c>
      <c r="AF11" s="32">
        <v>19.48</v>
      </c>
      <c r="AG11" s="29"/>
      <c r="AH11" s="29"/>
      <c r="AI11" s="29"/>
      <c r="AJ11" s="30">
        <v>0</v>
      </c>
      <c r="AK11" s="30">
        <v>0</v>
      </c>
      <c r="AL11" s="30">
        <v>0</v>
      </c>
      <c r="AM11" s="30">
        <v>0</v>
      </c>
      <c r="AN11" s="31">
        <v>0</v>
      </c>
      <c r="AO11" s="28">
        <f>AF11+AG11+AH11+AI11</f>
        <v>19.48</v>
      </c>
      <c r="AP11" s="23">
        <f>AJ11</f>
        <v>0</v>
      </c>
      <c r="AQ11" s="23">
        <f>(AK11*3)+(AL11*10)+(AM11*5)+(AN11*20)</f>
        <v>0</v>
      </c>
      <c r="AR11" s="49">
        <f>AO11+AP11+AQ11</f>
        <v>19.48</v>
      </c>
      <c r="AS11" s="32">
        <v>21.07</v>
      </c>
      <c r="AT11" s="29"/>
      <c r="AU11" s="29"/>
      <c r="AV11" s="30">
        <v>2</v>
      </c>
      <c r="AW11" s="30">
        <v>0</v>
      </c>
      <c r="AX11" s="30">
        <v>0</v>
      </c>
      <c r="AY11" s="30">
        <v>0</v>
      </c>
      <c r="AZ11" s="31">
        <v>0</v>
      </c>
      <c r="BA11" s="28">
        <f>AS11+AT11+AU11</f>
        <v>21.07</v>
      </c>
      <c r="BB11" s="23">
        <f>AV11</f>
        <v>2</v>
      </c>
      <c r="BC11" s="23">
        <f>(AW11*3)+(AX11*10)+(AY11*5)+(AZ11*20)</f>
        <v>0</v>
      </c>
      <c r="BD11" s="49">
        <f>BA11+BB11+BC11</f>
        <v>23.07</v>
      </c>
      <c r="BE11" s="28"/>
      <c r="BF11" s="47"/>
      <c r="BG11" s="30"/>
      <c r="BH11" s="30"/>
      <c r="BI11" s="30"/>
      <c r="BJ11" s="30"/>
      <c r="BK11" s="31"/>
      <c r="BL11" s="44">
        <f>BE11+BF11</f>
        <v>0</v>
      </c>
      <c r="BM11" s="38">
        <f>BG11/2</f>
        <v>0</v>
      </c>
      <c r="BN11" s="37">
        <f>(BH11*3)+(BI11*5)+(BJ11*5)+(BK11*20)</f>
        <v>0</v>
      </c>
      <c r="BO11" s="36">
        <f>BL11+BM11+BN11</f>
        <v>0</v>
      </c>
      <c r="BP11" s="32">
        <v>42.8</v>
      </c>
      <c r="BQ11" s="29"/>
      <c r="BR11" s="29"/>
      <c r="BS11" s="29"/>
      <c r="BT11" s="30">
        <v>2</v>
      </c>
      <c r="BU11" s="30">
        <v>0</v>
      </c>
      <c r="BV11" s="30">
        <v>0</v>
      </c>
      <c r="BW11" s="30">
        <v>0</v>
      </c>
      <c r="BX11" s="31">
        <v>0</v>
      </c>
      <c r="BY11" s="28">
        <f>BP11+BQ11+BR11+BS11</f>
        <v>42.8</v>
      </c>
      <c r="BZ11" s="23">
        <f>BT11</f>
        <v>2</v>
      </c>
      <c r="CA11" s="33">
        <f>(BU11*3)+(BV11*10)+(BW11*5)+(BX11*20)</f>
        <v>0</v>
      </c>
      <c r="CB11" s="78">
        <f>BY11+BZ11+CA11</f>
        <v>44.8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(CF11*3)+(CG11*5)+(CH11*5)+(CI11*20)</f>
        <v>0</v>
      </c>
      <c r="CM11" s="74">
        <f>CJ11+CK11+CL11</f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3"/>
      <c r="IM11" s="4"/>
      <c r="IN11" s="4"/>
      <c r="IO11" s="4"/>
      <c r="IP11" s="4"/>
      <c r="IQ11" s="4"/>
    </row>
    <row r="12" spans="1:251" x14ac:dyDescent="0.25">
      <c r="A12" s="34">
        <v>3</v>
      </c>
      <c r="B12" s="68" t="s">
        <v>129</v>
      </c>
      <c r="C12" s="25"/>
      <c r="D12" s="69"/>
      <c r="E12" s="69" t="s">
        <v>17</v>
      </c>
      <c r="F12" s="70" t="s">
        <v>22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3</v>
      </c>
      <c r="K12" s="62">
        <f>L12+M12+O12</f>
        <v>125.16</v>
      </c>
      <c r="L12" s="63">
        <f>AB12+AO12+BA12+BL12+BY12+CJ12+CU12+DF12+DQ12+EB12+EM12+EX12+FI12+FT12+GE12+GP12+HA12+HL12+HW12+IH12</f>
        <v>99.16</v>
      </c>
      <c r="M12" s="37">
        <f>AD12+AQ12+BC12+BN12+CA12+CL12+CW12+DH12+DS12+ED12+EO12+EZ12+FK12+FV12+GG12+GR12+HC12+HN12+HY12+IJ12</f>
        <v>0</v>
      </c>
      <c r="N12" s="38">
        <f>O12</f>
        <v>26</v>
      </c>
      <c r="O12" s="64">
        <f>W12+AJ12+AV12+BG12+BT12+CE12+CP12+DA12+DL12+DW12+EH12+ES12+FD12+FO12+FZ12+GK12+GV12+HG12+HR12+IC12</f>
        <v>26</v>
      </c>
      <c r="P12" s="32">
        <v>25.23</v>
      </c>
      <c r="Q12" s="29"/>
      <c r="R12" s="29"/>
      <c r="S12" s="29"/>
      <c r="T12" s="29"/>
      <c r="U12" s="29"/>
      <c r="V12" s="29"/>
      <c r="W12" s="30">
        <v>13</v>
      </c>
      <c r="X12" s="30">
        <v>0</v>
      </c>
      <c r="Y12" s="30">
        <v>0</v>
      </c>
      <c r="Z12" s="30">
        <v>0</v>
      </c>
      <c r="AA12" s="31">
        <v>0</v>
      </c>
      <c r="AB12" s="28">
        <f>P12+Q12+R12+S12+T12+U12+V12</f>
        <v>25.23</v>
      </c>
      <c r="AC12" s="23">
        <f>W12</f>
        <v>13</v>
      </c>
      <c r="AD12" s="23">
        <f>(X12*3)+(Y12*10)+(Z12*5)+(AA12*20)</f>
        <v>0</v>
      </c>
      <c r="AE12" s="49">
        <f>AB12+AC12+AD12</f>
        <v>38.229999999999997</v>
      </c>
      <c r="AF12" s="32">
        <v>16.34</v>
      </c>
      <c r="AG12" s="29"/>
      <c r="AH12" s="29"/>
      <c r="AI12" s="29"/>
      <c r="AJ12" s="30">
        <v>2</v>
      </c>
      <c r="AK12" s="30">
        <v>0</v>
      </c>
      <c r="AL12" s="30">
        <v>0</v>
      </c>
      <c r="AM12" s="30">
        <v>0</v>
      </c>
      <c r="AN12" s="31">
        <v>0</v>
      </c>
      <c r="AO12" s="28">
        <f>AF12+AG12+AH12+AI12</f>
        <v>16.34</v>
      </c>
      <c r="AP12" s="23">
        <f>AJ12</f>
        <v>2</v>
      </c>
      <c r="AQ12" s="23">
        <f>(AK12*3)+(AL12*10)+(AM12*5)+(AN12*20)</f>
        <v>0</v>
      </c>
      <c r="AR12" s="49">
        <f>AO12+AP12+AQ12</f>
        <v>18.34</v>
      </c>
      <c r="AS12" s="32">
        <v>21.2</v>
      </c>
      <c r="AT12" s="29"/>
      <c r="AU12" s="29"/>
      <c r="AV12" s="30">
        <v>2</v>
      </c>
      <c r="AW12" s="30">
        <v>0</v>
      </c>
      <c r="AX12" s="30">
        <v>0</v>
      </c>
      <c r="AY12" s="30">
        <v>0</v>
      </c>
      <c r="AZ12" s="31">
        <v>0</v>
      </c>
      <c r="BA12" s="28">
        <f>AS12+AT12+AU12</f>
        <v>21.2</v>
      </c>
      <c r="BB12" s="23">
        <f>AV12</f>
        <v>2</v>
      </c>
      <c r="BC12" s="23">
        <f>(AW12*3)+(AX12*10)+(AY12*5)+(AZ12*20)</f>
        <v>0</v>
      </c>
      <c r="BD12" s="49">
        <f>BA12+BB12+BC12</f>
        <v>23.2</v>
      </c>
      <c r="BE12" s="28"/>
      <c r="BF12" s="47"/>
      <c r="BG12" s="30"/>
      <c r="BH12" s="30"/>
      <c r="BI12" s="30"/>
      <c r="BJ12" s="30"/>
      <c r="BK12" s="31"/>
      <c r="BL12" s="44">
        <f>BE12+BF12</f>
        <v>0</v>
      </c>
      <c r="BM12" s="38">
        <f>BG12/2</f>
        <v>0</v>
      </c>
      <c r="BN12" s="37">
        <f>(BH12*3)+(BI12*5)+(BJ12*5)+(BK12*20)</f>
        <v>0</v>
      </c>
      <c r="BO12" s="36">
        <f>BL12+BM12+BN12</f>
        <v>0</v>
      </c>
      <c r="BP12" s="32">
        <v>36.39</v>
      </c>
      <c r="BQ12" s="29"/>
      <c r="BR12" s="29"/>
      <c r="BS12" s="29"/>
      <c r="BT12" s="30">
        <v>9</v>
      </c>
      <c r="BU12" s="30">
        <v>0</v>
      </c>
      <c r="BV12" s="30">
        <v>0</v>
      </c>
      <c r="BW12" s="30">
        <v>0</v>
      </c>
      <c r="BX12" s="31">
        <v>0</v>
      </c>
      <c r="BY12" s="28">
        <f>BP12+BQ12+BR12+BS12</f>
        <v>36.39</v>
      </c>
      <c r="BZ12" s="23">
        <f>BT12</f>
        <v>9</v>
      </c>
      <c r="CA12" s="33">
        <f>(BU12*3)+(BV12*10)+(BW12*5)+(BX12*20)</f>
        <v>0</v>
      </c>
      <c r="CB12" s="78">
        <f>BY12+BZ12+CA12</f>
        <v>45.39</v>
      </c>
      <c r="CC12" s="32"/>
      <c r="CD12" s="29"/>
      <c r="CE12" s="30"/>
      <c r="CF12" s="30"/>
      <c r="CG12" s="30"/>
      <c r="CH12" s="30"/>
      <c r="CI12" s="31"/>
      <c r="CJ12" s="28">
        <f>CC12+CD12</f>
        <v>0</v>
      </c>
      <c r="CK12" s="27">
        <f>CE12/2</f>
        <v>0</v>
      </c>
      <c r="CL12" s="23">
        <f>(CF12*3)+(CG12*10)+(CH12*5)+(CI12*20)</f>
        <v>0</v>
      </c>
      <c r="CM12" s="74">
        <f>CJ12+CK12+CL12</f>
        <v>0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3"/>
      <c r="IM12" s="4"/>
      <c r="IN12" s="4"/>
      <c r="IO12" s="4"/>
      <c r="IP12" s="4"/>
      <c r="IQ12" s="4"/>
    </row>
    <row r="13" spans="1:251" x14ac:dyDescent="0.25">
      <c r="A13" s="34">
        <v>4</v>
      </c>
      <c r="B13" s="68" t="s">
        <v>145</v>
      </c>
      <c r="C13" s="25"/>
      <c r="D13" s="69"/>
      <c r="E13" s="69" t="s">
        <v>17</v>
      </c>
      <c r="F13" s="70" t="s">
        <v>21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2</v>
      </c>
      <c r="K13" s="62">
        <f>L13+M13+O13</f>
        <v>127.23</v>
      </c>
      <c r="L13" s="63">
        <f>AB13+AO13+BA13+BL13+BY13+CJ13+CU13+DF13+DQ13+EB13+EM13+EX13+FI13+FT13+GE13+GP13+HA13+HL13+HW13+IH13</f>
        <v>97.23</v>
      </c>
      <c r="M13" s="37">
        <f>AD13+AQ13+BC13+BN13+CA13+CL13+CW13+DH13+DS13+ED13+EO13+EZ13+FK13+FV13+GG13+GR13+HC13+HN13+HY13+IJ13</f>
        <v>3</v>
      </c>
      <c r="N13" s="38">
        <f>O13</f>
        <v>27</v>
      </c>
      <c r="O13" s="64">
        <f>W13+AJ13+AV13+BG13+BT13+CE13+CP13+DA13+DL13+DW13+EH13+ES13+FD13+FO13+FZ13+GK13+GV13+HG13+HR13+IC13</f>
        <v>27</v>
      </c>
      <c r="P13" s="32">
        <v>27.31</v>
      </c>
      <c r="Q13" s="29"/>
      <c r="R13" s="29"/>
      <c r="S13" s="29"/>
      <c r="T13" s="29"/>
      <c r="U13" s="29"/>
      <c r="V13" s="29"/>
      <c r="W13" s="30">
        <v>9</v>
      </c>
      <c r="X13" s="30">
        <v>0</v>
      </c>
      <c r="Y13" s="30">
        <v>0</v>
      </c>
      <c r="Z13" s="30">
        <v>0</v>
      </c>
      <c r="AA13" s="31">
        <v>0</v>
      </c>
      <c r="AB13" s="28">
        <f>P13+Q13+R13+S13+T13+U13+V13</f>
        <v>27.31</v>
      </c>
      <c r="AC13" s="23">
        <f>W13</f>
        <v>9</v>
      </c>
      <c r="AD13" s="23">
        <f>(X13*3)+(Y13*10)+(Z13*5)+(AA13*20)</f>
        <v>0</v>
      </c>
      <c r="AE13" s="49">
        <f>AB13+AC13+AD13</f>
        <v>36.31</v>
      </c>
      <c r="AF13" s="32">
        <v>16.41</v>
      </c>
      <c r="AG13" s="29"/>
      <c r="AH13" s="29"/>
      <c r="AI13" s="29"/>
      <c r="AJ13" s="30">
        <v>3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16.41</v>
      </c>
      <c r="AP13" s="23">
        <f>AJ13</f>
        <v>3</v>
      </c>
      <c r="AQ13" s="23">
        <f>(AK13*3)+(AL13*10)+(AM13*5)+(AN13*20)</f>
        <v>0</v>
      </c>
      <c r="AR13" s="49">
        <f>AO13+AP13+AQ13</f>
        <v>19.41</v>
      </c>
      <c r="AS13" s="32">
        <v>21.98</v>
      </c>
      <c r="AT13" s="29"/>
      <c r="AU13" s="29"/>
      <c r="AV13" s="30">
        <v>3</v>
      </c>
      <c r="AW13" s="30">
        <v>1</v>
      </c>
      <c r="AX13" s="30">
        <v>0</v>
      </c>
      <c r="AY13" s="30">
        <v>0</v>
      </c>
      <c r="AZ13" s="31">
        <v>0</v>
      </c>
      <c r="BA13" s="28">
        <f>AS13+AT13+AU13</f>
        <v>21.98</v>
      </c>
      <c r="BB13" s="23">
        <f>AV13</f>
        <v>3</v>
      </c>
      <c r="BC13" s="23">
        <f>(AW13*3)+(AX13*10)+(AY13*5)+(AZ13*20)</f>
        <v>3</v>
      </c>
      <c r="BD13" s="49">
        <f>BA13+BB13+BC13</f>
        <v>27.98</v>
      </c>
      <c r="BE13" s="28"/>
      <c r="BF13" s="47"/>
      <c r="BG13" s="30"/>
      <c r="BH13" s="30"/>
      <c r="BI13" s="30"/>
      <c r="BJ13" s="30"/>
      <c r="BK13" s="31"/>
      <c r="BL13" s="44">
        <f>BE13+BF13</f>
        <v>0</v>
      </c>
      <c r="BM13" s="38">
        <f>BG13/2</f>
        <v>0</v>
      </c>
      <c r="BN13" s="37">
        <f>(BH13*3)+(BI13*5)+(BJ13*5)+(BK13*20)</f>
        <v>0</v>
      </c>
      <c r="BO13" s="36">
        <f>BL13+BM13+BN13</f>
        <v>0</v>
      </c>
      <c r="BP13" s="32">
        <v>31.53</v>
      </c>
      <c r="BQ13" s="29"/>
      <c r="BR13" s="29"/>
      <c r="BS13" s="29"/>
      <c r="BT13" s="30">
        <v>12</v>
      </c>
      <c r="BU13" s="30">
        <v>0</v>
      </c>
      <c r="BV13" s="30">
        <v>0</v>
      </c>
      <c r="BW13" s="30">
        <v>0</v>
      </c>
      <c r="BX13" s="31">
        <v>0</v>
      </c>
      <c r="BY13" s="28">
        <f>BP13+BQ13+BR13+BS13</f>
        <v>31.53</v>
      </c>
      <c r="BZ13" s="23">
        <f>BT13</f>
        <v>12</v>
      </c>
      <c r="CA13" s="33">
        <f>(BU13*3)+(BV13*10)+(BW13*5)+(BX13*20)</f>
        <v>0</v>
      </c>
      <c r="CB13" s="78">
        <f>BY13+BZ13+CA13</f>
        <v>43.53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(CF13*3)+(CG13*10)+(CH13*5)+(CI13*20)</f>
        <v>0</v>
      </c>
      <c r="CM13" s="74">
        <f>CJ13+CK13+CL13</f>
        <v>0</v>
      </c>
      <c r="CN13" s="1"/>
      <c r="CO13" s="1"/>
      <c r="CP13" s="2"/>
      <c r="CQ13" s="2"/>
      <c r="CR13" s="2"/>
      <c r="CS13" s="2"/>
      <c r="CT13" s="2"/>
      <c r="CU13" s="66"/>
      <c r="CV13" s="13"/>
      <c r="CW13" s="6"/>
      <c r="CX13" s="41"/>
      <c r="CY13" s="1"/>
      <c r="CZ13" s="1"/>
      <c r="DA13" s="2"/>
      <c r="DB13" s="2"/>
      <c r="DC13" s="2"/>
      <c r="DD13" s="2"/>
      <c r="DE13" s="2"/>
      <c r="DF13" s="66"/>
      <c r="DG13" s="13"/>
      <c r="DH13" s="6"/>
      <c r="DI13" s="41"/>
      <c r="DJ13" s="1"/>
      <c r="DK13" s="1"/>
      <c r="DL13" s="2"/>
      <c r="DM13" s="2"/>
      <c r="DN13" s="2"/>
      <c r="DO13" s="2"/>
      <c r="DP13" s="2"/>
      <c r="DQ13" s="66"/>
      <c r="DR13" s="13"/>
      <c r="DS13" s="6"/>
      <c r="DT13" s="41"/>
      <c r="DU13" s="1"/>
      <c r="DV13" s="1"/>
      <c r="DW13" s="2"/>
      <c r="DX13" s="2"/>
      <c r="DY13" s="2"/>
      <c r="DZ13" s="2"/>
      <c r="EA13" s="2"/>
      <c r="EB13" s="66"/>
      <c r="EC13" s="13"/>
      <c r="ED13" s="6"/>
      <c r="EE13" s="41"/>
      <c r="EF13" s="1"/>
      <c r="EG13" s="1"/>
      <c r="EH13" s="2"/>
      <c r="EI13" s="2"/>
      <c r="EJ13" s="2"/>
      <c r="EK13" s="2"/>
      <c r="EL13" s="2"/>
      <c r="EM13" s="66"/>
      <c r="EN13" s="13"/>
      <c r="EO13" s="6"/>
      <c r="EP13" s="41"/>
      <c r="EQ13" s="1"/>
      <c r="ER13" s="1"/>
      <c r="ES13" s="2"/>
      <c r="ET13" s="2"/>
      <c r="EU13" s="2"/>
      <c r="EV13" s="2"/>
      <c r="EW13" s="2"/>
      <c r="EX13" s="66"/>
      <c r="EY13" s="13"/>
      <c r="EZ13" s="6"/>
      <c r="FA13" s="41"/>
      <c r="FB13" s="1"/>
      <c r="FC13" s="1"/>
      <c r="FD13" s="2"/>
      <c r="FE13" s="2"/>
      <c r="FF13" s="2"/>
      <c r="FG13" s="2"/>
      <c r="FH13" s="2"/>
      <c r="FI13" s="66"/>
      <c r="FJ13" s="13"/>
      <c r="FK13" s="6"/>
      <c r="FL13" s="41"/>
      <c r="FM13" s="1"/>
      <c r="FN13" s="1"/>
      <c r="FO13" s="2"/>
      <c r="FP13" s="2"/>
      <c r="FQ13" s="2"/>
      <c r="FR13" s="2"/>
      <c r="FS13" s="2"/>
      <c r="FT13" s="66"/>
      <c r="FU13" s="13"/>
      <c r="FV13" s="6"/>
      <c r="FW13" s="41"/>
      <c r="FX13" s="1"/>
      <c r="FY13" s="1"/>
      <c r="FZ13" s="2"/>
      <c r="GA13" s="2"/>
      <c r="GB13" s="2"/>
      <c r="GC13" s="2"/>
      <c r="GD13" s="2"/>
      <c r="GE13" s="66"/>
      <c r="GF13" s="13"/>
      <c r="GG13" s="6"/>
      <c r="GH13" s="41"/>
      <c r="GI13" s="1"/>
      <c r="GJ13" s="1"/>
      <c r="GK13" s="2"/>
      <c r="GL13" s="2"/>
      <c r="GM13" s="2"/>
      <c r="GN13" s="2"/>
      <c r="GO13" s="2"/>
      <c r="GP13" s="66"/>
      <c r="GQ13" s="13"/>
      <c r="GR13" s="6"/>
      <c r="GS13" s="41"/>
      <c r="GT13" s="1"/>
      <c r="GU13" s="1"/>
      <c r="GV13" s="2"/>
      <c r="GW13" s="2"/>
      <c r="GX13" s="2"/>
      <c r="GY13" s="2"/>
      <c r="GZ13" s="2"/>
      <c r="HA13" s="66"/>
      <c r="HB13" s="13"/>
      <c r="HC13" s="6"/>
      <c r="HD13" s="41"/>
      <c r="HE13" s="1"/>
      <c r="HF13" s="1"/>
      <c r="HG13" s="2"/>
      <c r="HH13" s="2"/>
      <c r="HI13" s="2"/>
      <c r="HJ13" s="2"/>
      <c r="HK13" s="2"/>
      <c r="HL13" s="66"/>
      <c r="HM13" s="13"/>
      <c r="HN13" s="6"/>
      <c r="HO13" s="41"/>
      <c r="HP13" s="1"/>
      <c r="HQ13" s="1"/>
      <c r="HR13" s="2"/>
      <c r="HS13" s="2"/>
      <c r="HT13" s="2"/>
      <c r="HU13" s="2"/>
      <c r="HV13" s="2"/>
      <c r="HW13" s="66"/>
      <c r="HX13" s="13"/>
      <c r="HY13" s="6"/>
      <c r="HZ13" s="41"/>
      <c r="IA13" s="1"/>
      <c r="IB13" s="1"/>
      <c r="IC13" s="2"/>
      <c r="ID13" s="2"/>
      <c r="IE13" s="2"/>
      <c r="IF13" s="2"/>
      <c r="IG13" s="2"/>
      <c r="IH13" s="66"/>
      <c r="II13" s="13"/>
      <c r="IJ13" s="6"/>
      <c r="IK13" s="41"/>
      <c r="IL13" s="93"/>
    </row>
    <row r="14" spans="1:251" x14ac:dyDescent="0.25">
      <c r="A14" s="34">
        <v>5</v>
      </c>
      <c r="B14" s="68" t="s">
        <v>127</v>
      </c>
      <c r="C14" s="25"/>
      <c r="D14" s="69"/>
      <c r="E14" s="69" t="s">
        <v>17</v>
      </c>
      <c r="F14" s="70" t="s">
        <v>103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2</v>
      </c>
      <c r="J14" s="22" t="str">
        <f>IF(ISNA(VLOOKUP(F14,SortLookup!$A$7:$B$11,2,FALSE))," ",VLOOKUP(F14,SortLookup!$A$7:$B$11,2,FALSE))</f>
        <v xml:space="preserve"> </v>
      </c>
      <c r="K14" s="62">
        <f>L14+M14+O14</f>
        <v>147.13</v>
      </c>
      <c r="L14" s="63">
        <f>AB14+AO14+BA14+BL14+BY14+CJ14+CU14+DF14+DQ14+EB14+EM14+EX14+FI14+FT14+GE14+GP14+HA14+HL14+HW14+IH14</f>
        <v>112.13</v>
      </c>
      <c r="M14" s="37">
        <f>AD14+AQ14+BC14+BN14+CA14+CL14+CW14+DH14+DS14+ED14+EO14+EZ14+FK14+FV14+GG14+GR14+HC14+HN14+HY14+IJ14</f>
        <v>6</v>
      </c>
      <c r="N14" s="38">
        <f>O14</f>
        <v>29</v>
      </c>
      <c r="O14" s="64">
        <f>W14+AJ14+AV14+BG14+BT14+CE14+CP14+DA14+DL14+DW14+EH14+ES14+FD14+FO14+FZ14+GK14+GV14+HG14+HR14+IC14</f>
        <v>29</v>
      </c>
      <c r="P14" s="32">
        <v>24.55</v>
      </c>
      <c r="Q14" s="29"/>
      <c r="R14" s="29"/>
      <c r="S14" s="29"/>
      <c r="T14" s="29"/>
      <c r="U14" s="29"/>
      <c r="V14" s="29"/>
      <c r="W14" s="30">
        <v>19</v>
      </c>
      <c r="X14" s="30">
        <v>1</v>
      </c>
      <c r="Y14" s="30">
        <v>0</v>
      </c>
      <c r="Z14" s="30">
        <v>0</v>
      </c>
      <c r="AA14" s="31">
        <v>0</v>
      </c>
      <c r="AB14" s="28">
        <f>P14+Q14+R14+S14+T14+U14+V14</f>
        <v>24.55</v>
      </c>
      <c r="AC14" s="23">
        <f>W14</f>
        <v>19</v>
      </c>
      <c r="AD14" s="23">
        <f>(X14*3)+(Y14*10)+(Z14*5)+(AA14*20)</f>
        <v>3</v>
      </c>
      <c r="AE14" s="49">
        <f>AB14+AC14+AD14</f>
        <v>46.55</v>
      </c>
      <c r="AF14" s="32">
        <v>21.18</v>
      </c>
      <c r="AG14" s="29"/>
      <c r="AH14" s="29"/>
      <c r="AI14" s="29"/>
      <c r="AJ14" s="30">
        <v>6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21.18</v>
      </c>
      <c r="AP14" s="23">
        <f>AJ14</f>
        <v>6</v>
      </c>
      <c r="AQ14" s="23">
        <f>(AK14*3)+(AL14*10)+(AM14*5)+(AN14*20)</f>
        <v>0</v>
      </c>
      <c r="AR14" s="49">
        <f>AO14+AP14+AQ14</f>
        <v>27.18</v>
      </c>
      <c r="AS14" s="32">
        <v>29.05</v>
      </c>
      <c r="AT14" s="29"/>
      <c r="AU14" s="29"/>
      <c r="AV14" s="30">
        <v>2</v>
      </c>
      <c r="AW14" s="30">
        <v>1</v>
      </c>
      <c r="AX14" s="30">
        <v>0</v>
      </c>
      <c r="AY14" s="30">
        <v>0</v>
      </c>
      <c r="AZ14" s="31">
        <v>0</v>
      </c>
      <c r="BA14" s="28">
        <f>AS14+AT14+AU14</f>
        <v>29.05</v>
      </c>
      <c r="BB14" s="23">
        <f>AV14</f>
        <v>2</v>
      </c>
      <c r="BC14" s="23">
        <f>(AW14*3)+(AX14*10)+(AY14*5)+(AZ14*20)</f>
        <v>3</v>
      </c>
      <c r="BD14" s="49">
        <f>BA14+BB14+BC14</f>
        <v>34.049999999999997</v>
      </c>
      <c r="BE14" s="28"/>
      <c r="BF14" s="47"/>
      <c r="BG14" s="30"/>
      <c r="BH14" s="30"/>
      <c r="BI14" s="30"/>
      <c r="BJ14" s="30"/>
      <c r="BK14" s="31"/>
      <c r="BL14" s="44">
        <f>BE14+BF14</f>
        <v>0</v>
      </c>
      <c r="BM14" s="38">
        <f>BG14/2</f>
        <v>0</v>
      </c>
      <c r="BN14" s="37">
        <f>(BH14*3)+(BI14*5)+(BJ14*5)+(BK14*20)</f>
        <v>0</v>
      </c>
      <c r="BO14" s="36">
        <f>BL14+BM14+BN14</f>
        <v>0</v>
      </c>
      <c r="BP14" s="32">
        <v>37.35</v>
      </c>
      <c r="BQ14" s="29"/>
      <c r="BR14" s="29"/>
      <c r="BS14" s="29"/>
      <c r="BT14" s="30">
        <v>2</v>
      </c>
      <c r="BU14" s="30">
        <v>0</v>
      </c>
      <c r="BV14" s="30">
        <v>0</v>
      </c>
      <c r="BW14" s="30">
        <v>0</v>
      </c>
      <c r="BX14" s="31">
        <v>0</v>
      </c>
      <c r="BY14" s="28">
        <f>BP14+BQ14+BR14+BS14</f>
        <v>37.35</v>
      </c>
      <c r="BZ14" s="23">
        <f>BT14</f>
        <v>2</v>
      </c>
      <c r="CA14" s="33">
        <f>(BU14*3)+(BV14*10)+(BW14*5)+(BX14*20)</f>
        <v>0</v>
      </c>
      <c r="CB14" s="78">
        <f>BY14+BZ14+CA14</f>
        <v>39.35</v>
      </c>
      <c r="CC14" s="32"/>
      <c r="CD14" s="29"/>
      <c r="CE14" s="84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(CF14*3)+(CG14*10)+(CH14*5)+(CI14*20)</f>
        <v>0</v>
      </c>
      <c r="CM14" s="74">
        <f>CJ14+CK14+CL14</f>
        <v>0</v>
      </c>
      <c r="CX14" s="4"/>
      <c r="CY14" s="4"/>
      <c r="DI14" s="4"/>
      <c r="DJ14" s="4"/>
      <c r="DT14" s="4"/>
      <c r="DU14" s="4"/>
      <c r="EE14" s="4"/>
      <c r="EF14" s="4"/>
      <c r="EP14" s="4"/>
      <c r="EQ14" s="4"/>
      <c r="FA14" s="4"/>
      <c r="FB14" s="4"/>
      <c r="FL14" s="4"/>
      <c r="FM14" s="4"/>
      <c r="FW14" s="4"/>
      <c r="FX14" s="4"/>
      <c r="GH14" s="4"/>
      <c r="GI14" s="4"/>
      <c r="GS14" s="4"/>
      <c r="GT14" s="4"/>
      <c r="HD14" s="4"/>
      <c r="HE14" s="4"/>
      <c r="HO14" s="4"/>
      <c r="HP14" s="4"/>
      <c r="HZ14" s="4"/>
      <c r="IA14" s="4"/>
      <c r="IL14" s="93"/>
      <c r="IM14" s="4"/>
      <c r="IN14" s="4"/>
      <c r="IO14" s="4"/>
      <c r="IP14" s="4"/>
      <c r="IQ14" s="4"/>
    </row>
    <row r="15" spans="1:251" x14ac:dyDescent="0.25">
      <c r="A15" s="34">
        <v>6</v>
      </c>
      <c r="B15" s="68" t="s">
        <v>148</v>
      </c>
      <c r="C15" s="25"/>
      <c r="D15" s="69"/>
      <c r="E15" s="69" t="s">
        <v>17</v>
      </c>
      <c r="F15" s="70" t="s">
        <v>21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2</v>
      </c>
      <c r="K15" s="62">
        <f>L15+M15+O15</f>
        <v>180.28</v>
      </c>
      <c r="L15" s="63">
        <f>AB15+AO15+BA15+BL15+BY15+CJ15+CU15+DF15+DQ15+EB15+EM15+EX15+FI15+FT15+GE15+GP15+HA15+HL15+HW15+IH15</f>
        <v>158.28</v>
      </c>
      <c r="M15" s="37">
        <f>AD15+AQ15+BC15+BN15+CA15+CL15+CW15+DH15+DS15+ED15+EO15+EZ15+FK15+FV15+GG15+GR15+HC15+HN15+HY15+IJ15</f>
        <v>0</v>
      </c>
      <c r="N15" s="38">
        <f>O15</f>
        <v>22</v>
      </c>
      <c r="O15" s="64">
        <f>W15+AJ15+AV15+BG15+BT15+CE15+CP15+DA15+DL15+DW15+EH15+ES15+FD15+FO15+FZ15+GK15+GV15+HG15+HR15+IC15</f>
        <v>22</v>
      </c>
      <c r="P15" s="32">
        <v>54.57</v>
      </c>
      <c r="Q15" s="29"/>
      <c r="R15" s="29"/>
      <c r="S15" s="29"/>
      <c r="T15" s="29"/>
      <c r="U15" s="29"/>
      <c r="V15" s="29"/>
      <c r="W15" s="30">
        <v>14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54.57</v>
      </c>
      <c r="AC15" s="23">
        <f>W15</f>
        <v>14</v>
      </c>
      <c r="AD15" s="23">
        <f>(X15*3)+(Y15*10)+(Z15*5)+(AA15*20)</f>
        <v>0</v>
      </c>
      <c r="AE15" s="49">
        <f>AB15+AC15+AD15</f>
        <v>68.569999999999993</v>
      </c>
      <c r="AF15" s="32">
        <v>23.76</v>
      </c>
      <c r="AG15" s="29"/>
      <c r="AH15" s="29"/>
      <c r="AI15" s="29"/>
      <c r="AJ15" s="30">
        <v>2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23.76</v>
      </c>
      <c r="AP15" s="23">
        <f>AJ15</f>
        <v>2</v>
      </c>
      <c r="AQ15" s="23">
        <f>(AK15*3)+(AL15*10)+(AM15*5)+(AN15*20)</f>
        <v>0</v>
      </c>
      <c r="AR15" s="49">
        <f>AO15+AP15+AQ15</f>
        <v>25.76</v>
      </c>
      <c r="AS15" s="32">
        <v>22.05</v>
      </c>
      <c r="AT15" s="29"/>
      <c r="AU15" s="29"/>
      <c r="AV15" s="30">
        <v>0</v>
      </c>
      <c r="AW15" s="30">
        <v>0</v>
      </c>
      <c r="AX15" s="30">
        <v>0</v>
      </c>
      <c r="AY15" s="30">
        <v>0</v>
      </c>
      <c r="AZ15" s="31">
        <v>0</v>
      </c>
      <c r="BA15" s="28">
        <f>AS15+AT15+AU15</f>
        <v>22.05</v>
      </c>
      <c r="BB15" s="23">
        <f>AV15</f>
        <v>0</v>
      </c>
      <c r="BC15" s="23">
        <f>(AW15*3)+(AX15*10)+(AY15*5)+(AZ15*20)</f>
        <v>0</v>
      </c>
      <c r="BD15" s="49">
        <f>BA15+BB15+BC15</f>
        <v>22.05</v>
      </c>
      <c r="BE15" s="28"/>
      <c r="BF15" s="47"/>
      <c r="BG15" s="30"/>
      <c r="BH15" s="30"/>
      <c r="BI15" s="30"/>
      <c r="BJ15" s="30"/>
      <c r="BK15" s="31"/>
      <c r="BL15" s="44">
        <f>BE15+BF15</f>
        <v>0</v>
      </c>
      <c r="BM15" s="38">
        <f>BG15/2</f>
        <v>0</v>
      </c>
      <c r="BN15" s="37">
        <f>(BH15*3)+(BI15*5)+(BJ15*5)+(BK15*20)</f>
        <v>0</v>
      </c>
      <c r="BO15" s="36">
        <f>BL15+BM15+BN15</f>
        <v>0</v>
      </c>
      <c r="BP15" s="32">
        <v>57.9</v>
      </c>
      <c r="BQ15" s="29"/>
      <c r="BR15" s="29"/>
      <c r="BS15" s="29"/>
      <c r="BT15" s="30">
        <v>6</v>
      </c>
      <c r="BU15" s="30">
        <v>0</v>
      </c>
      <c r="BV15" s="30">
        <v>0</v>
      </c>
      <c r="BW15" s="30">
        <v>0</v>
      </c>
      <c r="BX15" s="31">
        <v>0</v>
      </c>
      <c r="BY15" s="28">
        <f>BP15+BQ15+BR15+BS15</f>
        <v>57.9</v>
      </c>
      <c r="BZ15" s="23">
        <f>BT15</f>
        <v>6</v>
      </c>
      <c r="CA15" s="33">
        <f>(BU15*3)+(BV15*10)+(BW15*5)+(BX15*20)</f>
        <v>0</v>
      </c>
      <c r="CB15" s="78">
        <f>BY15+BZ15+CA15</f>
        <v>63.9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(CF15*3)+(CG15*10)+(CH15*5)+(CI15*20)</f>
        <v>0</v>
      </c>
      <c r="CM15" s="74">
        <f>CJ15+CK15+CL15</f>
        <v>0</v>
      </c>
      <c r="CN15" s="1"/>
      <c r="CO15" s="1"/>
      <c r="CP15" s="2"/>
      <c r="CQ15" s="2"/>
      <c r="CR15" s="2"/>
      <c r="CS15" s="2"/>
      <c r="CT15" s="2"/>
      <c r="CU15" s="66"/>
      <c r="CV15" s="13"/>
      <c r="CW15" s="6"/>
      <c r="CX15" s="41"/>
      <c r="CY15" s="1"/>
      <c r="CZ15" s="1"/>
      <c r="DA15" s="2"/>
      <c r="DB15" s="2"/>
      <c r="DC15" s="2"/>
      <c r="DD15" s="2"/>
      <c r="DE15" s="2"/>
      <c r="DF15" s="66"/>
      <c r="DG15" s="13"/>
      <c r="DH15" s="6"/>
      <c r="DI15" s="41"/>
      <c r="DJ15" s="1"/>
      <c r="DK15" s="1"/>
      <c r="DL15" s="2"/>
      <c r="DM15" s="2"/>
      <c r="DN15" s="2"/>
      <c r="DO15" s="2"/>
      <c r="DP15" s="2"/>
      <c r="DQ15" s="66"/>
      <c r="DR15" s="13"/>
      <c r="DS15" s="6"/>
      <c r="DT15" s="41"/>
      <c r="DU15" s="1"/>
      <c r="DV15" s="1"/>
      <c r="DW15" s="2"/>
      <c r="DX15" s="2"/>
      <c r="DY15" s="2"/>
      <c r="DZ15" s="2"/>
      <c r="EA15" s="2"/>
      <c r="EB15" s="66"/>
      <c r="EC15" s="13"/>
      <c r="ED15" s="6"/>
      <c r="EE15" s="41"/>
      <c r="EF15" s="1"/>
      <c r="EG15" s="1"/>
      <c r="EH15" s="2"/>
      <c r="EI15" s="2"/>
      <c r="EJ15" s="2"/>
      <c r="EK15" s="2"/>
      <c r="EL15" s="2"/>
      <c r="EM15" s="66"/>
      <c r="EN15" s="13"/>
      <c r="EO15" s="6"/>
      <c r="EP15" s="41"/>
      <c r="EQ15" s="1"/>
      <c r="ER15" s="1"/>
      <c r="ES15" s="2"/>
      <c r="ET15" s="2"/>
      <c r="EU15" s="2"/>
      <c r="EV15" s="2"/>
      <c r="EW15" s="2"/>
      <c r="EX15" s="66"/>
      <c r="EY15" s="13"/>
      <c r="EZ15" s="6"/>
      <c r="FA15" s="41"/>
      <c r="FB15" s="1"/>
      <c r="FC15" s="1"/>
      <c r="FD15" s="2"/>
      <c r="FE15" s="2"/>
      <c r="FF15" s="2"/>
      <c r="FG15" s="2"/>
      <c r="FH15" s="2"/>
      <c r="FI15" s="66"/>
      <c r="FJ15" s="13"/>
      <c r="FK15" s="6"/>
      <c r="FL15" s="41"/>
      <c r="FM15" s="1"/>
      <c r="FN15" s="1"/>
      <c r="FO15" s="2"/>
      <c r="FP15" s="2"/>
      <c r="FQ15" s="2"/>
      <c r="FR15" s="2"/>
      <c r="FS15" s="2"/>
      <c r="FT15" s="66"/>
      <c r="FU15" s="13"/>
      <c r="FV15" s="6"/>
      <c r="FW15" s="41"/>
      <c r="FX15" s="1"/>
      <c r="FY15" s="1"/>
      <c r="FZ15" s="2"/>
      <c r="GA15" s="2"/>
      <c r="GB15" s="2"/>
      <c r="GC15" s="2"/>
      <c r="GD15" s="2"/>
      <c r="GE15" s="66"/>
      <c r="GF15" s="13"/>
      <c r="GG15" s="6"/>
      <c r="GH15" s="41"/>
      <c r="GI15" s="1"/>
      <c r="GJ15" s="1"/>
      <c r="GK15" s="2"/>
      <c r="GL15" s="2"/>
      <c r="GM15" s="2"/>
      <c r="GN15" s="2"/>
      <c r="GO15" s="2"/>
      <c r="GP15" s="66"/>
      <c r="GQ15" s="13"/>
      <c r="GR15" s="6"/>
      <c r="GS15" s="41"/>
      <c r="GT15" s="1"/>
      <c r="GU15" s="1"/>
      <c r="GV15" s="2"/>
      <c r="GW15" s="2"/>
      <c r="GX15" s="2"/>
      <c r="GY15" s="2"/>
      <c r="GZ15" s="2"/>
      <c r="HA15" s="66"/>
      <c r="HB15" s="13"/>
      <c r="HC15" s="6"/>
      <c r="HD15" s="41"/>
      <c r="HE15" s="1"/>
      <c r="HF15" s="1"/>
      <c r="HG15" s="2"/>
      <c r="HH15" s="2"/>
      <c r="HI15" s="2"/>
      <c r="HJ15" s="2"/>
      <c r="HK15" s="2"/>
      <c r="HL15" s="66"/>
      <c r="HM15" s="13"/>
      <c r="HN15" s="6"/>
      <c r="HO15" s="41"/>
      <c r="HP15" s="1"/>
      <c r="HQ15" s="1"/>
      <c r="HR15" s="2"/>
      <c r="HS15" s="2"/>
      <c r="HT15" s="2"/>
      <c r="HU15" s="2"/>
      <c r="HV15" s="2"/>
      <c r="HW15" s="66"/>
      <c r="HX15" s="13"/>
      <c r="HY15" s="6"/>
      <c r="HZ15" s="41"/>
      <c r="IA15" s="1"/>
      <c r="IB15" s="1"/>
      <c r="IC15" s="2"/>
      <c r="ID15" s="2"/>
      <c r="IE15" s="2"/>
      <c r="IF15" s="2"/>
      <c r="IG15" s="2"/>
      <c r="IH15" s="66"/>
      <c r="II15" s="13"/>
      <c r="IJ15" s="6"/>
      <c r="IK15" s="41"/>
      <c r="IL15" s="93"/>
      <c r="IO15" s="4"/>
      <c r="IP15" s="4"/>
      <c r="IQ15" s="4"/>
    </row>
    <row r="16" spans="1:251" x14ac:dyDescent="0.25">
      <c r="A16" s="34">
        <v>7</v>
      </c>
      <c r="B16" s="68" t="s">
        <v>111</v>
      </c>
      <c r="C16" s="25"/>
      <c r="D16" s="69" t="s">
        <v>107</v>
      </c>
      <c r="E16" s="69" t="s">
        <v>17</v>
      </c>
      <c r="F16" s="70" t="s">
        <v>22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2</v>
      </c>
      <c r="J16" s="22">
        <f>IF(ISNA(VLOOKUP(F16,SortLookup!$A$7:$B$11,2,FALSE))," ",VLOOKUP(F16,SortLookup!$A$7:$B$11,2,FALSE))</f>
        <v>3</v>
      </c>
      <c r="K16" s="62">
        <f>L16+M16+O16</f>
        <v>198.79</v>
      </c>
      <c r="L16" s="63">
        <f>AB16+AO16+BA16+BL16+BY16+CJ16+CU16+DF16+DQ16+EB16+EM16+EX16+FI16+FT16+GE16+GP16+HA16+HL16+HW16+IH16</f>
        <v>176.79</v>
      </c>
      <c r="M16" s="37">
        <f>AD16+AQ16+BC16+BN16+CA16+CL16+CW16+DH16+DS16+ED16+EO16+EZ16+FK16+FV16+GG16+GR16+HC16+HN16+HY16+IJ16</f>
        <v>0</v>
      </c>
      <c r="N16" s="38">
        <f>O16</f>
        <v>22</v>
      </c>
      <c r="O16" s="64">
        <f>W16+AJ16+AV16+BG16+BT16+CE16+CP16+DA16+DL16+DW16+EH16+ES16+FD16+FO16+FZ16+GK16+GV16+HG16+HR16+IC16</f>
        <v>22</v>
      </c>
      <c r="P16" s="32">
        <v>43.46</v>
      </c>
      <c r="Q16" s="29"/>
      <c r="R16" s="29"/>
      <c r="S16" s="29"/>
      <c r="T16" s="29"/>
      <c r="U16" s="29"/>
      <c r="V16" s="29"/>
      <c r="W16" s="30">
        <v>3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43.46</v>
      </c>
      <c r="AC16" s="23">
        <f>W16</f>
        <v>3</v>
      </c>
      <c r="AD16" s="23">
        <f>(X16*3)+(Y16*10)+(Z16*5)+(AA16*20)</f>
        <v>0</v>
      </c>
      <c r="AE16" s="49">
        <f>AB16+AC16+AD16</f>
        <v>46.46</v>
      </c>
      <c r="AF16" s="32">
        <v>28.4</v>
      </c>
      <c r="AG16" s="29"/>
      <c r="AH16" s="29"/>
      <c r="AI16" s="29"/>
      <c r="AJ16" s="30">
        <v>3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28.4</v>
      </c>
      <c r="AP16" s="23">
        <f>AJ16</f>
        <v>3</v>
      </c>
      <c r="AQ16" s="23">
        <f>(AK16*3)+(AL16*10)+(AM16*5)+(AN16*20)</f>
        <v>0</v>
      </c>
      <c r="AR16" s="49">
        <f>AO16+AP16+AQ16</f>
        <v>31.4</v>
      </c>
      <c r="AS16" s="32">
        <v>50.12</v>
      </c>
      <c r="AT16" s="29"/>
      <c r="AU16" s="29"/>
      <c r="AV16" s="30">
        <v>1</v>
      </c>
      <c r="AW16" s="30">
        <v>0</v>
      </c>
      <c r="AX16" s="30">
        <v>0</v>
      </c>
      <c r="AY16" s="30">
        <v>0</v>
      </c>
      <c r="AZ16" s="31">
        <v>0</v>
      </c>
      <c r="BA16" s="28">
        <f>AS16+AT16+AU16</f>
        <v>50.12</v>
      </c>
      <c r="BB16" s="23">
        <f>AV16</f>
        <v>1</v>
      </c>
      <c r="BC16" s="23">
        <f>(AW16*3)+(AX16*10)+(AY16*5)+(AZ16*20)</f>
        <v>0</v>
      </c>
      <c r="BD16" s="49">
        <f>BA16+BB16+BC16</f>
        <v>51.12</v>
      </c>
      <c r="BE16" s="28"/>
      <c r="BF16" s="47"/>
      <c r="BG16" s="30"/>
      <c r="BH16" s="30"/>
      <c r="BI16" s="30"/>
      <c r="BJ16" s="30"/>
      <c r="BK16" s="31"/>
      <c r="BL16" s="44">
        <f>BE16+BF16</f>
        <v>0</v>
      </c>
      <c r="BM16" s="38">
        <f>BG16/2</f>
        <v>0</v>
      </c>
      <c r="BN16" s="37">
        <f>(BH16*3)+(BI16*5)+(BJ16*5)+(BK16*20)</f>
        <v>0</v>
      </c>
      <c r="BO16" s="36">
        <f>BL16+BM16+BN16</f>
        <v>0</v>
      </c>
      <c r="BP16" s="32">
        <v>54.81</v>
      </c>
      <c r="BQ16" s="29"/>
      <c r="BR16" s="29"/>
      <c r="BS16" s="29"/>
      <c r="BT16" s="30">
        <v>15</v>
      </c>
      <c r="BU16" s="30">
        <v>0</v>
      </c>
      <c r="BV16" s="30">
        <v>0</v>
      </c>
      <c r="BW16" s="30">
        <v>0</v>
      </c>
      <c r="BX16" s="31">
        <v>0</v>
      </c>
      <c r="BY16" s="28">
        <f>BP16+BQ16+BR16+BS16</f>
        <v>54.81</v>
      </c>
      <c r="BZ16" s="23">
        <f>BT16</f>
        <v>15</v>
      </c>
      <c r="CA16" s="33">
        <f>(BU16*3)+(BV16*10)+(BW16*5)+(BX16*20)</f>
        <v>0</v>
      </c>
      <c r="CB16" s="78">
        <f>BY16+BZ16+CA16</f>
        <v>69.81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74">
        <f>CJ16+CK16+CL16</f>
        <v>0</v>
      </c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93"/>
      <c r="IM16" s="4"/>
      <c r="IN16" s="4"/>
      <c r="IO16" s="4"/>
      <c r="IP16" s="4"/>
    </row>
    <row r="17" spans="1:251" x14ac:dyDescent="0.25">
      <c r="A17" s="34">
        <v>8</v>
      </c>
      <c r="B17" s="68" t="s">
        <v>154</v>
      </c>
      <c r="C17" s="25"/>
      <c r="D17" s="26" t="s">
        <v>108</v>
      </c>
      <c r="E17" s="69" t="s">
        <v>17</v>
      </c>
      <c r="F17" s="70" t="s">
        <v>23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2</v>
      </c>
      <c r="J17" s="22">
        <f>IF(ISNA(VLOOKUP(F17,SortLookup!$A$7:$B$11,2,FALSE))," ",VLOOKUP(F17,SortLookup!$A$7:$B$11,2,FALSE))</f>
        <v>4</v>
      </c>
      <c r="K17" s="62">
        <f>L17+M17+O17</f>
        <v>224.15</v>
      </c>
      <c r="L17" s="63">
        <f>AB17+AO17+BA17+BL17+BY17+CJ17+CU17+DF17+DQ17+EB17+EM17+EX17+FI17+FT17+GE17+GP17+HA17+HL17+HW17+IH17</f>
        <v>182.15</v>
      </c>
      <c r="M17" s="37">
        <f>AD17+AQ17+BC17+BN17+CA17+CL17+CW17+DH17+DS17+ED17+EO17+EZ17+FK17+FV17+GG17+GR17+HC17+HN17+HY17+IJ17</f>
        <v>0</v>
      </c>
      <c r="N17" s="38">
        <f>O17</f>
        <v>42</v>
      </c>
      <c r="O17" s="64">
        <f>W17+AJ17+AV17+BG17+BT17+CE17+CP17+DA17+DL17+DW17+EH17+ES17+FD17+FO17+FZ17+GK17+GV17+HG17+HR17+IC17</f>
        <v>42</v>
      </c>
      <c r="P17" s="32">
        <v>35.4</v>
      </c>
      <c r="Q17" s="29"/>
      <c r="R17" s="29"/>
      <c r="S17" s="29"/>
      <c r="T17" s="29"/>
      <c r="U17" s="29"/>
      <c r="V17" s="29"/>
      <c r="W17" s="30">
        <v>0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35.4</v>
      </c>
      <c r="AC17" s="23">
        <f>W17</f>
        <v>0</v>
      </c>
      <c r="AD17" s="23">
        <f>(X17*3)+(Y17*10)+(Z17*5)+(AA17*20)</f>
        <v>0</v>
      </c>
      <c r="AE17" s="49">
        <f>AB17+AC17+AD17</f>
        <v>35.4</v>
      </c>
      <c r="AF17" s="32">
        <v>39.69</v>
      </c>
      <c r="AG17" s="29"/>
      <c r="AH17" s="29"/>
      <c r="AI17" s="29"/>
      <c r="AJ17" s="30">
        <v>2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39.69</v>
      </c>
      <c r="AP17" s="23">
        <f>AJ17</f>
        <v>2</v>
      </c>
      <c r="AQ17" s="23">
        <f>(AK17*3)+(AL17*10)+(AM17*5)+(AN17*20)</f>
        <v>0</v>
      </c>
      <c r="AR17" s="49">
        <f>AO17+AP17+AQ17</f>
        <v>41.69</v>
      </c>
      <c r="AS17" s="32">
        <v>49.53</v>
      </c>
      <c r="AT17" s="29"/>
      <c r="AU17" s="29"/>
      <c r="AV17" s="30">
        <v>5</v>
      </c>
      <c r="AW17" s="30">
        <v>0</v>
      </c>
      <c r="AX17" s="30">
        <v>0</v>
      </c>
      <c r="AY17" s="30">
        <v>0</v>
      </c>
      <c r="AZ17" s="31">
        <v>0</v>
      </c>
      <c r="BA17" s="28">
        <f>AS17+AT17+AU17</f>
        <v>49.53</v>
      </c>
      <c r="BB17" s="23">
        <f>AV17</f>
        <v>5</v>
      </c>
      <c r="BC17" s="23">
        <f>(AW17*3)+(AX17*10)+(AY17*5)+(AZ17*20)</f>
        <v>0</v>
      </c>
      <c r="BD17" s="49">
        <f>BA17+BB17+BC17</f>
        <v>54.53</v>
      </c>
      <c r="BE17" s="28"/>
      <c r="BF17" s="47"/>
      <c r="BG17" s="30"/>
      <c r="BH17" s="30"/>
      <c r="BI17" s="30"/>
      <c r="BJ17" s="30"/>
      <c r="BK17" s="31"/>
      <c r="BL17" s="44">
        <f>BE17+BF17</f>
        <v>0</v>
      </c>
      <c r="BM17" s="38">
        <f>BG17/2</f>
        <v>0</v>
      </c>
      <c r="BN17" s="37">
        <f>(BH17*3)+(BI17*5)+(BJ17*5)+(BK17*20)</f>
        <v>0</v>
      </c>
      <c r="BO17" s="36">
        <f>BL17+BM17+BN17</f>
        <v>0</v>
      </c>
      <c r="BP17" s="32">
        <v>57.53</v>
      </c>
      <c r="BQ17" s="29"/>
      <c r="BR17" s="29"/>
      <c r="BS17" s="29"/>
      <c r="BT17" s="30">
        <v>35</v>
      </c>
      <c r="BU17" s="30">
        <v>0</v>
      </c>
      <c r="BV17" s="30">
        <v>0</v>
      </c>
      <c r="BW17" s="30">
        <v>0</v>
      </c>
      <c r="BX17" s="31">
        <v>0</v>
      </c>
      <c r="BY17" s="28">
        <f>BP17+BQ17+BR17+BS17</f>
        <v>57.53</v>
      </c>
      <c r="BZ17" s="23">
        <f>BT17</f>
        <v>35</v>
      </c>
      <c r="CA17" s="33">
        <f>(BU17*3)+(BV17*10)+(BW17*5)+(BX17*20)</f>
        <v>0</v>
      </c>
      <c r="CB17" s="78">
        <f>BY17+BZ17+CA17</f>
        <v>92.53</v>
      </c>
      <c r="CC17" s="43"/>
      <c r="CD17" s="39"/>
      <c r="CE17" s="40"/>
      <c r="CF17" s="40"/>
      <c r="CG17" s="40"/>
      <c r="CH17" s="40"/>
      <c r="CI17" s="81"/>
      <c r="CJ17" s="44">
        <f>CC17+CD17</f>
        <v>0</v>
      </c>
      <c r="CK17" s="38">
        <f>CE17/2</f>
        <v>0</v>
      </c>
      <c r="CL17" s="23">
        <f>(CF17*3)+(CG17*5)+(CH17*5)+(CI17*20)</f>
        <v>0</v>
      </c>
      <c r="CM17" s="74">
        <f>CJ17+CK17+CL17</f>
        <v>0</v>
      </c>
      <c r="CN17" s="1"/>
      <c r="CO17" s="1"/>
      <c r="CP17" s="2"/>
      <c r="CQ17" s="2"/>
      <c r="CR17" s="2"/>
      <c r="CS17" s="2"/>
      <c r="CT17" s="2"/>
      <c r="CU17" s="66"/>
      <c r="CV17" s="13"/>
      <c r="CW17" s="6"/>
      <c r="CX17" s="41"/>
      <c r="CY17" s="1"/>
      <c r="CZ17" s="1"/>
      <c r="DA17" s="2"/>
      <c r="DB17" s="2"/>
      <c r="DC17" s="2"/>
      <c r="DD17" s="2"/>
      <c r="DE17" s="2"/>
      <c r="DF17" s="66"/>
      <c r="DG17" s="13"/>
      <c r="DH17" s="6"/>
      <c r="DI17" s="41"/>
      <c r="DJ17" s="1"/>
      <c r="DK17" s="1"/>
      <c r="DL17" s="2"/>
      <c r="DM17" s="2"/>
      <c r="DN17" s="2"/>
      <c r="DO17" s="2"/>
      <c r="DP17" s="2"/>
      <c r="DQ17" s="66"/>
      <c r="DR17" s="13"/>
      <c r="DS17" s="6"/>
      <c r="DT17" s="41"/>
      <c r="DU17" s="1"/>
      <c r="DV17" s="1"/>
      <c r="DW17" s="2"/>
      <c r="DX17" s="2"/>
      <c r="DY17" s="2"/>
      <c r="DZ17" s="2"/>
      <c r="EA17" s="2"/>
      <c r="EB17" s="66"/>
      <c r="EC17" s="13"/>
      <c r="ED17" s="6"/>
      <c r="EE17" s="41"/>
      <c r="EF17" s="1"/>
      <c r="EG17" s="1"/>
      <c r="EH17" s="2"/>
      <c r="EI17" s="2"/>
      <c r="EJ17" s="2"/>
      <c r="EK17" s="2"/>
      <c r="EL17" s="2"/>
      <c r="EM17" s="66"/>
      <c r="EN17" s="13"/>
      <c r="EO17" s="6"/>
      <c r="EP17" s="41"/>
      <c r="EQ17" s="1"/>
      <c r="ER17" s="1"/>
      <c r="ES17" s="2"/>
      <c r="ET17" s="2"/>
      <c r="EU17" s="2"/>
      <c r="EV17" s="2"/>
      <c r="EW17" s="2"/>
      <c r="EX17" s="66"/>
      <c r="EY17" s="13"/>
      <c r="EZ17" s="6"/>
      <c r="FA17" s="41"/>
      <c r="FB17" s="1"/>
      <c r="FC17" s="1"/>
      <c r="FD17" s="2"/>
      <c r="FE17" s="2"/>
      <c r="FF17" s="2"/>
      <c r="FG17" s="2"/>
      <c r="FH17" s="2"/>
      <c r="FI17" s="66"/>
      <c r="FJ17" s="13"/>
      <c r="FK17" s="6"/>
      <c r="FL17" s="41"/>
      <c r="FM17" s="1"/>
      <c r="FN17" s="1"/>
      <c r="FO17" s="2"/>
      <c r="FP17" s="2"/>
      <c r="FQ17" s="2"/>
      <c r="FR17" s="2"/>
      <c r="FS17" s="2"/>
      <c r="FT17" s="66"/>
      <c r="FU17" s="13"/>
      <c r="FV17" s="6"/>
      <c r="FW17" s="41"/>
      <c r="FX17" s="1"/>
      <c r="FY17" s="1"/>
      <c r="FZ17" s="2"/>
      <c r="GA17" s="2"/>
      <c r="GB17" s="2"/>
      <c r="GC17" s="2"/>
      <c r="GD17" s="2"/>
      <c r="GE17" s="66"/>
      <c r="GF17" s="13"/>
      <c r="GG17" s="6"/>
      <c r="GH17" s="41"/>
      <c r="GI17" s="1"/>
      <c r="GJ17" s="1"/>
      <c r="GK17" s="2"/>
      <c r="GL17" s="2"/>
      <c r="GM17" s="2"/>
      <c r="GN17" s="2"/>
      <c r="GO17" s="2"/>
      <c r="GP17" s="66"/>
      <c r="GQ17" s="13"/>
      <c r="GR17" s="6"/>
      <c r="GS17" s="41"/>
      <c r="GT17" s="1"/>
      <c r="GU17" s="1"/>
      <c r="GV17" s="2"/>
      <c r="GW17" s="2"/>
      <c r="GX17" s="2"/>
      <c r="GY17" s="2"/>
      <c r="GZ17" s="2"/>
      <c r="HA17" s="66"/>
      <c r="HB17" s="13"/>
      <c r="HC17" s="6"/>
      <c r="HD17" s="41"/>
      <c r="HE17" s="1"/>
      <c r="HF17" s="1"/>
      <c r="HG17" s="2"/>
      <c r="HH17" s="2"/>
      <c r="HI17" s="2"/>
      <c r="HJ17" s="2"/>
      <c r="HK17" s="2"/>
      <c r="HL17" s="66"/>
      <c r="HM17" s="13"/>
      <c r="HN17" s="6"/>
      <c r="HO17" s="41"/>
      <c r="HP17" s="1"/>
      <c r="HQ17" s="1"/>
      <c r="HR17" s="2"/>
      <c r="HS17" s="2"/>
      <c r="HT17" s="2"/>
      <c r="HU17" s="2"/>
      <c r="HV17" s="2"/>
      <c r="HW17" s="66"/>
      <c r="HX17" s="13"/>
      <c r="HY17" s="6"/>
      <c r="HZ17" s="41"/>
      <c r="IA17" s="1"/>
      <c r="IB17" s="1"/>
      <c r="IC17" s="2"/>
      <c r="ID17" s="2"/>
      <c r="IE17" s="2"/>
      <c r="IF17" s="2"/>
      <c r="IG17" s="2"/>
      <c r="IH17" s="66"/>
      <c r="II17" s="13"/>
      <c r="IJ17" s="6"/>
      <c r="IK17" s="41"/>
      <c r="IL17" s="93"/>
      <c r="IO17" s="4"/>
      <c r="IP17" s="4"/>
      <c r="IQ17" s="4"/>
    </row>
    <row r="18" spans="1:251" ht="3" customHeight="1" x14ac:dyDescent="0.25">
      <c r="A18" s="115"/>
      <c r="B18" s="138"/>
      <c r="C18" s="116"/>
      <c r="D18" s="117"/>
      <c r="E18" s="139"/>
      <c r="F18" s="140"/>
      <c r="G18" s="141"/>
      <c r="H18" s="118"/>
      <c r="I18" s="119"/>
      <c r="J18" s="120"/>
      <c r="K18" s="121"/>
      <c r="L18" s="122"/>
      <c r="M18" s="123"/>
      <c r="N18" s="124">
        <f t="shared" si="20"/>
        <v>0</v>
      </c>
      <c r="O18" s="125"/>
      <c r="P18" s="126"/>
      <c r="Q18" s="127"/>
      <c r="R18" s="127"/>
      <c r="S18" s="127"/>
      <c r="T18" s="127"/>
      <c r="U18" s="127"/>
      <c r="V18" s="127"/>
      <c r="W18" s="128"/>
      <c r="X18" s="128"/>
      <c r="Y18" s="128"/>
      <c r="Z18" s="128"/>
      <c r="AA18" s="129"/>
      <c r="AB18" s="130"/>
      <c r="AC18" s="132"/>
      <c r="AD18" s="132"/>
      <c r="AE18" s="133"/>
      <c r="AF18" s="126"/>
      <c r="AG18" s="127"/>
      <c r="AH18" s="127"/>
      <c r="AI18" s="127"/>
      <c r="AJ18" s="128"/>
      <c r="AK18" s="128"/>
      <c r="AL18" s="128"/>
      <c r="AM18" s="128"/>
      <c r="AN18" s="129"/>
      <c r="AO18" s="130"/>
      <c r="AP18" s="132"/>
      <c r="AQ18" s="132"/>
      <c r="AR18" s="133"/>
      <c r="AS18" s="126"/>
      <c r="AT18" s="127"/>
      <c r="AU18" s="127"/>
      <c r="AV18" s="128"/>
      <c r="AW18" s="128"/>
      <c r="AX18" s="128"/>
      <c r="AY18" s="128"/>
      <c r="AZ18" s="129"/>
      <c r="BA18" s="130"/>
      <c r="BB18" s="132"/>
      <c r="BC18" s="132"/>
      <c r="BD18" s="133"/>
      <c r="BE18" s="130"/>
      <c r="BF18" s="134"/>
      <c r="BG18" s="128"/>
      <c r="BH18" s="128"/>
      <c r="BI18" s="128"/>
      <c r="BJ18" s="128"/>
      <c r="BK18" s="129"/>
      <c r="BL18" s="142"/>
      <c r="BM18" s="124"/>
      <c r="BN18" s="123"/>
      <c r="BO18" s="143"/>
      <c r="BP18" s="126"/>
      <c r="BQ18" s="127"/>
      <c r="BR18" s="127"/>
      <c r="BS18" s="127"/>
      <c r="BT18" s="128"/>
      <c r="BU18" s="128"/>
      <c r="BV18" s="128"/>
      <c r="BW18" s="128"/>
      <c r="BX18" s="129"/>
      <c r="BY18" s="130"/>
      <c r="BZ18" s="132"/>
      <c r="CA18" s="137"/>
      <c r="CB18" s="144"/>
      <c r="CC18" s="43"/>
      <c r="CD18" s="39"/>
      <c r="CE18" s="40"/>
      <c r="CF18" s="40"/>
      <c r="CG18" s="40"/>
      <c r="CH18" s="40"/>
      <c r="CI18" s="81"/>
      <c r="CJ18" s="44"/>
      <c r="CK18" s="38"/>
      <c r="CL18" s="23"/>
      <c r="CM18" s="97"/>
      <c r="CN18" s="1"/>
      <c r="CO18" s="1"/>
      <c r="CP18" s="2"/>
      <c r="CQ18" s="2"/>
      <c r="CR18" s="2"/>
      <c r="CS18" s="2"/>
      <c r="CT18" s="2"/>
      <c r="CU18" s="66"/>
      <c r="CV18" s="13"/>
      <c r="CW18" s="6"/>
      <c r="CX18" s="41"/>
      <c r="CY18" s="1"/>
      <c r="CZ18" s="1"/>
      <c r="DA18" s="2"/>
      <c r="DB18" s="2"/>
      <c r="DC18" s="2"/>
      <c r="DD18" s="2"/>
      <c r="DE18" s="2"/>
      <c r="DF18" s="66"/>
      <c r="DG18" s="13"/>
      <c r="DH18" s="6"/>
      <c r="DI18" s="41"/>
      <c r="DJ18" s="1"/>
      <c r="DK18" s="1"/>
      <c r="DL18" s="2"/>
      <c r="DM18" s="2"/>
      <c r="DN18" s="2"/>
      <c r="DO18" s="2"/>
      <c r="DP18" s="2"/>
      <c r="DQ18" s="66"/>
      <c r="DR18" s="13"/>
      <c r="DS18" s="6"/>
      <c r="DT18" s="41"/>
      <c r="DU18" s="1"/>
      <c r="DV18" s="1"/>
      <c r="DW18" s="2"/>
      <c r="DX18" s="2"/>
      <c r="DY18" s="2"/>
      <c r="DZ18" s="2"/>
      <c r="EA18" s="2"/>
      <c r="EB18" s="66"/>
      <c r="EC18" s="13"/>
      <c r="ED18" s="6"/>
      <c r="EE18" s="41"/>
      <c r="EF18" s="1"/>
      <c r="EG18" s="1"/>
      <c r="EH18" s="2"/>
      <c r="EI18" s="2"/>
      <c r="EJ18" s="2"/>
      <c r="EK18" s="2"/>
      <c r="EL18" s="2"/>
      <c r="EM18" s="66"/>
      <c r="EN18" s="13"/>
      <c r="EO18" s="6"/>
      <c r="EP18" s="41"/>
      <c r="EQ18" s="1"/>
      <c r="ER18" s="1"/>
      <c r="ES18" s="2"/>
      <c r="ET18" s="2"/>
      <c r="EU18" s="2"/>
      <c r="EV18" s="2"/>
      <c r="EW18" s="2"/>
      <c r="EX18" s="66"/>
      <c r="EY18" s="13"/>
      <c r="EZ18" s="6"/>
      <c r="FA18" s="41"/>
      <c r="FB18" s="1"/>
      <c r="FC18" s="1"/>
      <c r="FD18" s="2"/>
      <c r="FE18" s="2"/>
      <c r="FF18" s="2"/>
      <c r="FG18" s="2"/>
      <c r="FH18" s="2"/>
      <c r="FI18" s="66"/>
      <c r="FJ18" s="13"/>
      <c r="FK18" s="6"/>
      <c r="FL18" s="41"/>
      <c r="FM18" s="1"/>
      <c r="FN18" s="1"/>
      <c r="FO18" s="2"/>
      <c r="FP18" s="2"/>
      <c r="FQ18" s="2"/>
      <c r="FR18" s="2"/>
      <c r="FS18" s="2"/>
      <c r="FT18" s="66"/>
      <c r="FU18" s="13"/>
      <c r="FV18" s="6"/>
      <c r="FW18" s="41"/>
      <c r="FX18" s="1"/>
      <c r="FY18" s="1"/>
      <c r="FZ18" s="2"/>
      <c r="GA18" s="2"/>
      <c r="GB18" s="2"/>
      <c r="GC18" s="2"/>
      <c r="GD18" s="2"/>
      <c r="GE18" s="66"/>
      <c r="GF18" s="13"/>
      <c r="GG18" s="6"/>
      <c r="GH18" s="41"/>
      <c r="GI18" s="1"/>
      <c r="GJ18" s="1"/>
      <c r="GK18" s="2"/>
      <c r="GL18" s="2"/>
      <c r="GM18" s="2"/>
      <c r="GN18" s="2"/>
      <c r="GO18" s="2"/>
      <c r="GP18" s="66"/>
      <c r="GQ18" s="13"/>
      <c r="GR18" s="6"/>
      <c r="GS18" s="41"/>
      <c r="GT18" s="1"/>
      <c r="GU18" s="1"/>
      <c r="GV18" s="2"/>
      <c r="GW18" s="2"/>
      <c r="GX18" s="2"/>
      <c r="GY18" s="2"/>
      <c r="GZ18" s="2"/>
      <c r="HA18" s="66"/>
      <c r="HB18" s="13"/>
      <c r="HC18" s="6"/>
      <c r="HD18" s="41"/>
      <c r="HE18" s="1"/>
      <c r="HF18" s="1"/>
      <c r="HG18" s="2"/>
      <c r="HH18" s="2"/>
      <c r="HI18" s="2"/>
      <c r="HJ18" s="2"/>
      <c r="HK18" s="2"/>
      <c r="HL18" s="66"/>
      <c r="HM18" s="13"/>
      <c r="HN18" s="6"/>
      <c r="HO18" s="41"/>
      <c r="HP18" s="1"/>
      <c r="HQ18" s="1"/>
      <c r="HR18" s="2"/>
      <c r="HS18" s="2"/>
      <c r="HT18" s="2"/>
      <c r="HU18" s="2"/>
      <c r="HV18" s="2"/>
      <c r="HW18" s="66"/>
      <c r="HX18" s="13"/>
      <c r="HY18" s="6"/>
      <c r="HZ18" s="41"/>
      <c r="IA18" s="1"/>
      <c r="IB18" s="1"/>
      <c r="IC18" s="2"/>
      <c r="ID18" s="2"/>
      <c r="IE18" s="2"/>
      <c r="IF18" s="2"/>
      <c r="IG18" s="2"/>
      <c r="IH18" s="66"/>
      <c r="II18" s="13"/>
      <c r="IJ18" s="6"/>
      <c r="IK18" s="41"/>
      <c r="IL18" s="93"/>
      <c r="IO18" s="4"/>
      <c r="IP18" s="4"/>
      <c r="IQ18" s="4"/>
    </row>
    <row r="19" spans="1:251" x14ac:dyDescent="0.25">
      <c r="A19" s="34">
        <v>1</v>
      </c>
      <c r="B19" s="68" t="s">
        <v>149</v>
      </c>
      <c r="C19" s="25"/>
      <c r="D19" s="69" t="s">
        <v>139</v>
      </c>
      <c r="E19" s="69" t="s">
        <v>16</v>
      </c>
      <c r="F19" s="70" t="s">
        <v>21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>
        <f>IF(ISNA(VLOOKUP(E19,SortLookup!$A$1:$B$5,2,FALSE))," ",VLOOKUP(E19,SortLookup!$A$1:$B$5,2,FALSE))</f>
        <v>1</v>
      </c>
      <c r="J19" s="22">
        <f>IF(ISNA(VLOOKUP(F19,SortLookup!$A$7:$B$11,2,FALSE))," ",VLOOKUP(F19,SortLookup!$A$7:$B$11,2,FALSE))</f>
        <v>2</v>
      </c>
      <c r="K19" s="62">
        <f>L19+M19+O19</f>
        <v>118.19</v>
      </c>
      <c r="L19" s="63">
        <f>AB19+AO19+BA19+BL19+BY19+CJ19+CU19+DF19+DQ19+EB19+EM19+EX19+FI19+FT19+GE19+GP19+HA19+HL19+HW19+IH19</f>
        <v>105.19</v>
      </c>
      <c r="M19" s="37">
        <f>AD19+AQ19+BC19+BN19+CA19+CL19+CW19+DH19+DS19+ED19+EO19+EZ19+FK19+FV19+GG19+GR19+HC19+HN19+HY19+IJ19</f>
        <v>0</v>
      </c>
      <c r="N19" s="38">
        <f>O19</f>
        <v>13</v>
      </c>
      <c r="O19" s="64">
        <f>W19+AJ19+AV19+BG19+BT19+CE19+CP19+DA19+DL19+DW19+EH19+ES19+FD19+FO19+FZ19+GK19+GV19+HG19+HR19+IC19</f>
        <v>13</v>
      </c>
      <c r="P19" s="32">
        <v>30.58</v>
      </c>
      <c r="Q19" s="29"/>
      <c r="R19" s="29"/>
      <c r="S19" s="29"/>
      <c r="T19" s="29"/>
      <c r="U19" s="29"/>
      <c r="V19" s="29"/>
      <c r="W19" s="30">
        <v>11</v>
      </c>
      <c r="X19" s="30">
        <v>0</v>
      </c>
      <c r="Y19" s="30">
        <v>0</v>
      </c>
      <c r="Z19" s="30">
        <v>0</v>
      </c>
      <c r="AA19" s="31">
        <v>0</v>
      </c>
      <c r="AB19" s="28">
        <f>P19+Q19+R19+S19+T19+U19+V19</f>
        <v>30.58</v>
      </c>
      <c r="AC19" s="23">
        <f>W19</f>
        <v>11</v>
      </c>
      <c r="AD19" s="23">
        <f>(X19*3)+(Y19*10)+(Z19*5)+(AA19*20)</f>
        <v>0</v>
      </c>
      <c r="AE19" s="49">
        <f>AB19+AC19+AD19</f>
        <v>41.58</v>
      </c>
      <c r="AF19" s="32">
        <v>24.69</v>
      </c>
      <c r="AG19" s="29"/>
      <c r="AH19" s="29"/>
      <c r="AI19" s="29"/>
      <c r="AJ19" s="30">
        <v>0</v>
      </c>
      <c r="AK19" s="30">
        <v>0</v>
      </c>
      <c r="AL19" s="30">
        <v>0</v>
      </c>
      <c r="AM19" s="30">
        <v>0</v>
      </c>
      <c r="AN19" s="31">
        <v>0</v>
      </c>
      <c r="AO19" s="28">
        <f>AF19+AG19+AH19+AI19</f>
        <v>24.69</v>
      </c>
      <c r="AP19" s="23">
        <f>AJ19</f>
        <v>0</v>
      </c>
      <c r="AQ19" s="23">
        <f>(AK19*3)+(AL19*10)+(AM19*5)+(AN19*20)</f>
        <v>0</v>
      </c>
      <c r="AR19" s="49">
        <f>AO19+AP19+AQ19</f>
        <v>24.69</v>
      </c>
      <c r="AS19" s="32">
        <v>23.85</v>
      </c>
      <c r="AT19" s="29"/>
      <c r="AU19" s="29"/>
      <c r="AV19" s="30">
        <v>0</v>
      </c>
      <c r="AW19" s="30">
        <v>0</v>
      </c>
      <c r="AX19" s="30">
        <v>0</v>
      </c>
      <c r="AY19" s="30">
        <v>0</v>
      </c>
      <c r="AZ19" s="31">
        <v>0</v>
      </c>
      <c r="BA19" s="28">
        <f>AS19+AT19+AU19</f>
        <v>23.85</v>
      </c>
      <c r="BB19" s="23">
        <f>AV19</f>
        <v>0</v>
      </c>
      <c r="BC19" s="23">
        <f>(AW19*3)+(AX19*10)+(AY19*5)+(AZ19*20)</f>
        <v>0</v>
      </c>
      <c r="BD19" s="49">
        <f>BA19+BB19+BC19</f>
        <v>23.85</v>
      </c>
      <c r="BE19" s="28"/>
      <c r="BF19" s="47"/>
      <c r="BG19" s="30"/>
      <c r="BH19" s="30"/>
      <c r="BI19" s="30"/>
      <c r="BJ19" s="30"/>
      <c r="BK19" s="31"/>
      <c r="BL19" s="44">
        <f>BE19+BF19</f>
        <v>0</v>
      </c>
      <c r="BM19" s="38">
        <f>BG19/2</f>
        <v>0</v>
      </c>
      <c r="BN19" s="37">
        <f>(BH19*3)+(BI19*5)+(BJ19*5)+(BK19*20)</f>
        <v>0</v>
      </c>
      <c r="BO19" s="36">
        <f>BL19+BM19+BN19</f>
        <v>0</v>
      </c>
      <c r="BP19" s="32">
        <v>26.07</v>
      </c>
      <c r="BQ19" s="29"/>
      <c r="BR19" s="29"/>
      <c r="BS19" s="29"/>
      <c r="BT19" s="30">
        <v>2</v>
      </c>
      <c r="BU19" s="30">
        <v>0</v>
      </c>
      <c r="BV19" s="30">
        <v>0</v>
      </c>
      <c r="BW19" s="30">
        <v>0</v>
      </c>
      <c r="BX19" s="31">
        <v>0</v>
      </c>
      <c r="BY19" s="28">
        <f>BP19+BQ19+BR19+BS19</f>
        <v>26.07</v>
      </c>
      <c r="BZ19" s="23">
        <f>BT19</f>
        <v>2</v>
      </c>
      <c r="CA19" s="33">
        <f>(BU19*3)+(BV19*10)+(BW19*5)+(BX19*20)</f>
        <v>0</v>
      </c>
      <c r="CB19" s="78">
        <f>BY19+BZ19+CA19</f>
        <v>28.07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(CF19*3)+(CG19*10)+(CH19*5)+(CI19*20)</f>
        <v>0</v>
      </c>
      <c r="CM19" s="49">
        <f>CJ19+CK19+CL19</f>
        <v>0</v>
      </c>
      <c r="CN19" s="1"/>
      <c r="CO19" s="1"/>
      <c r="CP19" s="2"/>
      <c r="CQ19" s="2"/>
      <c r="CR19" s="2"/>
      <c r="CS19" s="2"/>
      <c r="CT19" s="2"/>
      <c r="CU19" s="66"/>
      <c r="CV19" s="13"/>
      <c r="CW19" s="6"/>
      <c r="CX19" s="41"/>
      <c r="CY19" s="1"/>
      <c r="CZ19" s="1"/>
      <c r="DA19" s="2"/>
      <c r="DB19" s="2"/>
      <c r="DC19" s="2"/>
      <c r="DD19" s="2"/>
      <c r="DE19" s="2"/>
      <c r="DF19" s="66"/>
      <c r="DG19" s="13"/>
      <c r="DH19" s="6"/>
      <c r="DI19" s="41"/>
      <c r="DJ19" s="1"/>
      <c r="DK19" s="1"/>
      <c r="DL19" s="2"/>
      <c r="DM19" s="2"/>
      <c r="DN19" s="2"/>
      <c r="DO19" s="2"/>
      <c r="DP19" s="2"/>
      <c r="DQ19" s="66"/>
      <c r="DR19" s="13"/>
      <c r="DS19" s="6"/>
      <c r="DT19" s="41"/>
      <c r="DU19" s="1"/>
      <c r="DV19" s="1"/>
      <c r="DW19" s="2"/>
      <c r="DX19" s="2"/>
      <c r="DY19" s="2"/>
      <c r="DZ19" s="2"/>
      <c r="EA19" s="2"/>
      <c r="EB19" s="66"/>
      <c r="EC19" s="13"/>
      <c r="ED19" s="6"/>
      <c r="EE19" s="41"/>
      <c r="EF19" s="1"/>
      <c r="EG19" s="1"/>
      <c r="EH19" s="2"/>
      <c r="EI19" s="2"/>
      <c r="EJ19" s="2"/>
      <c r="EK19" s="2"/>
      <c r="EL19" s="2"/>
      <c r="EM19" s="66"/>
      <c r="EN19" s="13"/>
      <c r="EO19" s="6"/>
      <c r="EP19" s="41"/>
      <c r="EQ19" s="1"/>
      <c r="ER19" s="1"/>
      <c r="ES19" s="2"/>
      <c r="ET19" s="2"/>
      <c r="EU19" s="2"/>
      <c r="EV19" s="2"/>
      <c r="EW19" s="2"/>
      <c r="EX19" s="66"/>
      <c r="EY19" s="13"/>
      <c r="EZ19" s="6"/>
      <c r="FA19" s="41"/>
      <c r="FB19" s="1"/>
      <c r="FC19" s="1"/>
      <c r="FD19" s="2"/>
      <c r="FE19" s="2"/>
      <c r="FF19" s="2"/>
      <c r="FG19" s="2"/>
      <c r="FH19" s="2"/>
      <c r="FI19" s="66"/>
      <c r="FJ19" s="13"/>
      <c r="FK19" s="6"/>
      <c r="FL19" s="41"/>
      <c r="FM19" s="1"/>
      <c r="FN19" s="1"/>
      <c r="FO19" s="2"/>
      <c r="FP19" s="2"/>
      <c r="FQ19" s="2"/>
      <c r="FR19" s="2"/>
      <c r="FS19" s="2"/>
      <c r="FT19" s="66"/>
      <c r="FU19" s="13"/>
      <c r="FV19" s="6"/>
      <c r="FW19" s="41"/>
      <c r="FX19" s="1"/>
      <c r="FY19" s="1"/>
      <c r="FZ19" s="2"/>
      <c r="GA19" s="2"/>
      <c r="GB19" s="2"/>
      <c r="GC19" s="2"/>
      <c r="GD19" s="2"/>
      <c r="GE19" s="66"/>
      <c r="GF19" s="13"/>
      <c r="GG19" s="6"/>
      <c r="GH19" s="41"/>
      <c r="GI19" s="1"/>
      <c r="GJ19" s="1"/>
      <c r="GK19" s="2"/>
      <c r="GL19" s="2"/>
      <c r="GM19" s="2"/>
      <c r="GN19" s="2"/>
      <c r="GO19" s="2"/>
      <c r="GP19" s="66"/>
      <c r="GQ19" s="13"/>
      <c r="GR19" s="6"/>
      <c r="GS19" s="41"/>
      <c r="GT19" s="1"/>
      <c r="GU19" s="1"/>
      <c r="GV19" s="2"/>
      <c r="GW19" s="2"/>
      <c r="GX19" s="2"/>
      <c r="GY19" s="2"/>
      <c r="GZ19" s="2"/>
      <c r="HA19" s="66"/>
      <c r="HB19" s="13"/>
      <c r="HC19" s="6"/>
      <c r="HD19" s="41"/>
      <c r="HE19" s="1"/>
      <c r="HF19" s="1"/>
      <c r="HG19" s="2"/>
      <c r="HH19" s="2"/>
      <c r="HI19" s="2"/>
      <c r="HJ19" s="2"/>
      <c r="HK19" s="2"/>
      <c r="HL19" s="66"/>
      <c r="HM19" s="13"/>
      <c r="HN19" s="6"/>
      <c r="HO19" s="41"/>
      <c r="HP19" s="1"/>
      <c r="HQ19" s="1"/>
      <c r="HR19" s="2"/>
      <c r="HS19" s="2"/>
      <c r="HT19" s="2"/>
      <c r="HU19" s="2"/>
      <c r="HV19" s="2"/>
      <c r="HW19" s="66"/>
      <c r="HX19" s="13"/>
      <c r="HY19" s="6"/>
      <c r="HZ19" s="41"/>
      <c r="IA19" s="1"/>
      <c r="IB19" s="1"/>
      <c r="IC19" s="2"/>
      <c r="ID19" s="2"/>
      <c r="IE19" s="2"/>
      <c r="IF19" s="2"/>
      <c r="IG19" s="2"/>
      <c r="IH19" s="66"/>
      <c r="II19" s="13"/>
      <c r="IJ19" s="6"/>
      <c r="IK19" s="41"/>
      <c r="IL19" s="93"/>
      <c r="IQ19" s="4"/>
    </row>
    <row r="20" spans="1:251" s="4" customFormat="1" x14ac:dyDescent="0.25">
      <c r="A20" s="34">
        <v>2</v>
      </c>
      <c r="B20" s="68" t="s">
        <v>133</v>
      </c>
      <c r="C20" s="25"/>
      <c r="D20" s="69" t="s">
        <v>139</v>
      </c>
      <c r="E20" s="69" t="s">
        <v>16</v>
      </c>
      <c r="F20" s="70" t="s">
        <v>21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>
        <f>IF(ISNA(VLOOKUP(E20,SortLookup!$A$1:$B$5,2,FALSE))," ",VLOOKUP(E20,SortLookup!$A$1:$B$5,2,FALSE))</f>
        <v>1</v>
      </c>
      <c r="J20" s="22">
        <f>IF(ISNA(VLOOKUP(F20,SortLookup!$A$7:$B$11,2,FALSE))," ",VLOOKUP(F20,SortLookup!$A$7:$B$11,2,FALSE))</f>
        <v>2</v>
      </c>
      <c r="K20" s="62">
        <f>L20+M20+O20</f>
        <v>131.69999999999999</v>
      </c>
      <c r="L20" s="63">
        <f>AB20+AO20+BA20+BL20+BY20+CJ20+CU20+DF20+DQ20+EB20+EM20+EX20+FI20+FT20+GE20+GP20+HA20+HL20+HW20+IH20</f>
        <v>106.7</v>
      </c>
      <c r="M20" s="37">
        <f>AD20+AQ20+BC20+BN20+CA20+CL20+CW20+DH20+DS20+ED20+EO20+EZ20+FK20+FV20+GG20+GR20+HC20+HN20+HY20+IJ20</f>
        <v>6</v>
      </c>
      <c r="N20" s="38">
        <f>O20</f>
        <v>19</v>
      </c>
      <c r="O20" s="64">
        <f>W20+AJ20+AV20+BG20+BT20+CE20+CP20+DA20+DL20+DW20+EH20+ES20+FD20+FO20+FZ20+GK20+GV20+HG20+HR20+IC20</f>
        <v>19</v>
      </c>
      <c r="P20" s="32">
        <v>25.73</v>
      </c>
      <c r="Q20" s="29"/>
      <c r="R20" s="29"/>
      <c r="S20" s="29"/>
      <c r="T20" s="29"/>
      <c r="U20" s="29"/>
      <c r="V20" s="29"/>
      <c r="W20" s="30">
        <v>4</v>
      </c>
      <c r="X20" s="30">
        <v>0</v>
      </c>
      <c r="Y20" s="30">
        <v>0</v>
      </c>
      <c r="Z20" s="30">
        <v>0</v>
      </c>
      <c r="AA20" s="31">
        <v>0</v>
      </c>
      <c r="AB20" s="28">
        <f>P20+Q20+R20+S20+T20+U20+V20</f>
        <v>25.73</v>
      </c>
      <c r="AC20" s="23">
        <f>W20</f>
        <v>4</v>
      </c>
      <c r="AD20" s="23">
        <f>(X20*3)+(Y20*10)+(Z20*5)+(AA20*20)</f>
        <v>0</v>
      </c>
      <c r="AE20" s="49">
        <f>AB20+AC20+AD20</f>
        <v>29.73</v>
      </c>
      <c r="AF20" s="32">
        <v>17.37</v>
      </c>
      <c r="AG20" s="29"/>
      <c r="AH20" s="29"/>
      <c r="AI20" s="29"/>
      <c r="AJ20" s="30">
        <v>2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17.37</v>
      </c>
      <c r="AP20" s="23">
        <f>AJ20</f>
        <v>2</v>
      </c>
      <c r="AQ20" s="23">
        <f>(AK20*3)+(AL20*10)+(AM20*5)+(AN20*20)</f>
        <v>0</v>
      </c>
      <c r="AR20" s="49">
        <f>AO20+AP20+AQ20</f>
        <v>19.37</v>
      </c>
      <c r="AS20" s="32">
        <v>30.71</v>
      </c>
      <c r="AT20" s="29"/>
      <c r="AU20" s="29"/>
      <c r="AV20" s="30">
        <v>2</v>
      </c>
      <c r="AW20" s="30">
        <v>2</v>
      </c>
      <c r="AX20" s="30">
        <v>0</v>
      </c>
      <c r="AY20" s="30">
        <v>0</v>
      </c>
      <c r="AZ20" s="31">
        <v>0</v>
      </c>
      <c r="BA20" s="28">
        <f>AS20+AT20+AU20</f>
        <v>30.71</v>
      </c>
      <c r="BB20" s="23">
        <f>AV20</f>
        <v>2</v>
      </c>
      <c r="BC20" s="23">
        <f>(AW20*3)+(AX20*10)+(AY20*5)+(AZ20*20)</f>
        <v>6</v>
      </c>
      <c r="BD20" s="49">
        <f>BA20+BB20+BC20</f>
        <v>38.71</v>
      </c>
      <c r="BE20" s="28"/>
      <c r="BF20" s="47"/>
      <c r="BG20" s="30"/>
      <c r="BH20" s="30"/>
      <c r="BI20" s="30"/>
      <c r="BJ20" s="30"/>
      <c r="BK20" s="31"/>
      <c r="BL20" s="44">
        <f>BE20+BF20</f>
        <v>0</v>
      </c>
      <c r="BM20" s="38">
        <f>BG20/2</f>
        <v>0</v>
      </c>
      <c r="BN20" s="37">
        <f>(BH20*3)+(BI20*5)+(BJ20*5)+(BK20*20)</f>
        <v>0</v>
      </c>
      <c r="BO20" s="36">
        <f>BL20+BM20+BN20</f>
        <v>0</v>
      </c>
      <c r="BP20" s="32">
        <v>32.89</v>
      </c>
      <c r="BQ20" s="29"/>
      <c r="BR20" s="29"/>
      <c r="BS20" s="29"/>
      <c r="BT20" s="30">
        <v>11</v>
      </c>
      <c r="BU20" s="30">
        <v>0</v>
      </c>
      <c r="BV20" s="30">
        <v>0</v>
      </c>
      <c r="BW20" s="30">
        <v>0</v>
      </c>
      <c r="BX20" s="31">
        <v>0</v>
      </c>
      <c r="BY20" s="28">
        <f>BP20+BQ20+BR20+BS20</f>
        <v>32.89</v>
      </c>
      <c r="BZ20" s="23">
        <f>BT20</f>
        <v>11</v>
      </c>
      <c r="CA20" s="33">
        <f>(BU20*3)+(BV20*10)+(BW20*5)+(BX20*20)</f>
        <v>0</v>
      </c>
      <c r="CB20" s="78">
        <f>BY20+BZ20+CA20</f>
        <v>43.89</v>
      </c>
      <c r="CC20" s="43"/>
      <c r="CD20" s="39"/>
      <c r="CE20" s="40"/>
      <c r="CF20" s="40"/>
      <c r="CG20" s="40"/>
      <c r="CH20" s="40"/>
      <c r="CI20" s="81"/>
      <c r="CJ20" s="44">
        <f>CC20+CD20</f>
        <v>0</v>
      </c>
      <c r="CK20" s="38">
        <f>CE20/2</f>
        <v>0</v>
      </c>
      <c r="CL20" s="23">
        <f>(CF20*3)+(CG20*10)+(CH20*5)+(CI20*20)</f>
        <v>0</v>
      </c>
      <c r="CM20" s="82">
        <f>CJ20+CK20+CL20</f>
        <v>0</v>
      </c>
      <c r="IL20" s="93"/>
      <c r="IO20"/>
      <c r="IP20"/>
      <c r="IQ20"/>
    </row>
    <row r="21" spans="1:251" s="4" customFormat="1" ht="12.6" customHeight="1" x14ac:dyDescent="0.25">
      <c r="A21" s="34">
        <v>3</v>
      </c>
      <c r="B21" s="68" t="s">
        <v>102</v>
      </c>
      <c r="C21" s="25"/>
      <c r="D21" s="69"/>
      <c r="E21" s="69" t="s">
        <v>16</v>
      </c>
      <c r="F21" s="70" t="s">
        <v>103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>
        <f>IF(ISNA(VLOOKUP(E21,SortLookup!$A$1:$B$5,2,FALSE))," ",VLOOKUP(E21,SortLookup!$A$1:$B$5,2,FALSE))</f>
        <v>1</v>
      </c>
      <c r="J21" s="22" t="str">
        <f>IF(ISNA(VLOOKUP(F21,SortLookup!$A$7:$B$11,2,FALSE))," ",VLOOKUP(F21,SortLookup!$A$7:$B$11,2,FALSE))</f>
        <v xml:space="preserve"> </v>
      </c>
      <c r="K21" s="62">
        <f>L21+M21+O21</f>
        <v>141.80000000000001</v>
      </c>
      <c r="L21" s="63">
        <f>AB21+AO21+BA21+BL21+BY21+CJ21+CU21+DF21+DQ21+EB21+EM21+EX21+FI21+FT21+GE21+GP21+HA21+HL21+HW21+IH21</f>
        <v>101.8</v>
      </c>
      <c r="M21" s="37">
        <f>AD21+AQ21+BC21+BN21+CA21+CL21+CW21+DH21+DS21+ED21+EO21+EZ21+FK21+FV21+GG21+GR21+HC21+HN21+HY21+IJ21</f>
        <v>6</v>
      </c>
      <c r="N21" s="38">
        <f>O21</f>
        <v>34</v>
      </c>
      <c r="O21" s="64">
        <f>W21+AJ21+AV21+BG21+BT21+CE21+CP21+DA21+DL21+DW21+EH21+ES21+FD21+FO21+FZ21+GK21+GV21+HG21+HR21+IC21</f>
        <v>34</v>
      </c>
      <c r="P21" s="32">
        <v>25.21</v>
      </c>
      <c r="Q21" s="29"/>
      <c r="R21" s="29"/>
      <c r="S21" s="29"/>
      <c r="T21" s="29"/>
      <c r="U21" s="29"/>
      <c r="V21" s="29"/>
      <c r="W21" s="30">
        <v>10</v>
      </c>
      <c r="X21" s="30">
        <v>2</v>
      </c>
      <c r="Y21" s="30">
        <v>0</v>
      </c>
      <c r="Z21" s="30">
        <v>0</v>
      </c>
      <c r="AA21" s="31">
        <v>0</v>
      </c>
      <c r="AB21" s="28">
        <f>P21+Q21+R21+S21+T21+U21+V21</f>
        <v>25.21</v>
      </c>
      <c r="AC21" s="23">
        <f>W21</f>
        <v>10</v>
      </c>
      <c r="AD21" s="23">
        <f>(X21*3)+(Y21*10)+(Z21*5)+(AA21*20)</f>
        <v>6</v>
      </c>
      <c r="AE21" s="49">
        <f>AB21+AC21+AD21</f>
        <v>41.21</v>
      </c>
      <c r="AF21" s="32">
        <v>14.38</v>
      </c>
      <c r="AG21" s="29"/>
      <c r="AH21" s="29"/>
      <c r="AI21" s="29"/>
      <c r="AJ21" s="30">
        <v>14</v>
      </c>
      <c r="AK21" s="30">
        <v>0</v>
      </c>
      <c r="AL21" s="30">
        <v>0</v>
      </c>
      <c r="AM21" s="30">
        <v>0</v>
      </c>
      <c r="AN21" s="31">
        <v>0</v>
      </c>
      <c r="AO21" s="28">
        <f>AF21+AG21+AH21+AI21</f>
        <v>14.38</v>
      </c>
      <c r="AP21" s="23">
        <f>AJ21</f>
        <v>14</v>
      </c>
      <c r="AQ21" s="23">
        <f>(AK21*3)+(AL21*10)+(AM21*5)+(AN21*20)</f>
        <v>0</v>
      </c>
      <c r="AR21" s="49">
        <f>AO21+AP21+AQ21</f>
        <v>28.38</v>
      </c>
      <c r="AS21" s="32">
        <v>24.93</v>
      </c>
      <c r="AT21" s="29"/>
      <c r="AU21" s="29"/>
      <c r="AV21" s="30">
        <v>3</v>
      </c>
      <c r="AW21" s="30">
        <v>0</v>
      </c>
      <c r="AX21" s="30">
        <v>0</v>
      </c>
      <c r="AY21" s="30">
        <v>0</v>
      </c>
      <c r="AZ21" s="31">
        <v>0</v>
      </c>
      <c r="BA21" s="28">
        <f>AS21+AT21+AU21</f>
        <v>24.93</v>
      </c>
      <c r="BB21" s="23">
        <f>AV21</f>
        <v>3</v>
      </c>
      <c r="BC21" s="23">
        <f>(AW21*3)+(AX21*10)+(AY21*5)+(AZ21*20)</f>
        <v>0</v>
      </c>
      <c r="BD21" s="49">
        <f>BA21+BB21+BC21</f>
        <v>27.93</v>
      </c>
      <c r="BE21" s="28"/>
      <c r="BF21" s="47"/>
      <c r="BG21" s="30"/>
      <c r="BH21" s="30"/>
      <c r="BI21" s="30"/>
      <c r="BJ21" s="30"/>
      <c r="BK21" s="31"/>
      <c r="BL21" s="44">
        <f>BE21+BF21</f>
        <v>0</v>
      </c>
      <c r="BM21" s="38">
        <f>BG21/2</f>
        <v>0</v>
      </c>
      <c r="BN21" s="37">
        <f>(BH21*3)+(BI21*5)+(BJ21*5)+(BK21*20)</f>
        <v>0</v>
      </c>
      <c r="BO21" s="36">
        <f>BL21+BM21+BN21</f>
        <v>0</v>
      </c>
      <c r="BP21" s="32">
        <v>37.28</v>
      </c>
      <c r="BQ21" s="29"/>
      <c r="BR21" s="29"/>
      <c r="BS21" s="29"/>
      <c r="BT21" s="30">
        <v>7</v>
      </c>
      <c r="BU21" s="30">
        <v>0</v>
      </c>
      <c r="BV21" s="30">
        <v>0</v>
      </c>
      <c r="BW21" s="30">
        <v>0</v>
      </c>
      <c r="BX21" s="31">
        <v>0</v>
      </c>
      <c r="BY21" s="28">
        <f>BP21+BQ21+BR21+BS21</f>
        <v>37.28</v>
      </c>
      <c r="BZ21" s="23">
        <f>BT21</f>
        <v>7</v>
      </c>
      <c r="CA21" s="33">
        <f>(BU21*3)+(BV21*10)+(BW21*5)+(BX21*20)</f>
        <v>0</v>
      </c>
      <c r="CB21" s="78">
        <f>BY21+BZ21+CA21</f>
        <v>44.28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(CF21*3)+(CG21*10)+(CH21*5)+(CI21*20)</f>
        <v>0</v>
      </c>
      <c r="CM21" s="49">
        <f>CJ21+CK21+CL21</f>
        <v>0</v>
      </c>
      <c r="IL21" s="94"/>
      <c r="IM21"/>
      <c r="IN21"/>
      <c r="IO21"/>
      <c r="IP21"/>
    </row>
    <row r="22" spans="1:251" s="4" customFormat="1" x14ac:dyDescent="0.25">
      <c r="A22" s="34">
        <v>4</v>
      </c>
      <c r="B22" s="68" t="s">
        <v>128</v>
      </c>
      <c r="C22" s="25"/>
      <c r="D22" s="69"/>
      <c r="E22" s="69" t="s">
        <v>16</v>
      </c>
      <c r="F22" s="70" t="s">
        <v>22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1</v>
      </c>
      <c r="J22" s="22">
        <f>IF(ISNA(VLOOKUP(F22,SortLookup!$A$7:$B$11,2,FALSE))," ",VLOOKUP(F22,SortLookup!$A$7:$B$11,2,FALSE))</f>
        <v>3</v>
      </c>
      <c r="K22" s="62">
        <f>L22+M22+O22</f>
        <v>157.6</v>
      </c>
      <c r="L22" s="63">
        <f>AB22+AO22+BA22+BL22+BY22+CJ22+CU22+DF22+DQ22+EB22+EM22+EX22+FI22+FT22+GE22+GP22+HA22+HL22+HW22+IH22</f>
        <v>127.6</v>
      </c>
      <c r="M22" s="37">
        <f>AD22+AQ22+BC22+BN22+CA22+CL22+CW22+DH22+DS22+ED22+EO22+EZ22+FK22+FV22+GG22+GR22+HC22+HN22+HY22+IJ22</f>
        <v>0</v>
      </c>
      <c r="N22" s="38">
        <f>O22</f>
        <v>30</v>
      </c>
      <c r="O22" s="64">
        <f>W22+AJ22+AV22+BG22+BT22+CE22+CP22+DA22+DL22+DW22+EH22+ES22+FD22+FO22+FZ22+GK22+GV22+HG22+HR22+IC22</f>
        <v>30</v>
      </c>
      <c r="P22" s="32">
        <v>26.54</v>
      </c>
      <c r="Q22" s="29"/>
      <c r="R22" s="29"/>
      <c r="S22" s="29"/>
      <c r="T22" s="29"/>
      <c r="U22" s="29"/>
      <c r="V22" s="29"/>
      <c r="W22" s="30">
        <v>25</v>
      </c>
      <c r="X22" s="30">
        <v>0</v>
      </c>
      <c r="Y22" s="30">
        <v>0</v>
      </c>
      <c r="Z22" s="30">
        <v>0</v>
      </c>
      <c r="AA22" s="31">
        <v>0</v>
      </c>
      <c r="AB22" s="28">
        <f>P22+Q22+R22+S22+T22+U22+V22</f>
        <v>26.54</v>
      </c>
      <c r="AC22" s="23">
        <f>W22</f>
        <v>25</v>
      </c>
      <c r="AD22" s="23">
        <f>(X22*3)+(Y22*10)+(Z22*5)+(AA22*20)</f>
        <v>0</v>
      </c>
      <c r="AE22" s="49">
        <f>AB22+AC22+AD22</f>
        <v>51.54</v>
      </c>
      <c r="AF22" s="32">
        <v>27.02</v>
      </c>
      <c r="AG22" s="29"/>
      <c r="AH22" s="29"/>
      <c r="AI22" s="29"/>
      <c r="AJ22" s="30">
        <v>3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27.02</v>
      </c>
      <c r="AP22" s="23">
        <f>AJ22</f>
        <v>3</v>
      </c>
      <c r="AQ22" s="23">
        <f>(AK22*3)+(AL22*10)+(AM22*5)+(AN22*20)</f>
        <v>0</v>
      </c>
      <c r="AR22" s="49">
        <f>AO22+AP22+AQ22</f>
        <v>30.02</v>
      </c>
      <c r="AS22" s="32">
        <v>47.6</v>
      </c>
      <c r="AT22" s="29"/>
      <c r="AU22" s="29"/>
      <c r="AV22" s="30">
        <v>1</v>
      </c>
      <c r="AW22" s="30">
        <v>0</v>
      </c>
      <c r="AX22" s="30">
        <v>0</v>
      </c>
      <c r="AY22" s="30">
        <v>0</v>
      </c>
      <c r="AZ22" s="31">
        <v>0</v>
      </c>
      <c r="BA22" s="28">
        <f>AS22+AT22+AU22</f>
        <v>47.6</v>
      </c>
      <c r="BB22" s="23">
        <f>AV22</f>
        <v>1</v>
      </c>
      <c r="BC22" s="23">
        <f>(AW22*3)+(AX22*10)+(AY22*5)+(AZ22*20)</f>
        <v>0</v>
      </c>
      <c r="BD22" s="49">
        <f>BA22+BB22+BC22</f>
        <v>48.6</v>
      </c>
      <c r="BE22" s="28"/>
      <c r="BF22" s="47"/>
      <c r="BG22" s="30"/>
      <c r="BH22" s="30"/>
      <c r="BI22" s="30"/>
      <c r="BJ22" s="30"/>
      <c r="BK22" s="31"/>
      <c r="BL22" s="44">
        <f>BE22+BF22</f>
        <v>0</v>
      </c>
      <c r="BM22" s="38">
        <f>BG22/2</f>
        <v>0</v>
      </c>
      <c r="BN22" s="37">
        <f>(BH22*3)+(BI22*5)+(BJ22*5)+(BK22*20)</f>
        <v>0</v>
      </c>
      <c r="BO22" s="36">
        <f>BL22+BM22+BN22</f>
        <v>0</v>
      </c>
      <c r="BP22" s="32">
        <v>26.44</v>
      </c>
      <c r="BQ22" s="29"/>
      <c r="BR22" s="29"/>
      <c r="BS22" s="29"/>
      <c r="BT22" s="30">
        <v>1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26.44</v>
      </c>
      <c r="BZ22" s="23">
        <f>BT22</f>
        <v>1</v>
      </c>
      <c r="CA22" s="33">
        <f>(BU22*3)+(BV22*10)+(BW22*5)+(BX22*20)</f>
        <v>0</v>
      </c>
      <c r="CB22" s="78">
        <f>BY22+BZ22+CA22</f>
        <v>27.44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49">
        <f>CJ22+CK22+CL22</f>
        <v>0</v>
      </c>
      <c r="IL22" s="94"/>
      <c r="IO22"/>
      <c r="IP22"/>
      <c r="IQ22"/>
    </row>
    <row r="23" spans="1:251" s="4" customFormat="1" x14ac:dyDescent="0.25">
      <c r="A23" s="34">
        <v>5</v>
      </c>
      <c r="B23" s="25" t="s">
        <v>153</v>
      </c>
      <c r="C23" s="25"/>
      <c r="D23" s="26"/>
      <c r="E23" s="26" t="s">
        <v>16</v>
      </c>
      <c r="F23" s="96" t="s">
        <v>22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>
        <f>IF(ISNA(VLOOKUP(E23,SortLookup!$A$1:$B$5,2,FALSE))," ",VLOOKUP(E23,SortLookup!$A$1:$B$5,2,FALSE))</f>
        <v>1</v>
      </c>
      <c r="J23" s="22">
        <f>IF(ISNA(VLOOKUP(F23,SortLookup!$A$7:$B$11,2,FALSE))," ",VLOOKUP(F23,SortLookup!$A$7:$B$11,2,FALSE))</f>
        <v>3</v>
      </c>
      <c r="K23" s="62">
        <f>L23+M23+O23</f>
        <v>184.2</v>
      </c>
      <c r="L23" s="63">
        <f>AB23+AO23+BA23+BL23+BY23+CJ23+CU23+DF23+DQ23+EB23+EM23+EX23+FI23+FT23+GE23+GP23+HA23+HL23+HW23+IH23</f>
        <v>158.19999999999999</v>
      </c>
      <c r="M23" s="37">
        <f>AD23+AQ23+BC23+BN23+CA23+CL23+CW23+DH23+DS23+ED23+EO23+EZ23+FK23+FV23+GG23+GR23+HC23+HN23+HY23+IJ23</f>
        <v>8</v>
      </c>
      <c r="N23" s="38">
        <f>O23</f>
        <v>18</v>
      </c>
      <c r="O23" s="64">
        <f>W23+AJ23+AV23+BG23+BT23+CE23+CP23+DA23+DL23+DW23+EH23+ES23+FD23+FO23+FZ23+GK23+GV23+HG23+HR23+IC23</f>
        <v>18</v>
      </c>
      <c r="P23" s="32">
        <v>31.4</v>
      </c>
      <c r="Q23" s="29"/>
      <c r="R23" s="29"/>
      <c r="S23" s="29"/>
      <c r="T23" s="29"/>
      <c r="U23" s="29"/>
      <c r="V23" s="29"/>
      <c r="W23" s="30">
        <v>6</v>
      </c>
      <c r="X23" s="30">
        <v>1</v>
      </c>
      <c r="Y23" s="30">
        <v>0</v>
      </c>
      <c r="Z23" s="30">
        <v>0</v>
      </c>
      <c r="AA23" s="31">
        <v>0</v>
      </c>
      <c r="AB23" s="28">
        <f>P23+Q23+R23+S23+T23+U23+V23</f>
        <v>31.4</v>
      </c>
      <c r="AC23" s="23">
        <f>W23</f>
        <v>6</v>
      </c>
      <c r="AD23" s="23">
        <f>(X23*3)+(Y23*10)+(Z23*5)+(AA23*20)</f>
        <v>3</v>
      </c>
      <c r="AE23" s="49">
        <f>AB23+AC23+AD23</f>
        <v>40.4</v>
      </c>
      <c r="AF23" s="32">
        <v>35.130000000000003</v>
      </c>
      <c r="AG23" s="29"/>
      <c r="AH23" s="29"/>
      <c r="AI23" s="29"/>
      <c r="AJ23" s="30">
        <v>1</v>
      </c>
      <c r="AK23" s="30">
        <v>0</v>
      </c>
      <c r="AL23" s="30">
        <v>0</v>
      </c>
      <c r="AM23" s="30">
        <v>1</v>
      </c>
      <c r="AN23" s="31">
        <v>0</v>
      </c>
      <c r="AO23" s="28">
        <f>AF23+AG23+AH23+AI23</f>
        <v>35.130000000000003</v>
      </c>
      <c r="AP23" s="23">
        <f>AJ23</f>
        <v>1</v>
      </c>
      <c r="AQ23" s="23">
        <f>(AK23*3)+(AL23*10)+(AM23*5)+(AN23*20)</f>
        <v>5</v>
      </c>
      <c r="AR23" s="49">
        <f>AO23+AP23+AQ23</f>
        <v>41.13</v>
      </c>
      <c r="AS23" s="32">
        <v>44.11</v>
      </c>
      <c r="AT23" s="29"/>
      <c r="AU23" s="29"/>
      <c r="AV23" s="30">
        <v>0</v>
      </c>
      <c r="AW23" s="30">
        <v>0</v>
      </c>
      <c r="AX23" s="30">
        <v>0</v>
      </c>
      <c r="AY23" s="30">
        <v>0</v>
      </c>
      <c r="AZ23" s="31">
        <v>0</v>
      </c>
      <c r="BA23" s="28">
        <f>AS23+AT23+AU23</f>
        <v>44.11</v>
      </c>
      <c r="BB23" s="23">
        <f>AV23</f>
        <v>0</v>
      </c>
      <c r="BC23" s="23">
        <f>(AW23*3)+(AX23*10)+(AY23*5)+(AZ23*20)</f>
        <v>0</v>
      </c>
      <c r="BD23" s="49">
        <f>BA23+BB23+BC23</f>
        <v>44.11</v>
      </c>
      <c r="BE23" s="28"/>
      <c r="BF23" s="47"/>
      <c r="BG23" s="30"/>
      <c r="BH23" s="30"/>
      <c r="BI23" s="30"/>
      <c r="BJ23" s="30"/>
      <c r="BK23" s="31"/>
      <c r="BL23" s="44">
        <f>BE23+BF23</f>
        <v>0</v>
      </c>
      <c r="BM23" s="38">
        <f>BG23/2</f>
        <v>0</v>
      </c>
      <c r="BN23" s="37">
        <f>(BH23*3)+(BI23*5)+(BJ23*5)+(BK23*20)</f>
        <v>0</v>
      </c>
      <c r="BO23" s="36">
        <f>BL23+BM23+BN23</f>
        <v>0</v>
      </c>
      <c r="BP23" s="32">
        <v>47.56</v>
      </c>
      <c r="BQ23" s="29"/>
      <c r="BR23" s="29"/>
      <c r="BS23" s="29"/>
      <c r="BT23" s="30">
        <v>11</v>
      </c>
      <c r="BU23" s="30">
        <v>0</v>
      </c>
      <c r="BV23" s="30">
        <v>0</v>
      </c>
      <c r="BW23" s="30">
        <v>0</v>
      </c>
      <c r="BX23" s="31">
        <v>0</v>
      </c>
      <c r="BY23" s="28">
        <f>BP23+BQ23+BR23+BS23</f>
        <v>47.56</v>
      </c>
      <c r="BZ23" s="23">
        <f>BT23</f>
        <v>11</v>
      </c>
      <c r="CA23" s="33">
        <f>(BU23*3)+(BV23*10)+(BW23*5)+(BX23*20)</f>
        <v>0</v>
      </c>
      <c r="CB23" s="78">
        <f>BY23+BZ23+CA23</f>
        <v>58.56</v>
      </c>
      <c r="CC23" s="32"/>
      <c r="CD23" s="29"/>
      <c r="CE23" s="30"/>
      <c r="CF23" s="30"/>
      <c r="CG23" s="30"/>
      <c r="CH23" s="30"/>
      <c r="CI23" s="31"/>
      <c r="CJ23" s="28">
        <f>CC23+CD23</f>
        <v>0</v>
      </c>
      <c r="CK23" s="27">
        <f>CE23/2</f>
        <v>0</v>
      </c>
      <c r="CL23" s="23">
        <f>(CF23*3)+(CG23*5)+(CH23*5)+(CI23*20)</f>
        <v>0</v>
      </c>
      <c r="CM23" s="49">
        <f>CJ23+CK23+CL23</f>
        <v>0</v>
      </c>
      <c r="IL23" s="94"/>
    </row>
    <row r="24" spans="1:251" s="4" customFormat="1" x14ac:dyDescent="0.25">
      <c r="A24" s="34">
        <v>6</v>
      </c>
      <c r="B24" s="68" t="s">
        <v>144</v>
      </c>
      <c r="C24" s="25"/>
      <c r="D24" s="69" t="s">
        <v>117</v>
      </c>
      <c r="E24" s="69" t="s">
        <v>16</v>
      </c>
      <c r="F24" s="70" t="s">
        <v>23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>
        <f>IF(ISNA(VLOOKUP(E24,SortLookup!$A$1:$B$5,2,FALSE))," ",VLOOKUP(E24,SortLookup!$A$1:$B$5,2,FALSE))</f>
        <v>1</v>
      </c>
      <c r="J24" s="22">
        <f>IF(ISNA(VLOOKUP(F24,SortLookup!$A$7:$B$11,2,FALSE))," ",VLOOKUP(F24,SortLookup!$A$7:$B$11,2,FALSE))</f>
        <v>4</v>
      </c>
      <c r="K24" s="62">
        <f>L24+M24+O24</f>
        <v>236.21</v>
      </c>
      <c r="L24" s="63">
        <f>AB24+AO24+BA24+BL24+BY24+CJ24+CU24+DF24+DQ24+EB24+EM24+EX24+FI24+FT24+GE24+GP24+HA24+HL24+HW24+IH24</f>
        <v>193.21</v>
      </c>
      <c r="M24" s="37">
        <f>AD24+AQ24+BC24+BN24+CA24+CL24+CW24+DH24+DS24+ED24+EO24+EZ24+FK24+FV24+GG24+GR24+HC24+HN24+HY24+IJ24</f>
        <v>0</v>
      </c>
      <c r="N24" s="38">
        <f>O24</f>
        <v>43</v>
      </c>
      <c r="O24" s="64">
        <f>W24+AJ24+AV24+BG24+BT24+CE24+CP24+DA24+DL24+DW24+EH24+ES24+FD24+FO24+FZ24+GK24+GV24+HG24+HR24+IC24</f>
        <v>43</v>
      </c>
      <c r="P24" s="32">
        <v>44.67</v>
      </c>
      <c r="Q24" s="29"/>
      <c r="R24" s="29"/>
      <c r="S24" s="29"/>
      <c r="T24" s="29"/>
      <c r="U24" s="29"/>
      <c r="V24" s="29"/>
      <c r="W24" s="30">
        <v>24</v>
      </c>
      <c r="X24" s="30">
        <v>0</v>
      </c>
      <c r="Y24" s="30">
        <v>0</v>
      </c>
      <c r="Z24" s="30">
        <v>0</v>
      </c>
      <c r="AA24" s="31">
        <v>0</v>
      </c>
      <c r="AB24" s="28">
        <f>P24+Q24+R24+S24+T24+U24+V24</f>
        <v>44.67</v>
      </c>
      <c r="AC24" s="23">
        <f>W24</f>
        <v>24</v>
      </c>
      <c r="AD24" s="23">
        <f>(X24*3)+(Y24*10)+(Z24*5)+(AA24*20)</f>
        <v>0</v>
      </c>
      <c r="AE24" s="49">
        <f>AB24+AC24+AD24</f>
        <v>68.67</v>
      </c>
      <c r="AF24" s="32">
        <v>48.11</v>
      </c>
      <c r="AG24" s="29"/>
      <c r="AH24" s="29"/>
      <c r="AI24" s="29"/>
      <c r="AJ24" s="30">
        <v>6</v>
      </c>
      <c r="AK24" s="30">
        <v>0</v>
      </c>
      <c r="AL24" s="30">
        <v>0</v>
      </c>
      <c r="AM24" s="30">
        <v>0</v>
      </c>
      <c r="AN24" s="31">
        <v>0</v>
      </c>
      <c r="AO24" s="28">
        <f>AF24+AG24+AH24+AI24</f>
        <v>48.11</v>
      </c>
      <c r="AP24" s="23">
        <f>AJ24</f>
        <v>6</v>
      </c>
      <c r="AQ24" s="23">
        <f>(AK24*3)+(AL24*10)+(AM24*5)+(AN24*20)</f>
        <v>0</v>
      </c>
      <c r="AR24" s="49">
        <f>AO24+AP24+AQ24</f>
        <v>54.11</v>
      </c>
      <c r="AS24" s="32">
        <v>73.86</v>
      </c>
      <c r="AT24" s="29"/>
      <c r="AU24" s="29"/>
      <c r="AV24" s="30">
        <v>10</v>
      </c>
      <c r="AW24" s="30">
        <v>0</v>
      </c>
      <c r="AX24" s="30">
        <v>0</v>
      </c>
      <c r="AY24" s="30">
        <v>0</v>
      </c>
      <c r="AZ24" s="31">
        <v>0</v>
      </c>
      <c r="BA24" s="28">
        <f>AS24+AT24+AU24</f>
        <v>73.86</v>
      </c>
      <c r="BB24" s="23">
        <f>AV24</f>
        <v>10</v>
      </c>
      <c r="BC24" s="23">
        <f>(AW24*3)+(AX24*10)+(AY24*5)+(AZ24*20)</f>
        <v>0</v>
      </c>
      <c r="BD24" s="49">
        <f>BA24+BB24+BC24</f>
        <v>83.86</v>
      </c>
      <c r="BE24" s="28"/>
      <c r="BF24" s="47"/>
      <c r="BG24" s="30"/>
      <c r="BH24" s="30"/>
      <c r="BI24" s="30"/>
      <c r="BJ24" s="30"/>
      <c r="BK24" s="31"/>
      <c r="BL24" s="44">
        <f>BE24+BF24</f>
        <v>0</v>
      </c>
      <c r="BM24" s="38">
        <f>BG24/2</f>
        <v>0</v>
      </c>
      <c r="BN24" s="37">
        <f>(BH24*3)+(BI24*5)+(BJ24*5)+(BK24*20)</f>
        <v>0</v>
      </c>
      <c r="BO24" s="36">
        <f>BL24+BM24+BN24</f>
        <v>0</v>
      </c>
      <c r="BP24" s="32">
        <v>26.57</v>
      </c>
      <c r="BQ24" s="29"/>
      <c r="BR24" s="29"/>
      <c r="BS24" s="29"/>
      <c r="BT24" s="30">
        <v>3</v>
      </c>
      <c r="BU24" s="30">
        <v>0</v>
      </c>
      <c r="BV24" s="30">
        <v>0</v>
      </c>
      <c r="BW24" s="30">
        <v>0</v>
      </c>
      <c r="BX24" s="31">
        <v>0</v>
      </c>
      <c r="BY24" s="28">
        <f>BP24+BQ24+BR24+BS24</f>
        <v>26.57</v>
      </c>
      <c r="BZ24" s="23">
        <f>BT24</f>
        <v>3</v>
      </c>
      <c r="CA24" s="33">
        <f>(BU24*3)+(BV24*10)+(BW24*5)+(BX24*20)</f>
        <v>0</v>
      </c>
      <c r="CB24" s="78">
        <f>BY24+BZ24+CA24</f>
        <v>29.57</v>
      </c>
      <c r="CC24" s="32"/>
      <c r="CD24" s="29"/>
      <c r="CE24" s="30"/>
      <c r="CF24" s="30"/>
      <c r="CG24" s="30"/>
      <c r="CH24" s="30"/>
      <c r="CI24" s="31"/>
      <c r="CJ24" s="28">
        <f>CC24+CD24</f>
        <v>0</v>
      </c>
      <c r="CK24" s="27">
        <f>CE24/2</f>
        <v>0</v>
      </c>
      <c r="CL24" s="23">
        <f>(CF24*3)+(CG24*10)+(CH24*5)+(CI24*20)</f>
        <v>0</v>
      </c>
      <c r="CM24" s="49">
        <f>CJ24+CK24+CL24</f>
        <v>0</v>
      </c>
      <c r="CN24" s="1"/>
      <c r="CO24" s="1"/>
      <c r="CP24" s="2"/>
      <c r="CQ24" s="2"/>
      <c r="CR24" s="2"/>
      <c r="CS24" s="2"/>
      <c r="CT24" s="2"/>
      <c r="CU24" s="66"/>
      <c r="CV24" s="13"/>
      <c r="CW24" s="6"/>
      <c r="CX24" s="41"/>
      <c r="CY24" s="1"/>
      <c r="CZ24" s="1"/>
      <c r="DA24" s="2"/>
      <c r="DB24" s="2"/>
      <c r="DC24" s="2"/>
      <c r="DD24" s="2"/>
      <c r="DE24" s="2"/>
      <c r="DF24" s="66"/>
      <c r="DG24" s="13"/>
      <c r="DH24" s="6"/>
      <c r="DI24" s="41"/>
      <c r="DJ24" s="1"/>
      <c r="DK24" s="1"/>
      <c r="DL24" s="2"/>
      <c r="DM24" s="2"/>
      <c r="DN24" s="2"/>
      <c r="DO24" s="2"/>
      <c r="DP24" s="2"/>
      <c r="DQ24" s="66"/>
      <c r="DR24" s="13"/>
      <c r="DS24" s="6"/>
      <c r="DT24" s="41"/>
      <c r="DU24" s="1"/>
      <c r="DV24" s="1"/>
      <c r="DW24" s="2"/>
      <c r="DX24" s="2"/>
      <c r="DY24" s="2"/>
      <c r="DZ24" s="2"/>
      <c r="EA24" s="2"/>
      <c r="EB24" s="66"/>
      <c r="EC24" s="13"/>
      <c r="ED24" s="6"/>
      <c r="EE24" s="41"/>
      <c r="EF24" s="1"/>
      <c r="EG24" s="1"/>
      <c r="EH24" s="2"/>
      <c r="EI24" s="2"/>
      <c r="EJ24" s="2"/>
      <c r="EK24" s="2"/>
      <c r="EL24" s="2"/>
      <c r="EM24" s="66"/>
      <c r="EN24" s="13"/>
      <c r="EO24" s="6"/>
      <c r="EP24" s="41"/>
      <c r="EQ24" s="1"/>
      <c r="ER24" s="1"/>
      <c r="ES24" s="2"/>
      <c r="ET24" s="2"/>
      <c r="EU24" s="2"/>
      <c r="EV24" s="2"/>
      <c r="EW24" s="2"/>
      <c r="EX24" s="66"/>
      <c r="EY24" s="13"/>
      <c r="EZ24" s="6"/>
      <c r="FA24" s="41"/>
      <c r="FB24" s="1"/>
      <c r="FC24" s="1"/>
      <c r="FD24" s="2"/>
      <c r="FE24" s="2"/>
      <c r="FF24" s="2"/>
      <c r="FG24" s="2"/>
      <c r="FH24" s="2"/>
      <c r="FI24" s="66"/>
      <c r="FJ24" s="13"/>
      <c r="FK24" s="6"/>
      <c r="FL24" s="41"/>
      <c r="FM24" s="1"/>
      <c r="FN24" s="1"/>
      <c r="FO24" s="2"/>
      <c r="FP24" s="2"/>
      <c r="FQ24" s="2"/>
      <c r="FR24" s="2"/>
      <c r="FS24" s="2"/>
      <c r="FT24" s="66"/>
      <c r="FU24" s="13"/>
      <c r="FV24" s="6"/>
      <c r="FW24" s="41"/>
      <c r="FX24" s="1"/>
      <c r="FY24" s="1"/>
      <c r="FZ24" s="2"/>
      <c r="GA24" s="2"/>
      <c r="GB24" s="2"/>
      <c r="GC24" s="2"/>
      <c r="GD24" s="2"/>
      <c r="GE24" s="66"/>
      <c r="GF24" s="13"/>
      <c r="GG24" s="6"/>
      <c r="GH24" s="41"/>
      <c r="GI24" s="1"/>
      <c r="GJ24" s="1"/>
      <c r="GK24" s="2"/>
      <c r="GL24" s="2"/>
      <c r="GM24" s="2"/>
      <c r="GN24" s="2"/>
      <c r="GO24" s="2"/>
      <c r="GP24" s="66"/>
      <c r="GQ24" s="13"/>
      <c r="GR24" s="6"/>
      <c r="GS24" s="41"/>
      <c r="GT24" s="1"/>
      <c r="GU24" s="1"/>
      <c r="GV24" s="2"/>
      <c r="GW24" s="2"/>
      <c r="GX24" s="2"/>
      <c r="GY24" s="2"/>
      <c r="GZ24" s="2"/>
      <c r="HA24" s="66"/>
      <c r="HB24" s="13"/>
      <c r="HC24" s="6"/>
      <c r="HD24" s="41"/>
      <c r="HE24" s="1"/>
      <c r="HF24" s="1"/>
      <c r="HG24" s="2"/>
      <c r="HH24" s="2"/>
      <c r="HI24" s="2"/>
      <c r="HJ24" s="2"/>
      <c r="HK24" s="2"/>
      <c r="HL24" s="66"/>
      <c r="HM24" s="13"/>
      <c r="HN24" s="6"/>
      <c r="HO24" s="41"/>
      <c r="HP24" s="1"/>
      <c r="HQ24" s="1"/>
      <c r="HR24" s="2"/>
      <c r="HS24" s="2"/>
      <c r="HT24" s="2"/>
      <c r="HU24" s="2"/>
      <c r="HV24" s="2"/>
      <c r="HW24" s="66"/>
      <c r="HX24" s="13"/>
      <c r="HY24" s="6"/>
      <c r="HZ24" s="41"/>
      <c r="IA24" s="1"/>
      <c r="IB24" s="1"/>
      <c r="IC24" s="2"/>
      <c r="ID24" s="2"/>
      <c r="IE24" s="2"/>
      <c r="IF24" s="2"/>
      <c r="IG24" s="2"/>
      <c r="IH24" s="66"/>
      <c r="II24" s="13"/>
      <c r="IJ24" s="6"/>
      <c r="IK24" s="41"/>
      <c r="IL24" s="94"/>
      <c r="IM24"/>
      <c r="IN24"/>
    </row>
    <row r="25" spans="1:251" s="4" customFormat="1" ht="3" customHeight="1" x14ac:dyDescent="0.25">
      <c r="A25" s="115"/>
      <c r="B25" s="138"/>
      <c r="C25" s="116"/>
      <c r="D25" s="139"/>
      <c r="E25" s="139"/>
      <c r="F25" s="140"/>
      <c r="G25" s="141"/>
      <c r="H25" s="118"/>
      <c r="I25" s="119"/>
      <c r="J25" s="120"/>
      <c r="K25" s="121"/>
      <c r="L25" s="122"/>
      <c r="M25" s="123"/>
      <c r="N25" s="124">
        <f t="shared" si="20"/>
        <v>0</v>
      </c>
      <c r="O25" s="125"/>
      <c r="P25" s="126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9"/>
      <c r="AB25" s="130"/>
      <c r="AC25" s="132"/>
      <c r="AD25" s="132"/>
      <c r="AE25" s="133"/>
      <c r="AF25" s="126"/>
      <c r="AG25" s="127"/>
      <c r="AH25" s="127"/>
      <c r="AI25" s="127"/>
      <c r="AJ25" s="128"/>
      <c r="AK25" s="128"/>
      <c r="AL25" s="128"/>
      <c r="AM25" s="128"/>
      <c r="AN25" s="129"/>
      <c r="AO25" s="130"/>
      <c r="AP25" s="132"/>
      <c r="AQ25" s="132"/>
      <c r="AR25" s="133"/>
      <c r="AS25" s="126"/>
      <c r="AT25" s="127"/>
      <c r="AU25" s="127"/>
      <c r="AV25" s="128"/>
      <c r="AW25" s="128"/>
      <c r="AX25" s="128"/>
      <c r="AY25" s="128"/>
      <c r="AZ25" s="129"/>
      <c r="BA25" s="130"/>
      <c r="BB25" s="132"/>
      <c r="BC25" s="132"/>
      <c r="BD25" s="133"/>
      <c r="BE25" s="130"/>
      <c r="BF25" s="134"/>
      <c r="BG25" s="128"/>
      <c r="BH25" s="128"/>
      <c r="BI25" s="128"/>
      <c r="BJ25" s="128"/>
      <c r="BK25" s="129"/>
      <c r="BL25" s="142"/>
      <c r="BM25" s="124"/>
      <c r="BN25" s="123"/>
      <c r="BO25" s="143"/>
      <c r="BP25" s="126"/>
      <c r="BQ25" s="127"/>
      <c r="BR25" s="127"/>
      <c r="BS25" s="127"/>
      <c r="BT25" s="128"/>
      <c r="BU25" s="128"/>
      <c r="BV25" s="128"/>
      <c r="BW25" s="128"/>
      <c r="BX25" s="129"/>
      <c r="BY25" s="130"/>
      <c r="BZ25" s="132"/>
      <c r="CA25" s="137"/>
      <c r="CB25" s="144"/>
      <c r="CC25" s="32"/>
      <c r="CD25" s="29"/>
      <c r="CE25" s="30"/>
      <c r="CF25" s="30"/>
      <c r="CG25" s="30"/>
      <c r="CH25" s="30"/>
      <c r="CI25" s="31"/>
      <c r="CJ25" s="28"/>
      <c r="CK25" s="27"/>
      <c r="CL25" s="23"/>
      <c r="CM25" s="49"/>
      <c r="CN25" s="1"/>
      <c r="CO25" s="1"/>
      <c r="CP25" s="2"/>
      <c r="CQ25" s="2"/>
      <c r="CR25" s="2"/>
      <c r="CS25" s="2"/>
      <c r="CT25" s="2"/>
      <c r="CU25" s="66"/>
      <c r="CV25" s="13"/>
      <c r="CW25" s="6"/>
      <c r="CX25" s="41"/>
      <c r="CY25" s="1"/>
      <c r="CZ25" s="1"/>
      <c r="DA25" s="2"/>
      <c r="DB25" s="2"/>
      <c r="DC25" s="2"/>
      <c r="DD25" s="2"/>
      <c r="DE25" s="2"/>
      <c r="DF25" s="66"/>
      <c r="DG25" s="13"/>
      <c r="DH25" s="6"/>
      <c r="DI25" s="41"/>
      <c r="DJ25" s="1"/>
      <c r="DK25" s="1"/>
      <c r="DL25" s="2"/>
      <c r="DM25" s="2"/>
      <c r="DN25" s="2"/>
      <c r="DO25" s="2"/>
      <c r="DP25" s="2"/>
      <c r="DQ25" s="66"/>
      <c r="DR25" s="13"/>
      <c r="DS25" s="6"/>
      <c r="DT25" s="41"/>
      <c r="DU25" s="1"/>
      <c r="DV25" s="1"/>
      <c r="DW25" s="2"/>
      <c r="DX25" s="2"/>
      <c r="DY25" s="2"/>
      <c r="DZ25" s="2"/>
      <c r="EA25" s="2"/>
      <c r="EB25" s="66"/>
      <c r="EC25" s="13"/>
      <c r="ED25" s="6"/>
      <c r="EE25" s="41"/>
      <c r="EF25" s="1"/>
      <c r="EG25" s="1"/>
      <c r="EH25" s="2"/>
      <c r="EI25" s="2"/>
      <c r="EJ25" s="2"/>
      <c r="EK25" s="2"/>
      <c r="EL25" s="2"/>
      <c r="EM25" s="66"/>
      <c r="EN25" s="13"/>
      <c r="EO25" s="6"/>
      <c r="EP25" s="41"/>
      <c r="EQ25" s="1"/>
      <c r="ER25" s="1"/>
      <c r="ES25" s="2"/>
      <c r="ET25" s="2"/>
      <c r="EU25" s="2"/>
      <c r="EV25" s="2"/>
      <c r="EW25" s="2"/>
      <c r="EX25" s="66"/>
      <c r="EY25" s="13"/>
      <c r="EZ25" s="6"/>
      <c r="FA25" s="41"/>
      <c r="FB25" s="1"/>
      <c r="FC25" s="1"/>
      <c r="FD25" s="2"/>
      <c r="FE25" s="2"/>
      <c r="FF25" s="2"/>
      <c r="FG25" s="2"/>
      <c r="FH25" s="2"/>
      <c r="FI25" s="66"/>
      <c r="FJ25" s="13"/>
      <c r="FK25" s="6"/>
      <c r="FL25" s="41"/>
      <c r="FM25" s="1"/>
      <c r="FN25" s="1"/>
      <c r="FO25" s="2"/>
      <c r="FP25" s="2"/>
      <c r="FQ25" s="2"/>
      <c r="FR25" s="2"/>
      <c r="FS25" s="2"/>
      <c r="FT25" s="66"/>
      <c r="FU25" s="13"/>
      <c r="FV25" s="6"/>
      <c r="FW25" s="41"/>
      <c r="FX25" s="1"/>
      <c r="FY25" s="1"/>
      <c r="FZ25" s="2"/>
      <c r="GA25" s="2"/>
      <c r="GB25" s="2"/>
      <c r="GC25" s="2"/>
      <c r="GD25" s="2"/>
      <c r="GE25" s="66"/>
      <c r="GF25" s="13"/>
      <c r="GG25" s="6"/>
      <c r="GH25" s="41"/>
      <c r="GI25" s="1"/>
      <c r="GJ25" s="1"/>
      <c r="GK25" s="2"/>
      <c r="GL25" s="2"/>
      <c r="GM25" s="2"/>
      <c r="GN25" s="2"/>
      <c r="GO25" s="2"/>
      <c r="GP25" s="66"/>
      <c r="GQ25" s="13"/>
      <c r="GR25" s="6"/>
      <c r="GS25" s="41"/>
      <c r="GT25" s="1"/>
      <c r="GU25" s="1"/>
      <c r="GV25" s="2"/>
      <c r="GW25" s="2"/>
      <c r="GX25" s="2"/>
      <c r="GY25" s="2"/>
      <c r="GZ25" s="2"/>
      <c r="HA25" s="66"/>
      <c r="HB25" s="13"/>
      <c r="HC25" s="6"/>
      <c r="HD25" s="41"/>
      <c r="HE25" s="1"/>
      <c r="HF25" s="1"/>
      <c r="HG25" s="2"/>
      <c r="HH25" s="2"/>
      <c r="HI25" s="2"/>
      <c r="HJ25" s="2"/>
      <c r="HK25" s="2"/>
      <c r="HL25" s="66"/>
      <c r="HM25" s="13"/>
      <c r="HN25" s="6"/>
      <c r="HO25" s="41"/>
      <c r="HP25" s="1"/>
      <c r="HQ25" s="1"/>
      <c r="HR25" s="2"/>
      <c r="HS25" s="2"/>
      <c r="HT25" s="2"/>
      <c r="HU25" s="2"/>
      <c r="HV25" s="2"/>
      <c r="HW25" s="66"/>
      <c r="HX25" s="13"/>
      <c r="HY25" s="6"/>
      <c r="HZ25" s="41"/>
      <c r="IA25" s="1"/>
      <c r="IB25" s="1"/>
      <c r="IC25" s="2"/>
      <c r="ID25" s="2"/>
      <c r="IE25" s="2"/>
      <c r="IF25" s="2"/>
      <c r="IG25" s="2"/>
      <c r="IH25" s="66"/>
      <c r="II25" s="13"/>
      <c r="IJ25" s="6"/>
      <c r="IK25" s="41"/>
      <c r="IL25" s="94"/>
      <c r="IM25"/>
      <c r="IN25"/>
    </row>
    <row r="26" spans="1:251" s="4" customFormat="1" x14ac:dyDescent="0.25">
      <c r="A26" s="34">
        <v>1</v>
      </c>
      <c r="B26" s="68" t="s">
        <v>156</v>
      </c>
      <c r="C26" s="25"/>
      <c r="D26" s="69"/>
      <c r="E26" s="69" t="s">
        <v>126</v>
      </c>
      <c r="F26" s="70" t="s">
        <v>103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62">
        <f t="shared" ref="K4:K48" si="21">L26+M26+O26</f>
        <v>208.44</v>
      </c>
      <c r="L26" s="63">
        <f t="shared" ref="L4:L48" si="22">AB26+AO26+BA26+BL26+BY26+CJ26+CU26+DF26+DQ26+EB26+EM26+EX26+FI26+FT26+GE26+GP26+HA26+HL26+HW26+IH26</f>
        <v>184.44</v>
      </c>
      <c r="M26" s="37">
        <f t="shared" ref="M4:M48" si="23">AD26+AQ26+BC26+BN26+CA26+CL26+CW26+DH26+DS26+ED26+EO26+EZ26+FK26+FV26+GG26+GR26+HC26+HN26+HY26+IJ26</f>
        <v>6</v>
      </c>
      <c r="N26" s="38">
        <f t="shared" si="20"/>
        <v>18</v>
      </c>
      <c r="O26" s="64">
        <f t="shared" ref="O4:O48" si="24">W26+AJ26+AV26+BG26+BT26+CE26+CP26+DA26+DL26+DW26+EH26+ES26+FD26+FO26+FZ26+GK26+GV26+HG26+HR26+IC26</f>
        <v>18</v>
      </c>
      <c r="P26" s="32">
        <v>53.48</v>
      </c>
      <c r="Q26" s="29"/>
      <c r="R26" s="29"/>
      <c r="S26" s="29"/>
      <c r="T26" s="29"/>
      <c r="U26" s="29"/>
      <c r="V26" s="29"/>
      <c r="W26" s="30">
        <v>8</v>
      </c>
      <c r="X26" s="30">
        <v>1</v>
      </c>
      <c r="Y26" s="30">
        <v>0</v>
      </c>
      <c r="Z26" s="30">
        <v>0</v>
      </c>
      <c r="AA26" s="31">
        <v>0</v>
      </c>
      <c r="AB26" s="28">
        <f t="shared" si="0"/>
        <v>53.48</v>
      </c>
      <c r="AC26" s="23">
        <f t="shared" si="1"/>
        <v>8</v>
      </c>
      <c r="AD26" s="23">
        <f t="shared" si="2"/>
        <v>3</v>
      </c>
      <c r="AE26" s="49">
        <f t="shared" si="3"/>
        <v>64.48</v>
      </c>
      <c r="AF26" s="32">
        <v>50.6</v>
      </c>
      <c r="AG26" s="29"/>
      <c r="AH26" s="29"/>
      <c r="AI26" s="29"/>
      <c r="AJ26" s="30">
        <v>5</v>
      </c>
      <c r="AK26" s="30">
        <v>0</v>
      </c>
      <c r="AL26" s="30">
        <v>0</v>
      </c>
      <c r="AM26" s="30">
        <v>0</v>
      </c>
      <c r="AN26" s="31">
        <v>0</v>
      </c>
      <c r="AO26" s="28">
        <f t="shared" si="4"/>
        <v>50.6</v>
      </c>
      <c r="AP26" s="23">
        <f t="shared" si="5"/>
        <v>5</v>
      </c>
      <c r="AQ26" s="23">
        <f t="shared" si="6"/>
        <v>0</v>
      </c>
      <c r="AR26" s="49">
        <f t="shared" si="7"/>
        <v>55.6</v>
      </c>
      <c r="AS26" s="32">
        <v>32.29</v>
      </c>
      <c r="AT26" s="29"/>
      <c r="AU26" s="29"/>
      <c r="AV26" s="30">
        <v>1</v>
      </c>
      <c r="AW26" s="30">
        <v>0</v>
      </c>
      <c r="AX26" s="30">
        <v>0</v>
      </c>
      <c r="AY26" s="30">
        <v>0</v>
      </c>
      <c r="AZ26" s="31">
        <v>0</v>
      </c>
      <c r="BA26" s="28">
        <f t="shared" ref="BA4:BA48" si="25">AS26+AT26+AU26</f>
        <v>32.29</v>
      </c>
      <c r="BB26" s="23">
        <f t="shared" ref="BB4:BB48" si="26">AV26</f>
        <v>1</v>
      </c>
      <c r="BC26" s="23">
        <f t="shared" ref="BC4:BC48" si="27">(AW26*3)+(AX26*10)+(AY26*5)+(AZ26*20)</f>
        <v>0</v>
      </c>
      <c r="BD26" s="49">
        <f t="shared" ref="BD4:BD48" si="28">BA26+BB26+BC26</f>
        <v>33.29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>
        <v>48.07</v>
      </c>
      <c r="BQ26" s="29"/>
      <c r="BR26" s="29"/>
      <c r="BS26" s="29"/>
      <c r="BT26" s="30">
        <v>4</v>
      </c>
      <c r="BU26" s="30">
        <v>1</v>
      </c>
      <c r="BV26" s="30">
        <v>0</v>
      </c>
      <c r="BW26" s="30">
        <v>0</v>
      </c>
      <c r="BX26" s="31">
        <v>0</v>
      </c>
      <c r="BY26" s="28">
        <f t="shared" ref="BY4:BY52" si="29">BP26+BQ26+BR26+BS26</f>
        <v>48.07</v>
      </c>
      <c r="BZ26" s="23">
        <f t="shared" ref="BZ4:BZ52" si="30">BT26</f>
        <v>4</v>
      </c>
      <c r="CA26" s="33">
        <f t="shared" ref="CA4:CA52" si="31">(BU26*3)+(BV26*10)+(BW26*5)+(BX26*20)</f>
        <v>3</v>
      </c>
      <c r="CB26" s="78">
        <f>BY26+BZ26+CA26</f>
        <v>55.07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IL26" s="94"/>
    </row>
    <row r="27" spans="1:251" s="4" customFormat="1" ht="3" customHeight="1" x14ac:dyDescent="0.25">
      <c r="A27" s="115"/>
      <c r="B27" s="138"/>
      <c r="C27" s="116"/>
      <c r="D27" s="139"/>
      <c r="E27" s="139"/>
      <c r="F27" s="140"/>
      <c r="G27" s="141"/>
      <c r="H27" s="118"/>
      <c r="I27" s="119"/>
      <c r="J27" s="120"/>
      <c r="K27" s="121"/>
      <c r="L27" s="122"/>
      <c r="M27" s="123"/>
      <c r="N27" s="124">
        <f t="shared" si="20"/>
        <v>0</v>
      </c>
      <c r="O27" s="125"/>
      <c r="P27" s="126"/>
      <c r="Q27" s="127"/>
      <c r="R27" s="127"/>
      <c r="S27" s="127"/>
      <c r="T27" s="127"/>
      <c r="U27" s="127"/>
      <c r="V27" s="127"/>
      <c r="W27" s="128"/>
      <c r="X27" s="128"/>
      <c r="Y27" s="128"/>
      <c r="Z27" s="128"/>
      <c r="AA27" s="129"/>
      <c r="AB27" s="130"/>
      <c r="AC27" s="132"/>
      <c r="AD27" s="132"/>
      <c r="AE27" s="133"/>
      <c r="AF27" s="126"/>
      <c r="AG27" s="127"/>
      <c r="AH27" s="127"/>
      <c r="AI27" s="127"/>
      <c r="AJ27" s="128"/>
      <c r="AK27" s="128"/>
      <c r="AL27" s="128"/>
      <c r="AM27" s="128"/>
      <c r="AN27" s="129"/>
      <c r="AO27" s="130"/>
      <c r="AP27" s="132"/>
      <c r="AQ27" s="132"/>
      <c r="AR27" s="133"/>
      <c r="AS27" s="126"/>
      <c r="AT27" s="127"/>
      <c r="AU27" s="127"/>
      <c r="AV27" s="128"/>
      <c r="AW27" s="128"/>
      <c r="AX27" s="128"/>
      <c r="AY27" s="128"/>
      <c r="AZ27" s="129"/>
      <c r="BA27" s="130"/>
      <c r="BB27" s="132"/>
      <c r="BC27" s="132"/>
      <c r="BD27" s="133"/>
      <c r="BE27" s="130"/>
      <c r="BF27" s="134"/>
      <c r="BG27" s="128"/>
      <c r="BH27" s="128"/>
      <c r="BI27" s="128"/>
      <c r="BJ27" s="128"/>
      <c r="BK27" s="129"/>
      <c r="BL27" s="142"/>
      <c r="BM27" s="124"/>
      <c r="BN27" s="123"/>
      <c r="BO27" s="143"/>
      <c r="BP27" s="126"/>
      <c r="BQ27" s="127"/>
      <c r="BR27" s="127"/>
      <c r="BS27" s="127"/>
      <c r="BT27" s="128"/>
      <c r="BU27" s="128"/>
      <c r="BV27" s="128"/>
      <c r="BW27" s="128"/>
      <c r="BX27" s="129"/>
      <c r="BY27" s="130"/>
      <c r="BZ27" s="132"/>
      <c r="CA27" s="137"/>
      <c r="CB27" s="144"/>
      <c r="CC27" s="32"/>
      <c r="CD27" s="29"/>
      <c r="CE27" s="30"/>
      <c r="CF27" s="30"/>
      <c r="CG27" s="30"/>
      <c r="CH27" s="30"/>
      <c r="CI27" s="31"/>
      <c r="CJ27" s="28"/>
      <c r="CK27" s="27"/>
      <c r="CL27" s="23"/>
      <c r="CM27" s="49"/>
      <c r="IL27" s="94"/>
    </row>
    <row r="28" spans="1:251" s="4" customFormat="1" x14ac:dyDescent="0.25">
      <c r="A28" s="34">
        <v>1</v>
      </c>
      <c r="B28" s="68" t="s">
        <v>134</v>
      </c>
      <c r="C28" s="25"/>
      <c r="D28" s="69"/>
      <c r="E28" s="69" t="s">
        <v>15</v>
      </c>
      <c r="F28" s="70" t="s">
        <v>19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0</v>
      </c>
      <c r="J28" s="22">
        <f>IF(ISNA(VLOOKUP(F28,SortLookup!$A$7:$B$11,2,FALSE))," ",VLOOKUP(F28,SortLookup!$A$7:$B$11,2,FALSE))</f>
        <v>0</v>
      </c>
      <c r="K28" s="62">
        <f t="shared" si="21"/>
        <v>86.68</v>
      </c>
      <c r="L28" s="63">
        <f t="shared" si="22"/>
        <v>76.680000000000007</v>
      </c>
      <c r="M28" s="37">
        <f t="shared" si="23"/>
        <v>0</v>
      </c>
      <c r="N28" s="38">
        <f t="shared" si="20"/>
        <v>10</v>
      </c>
      <c r="O28" s="64">
        <f t="shared" si="24"/>
        <v>10</v>
      </c>
      <c r="P28" s="32">
        <v>18.25</v>
      </c>
      <c r="Q28" s="29"/>
      <c r="R28" s="29"/>
      <c r="S28" s="29"/>
      <c r="T28" s="29"/>
      <c r="U28" s="29"/>
      <c r="V28" s="29"/>
      <c r="W28" s="30">
        <v>5</v>
      </c>
      <c r="X28" s="30">
        <v>0</v>
      </c>
      <c r="Y28" s="30">
        <v>0</v>
      </c>
      <c r="Z28" s="30">
        <v>0</v>
      </c>
      <c r="AA28" s="31">
        <v>0</v>
      </c>
      <c r="AB28" s="28">
        <f t="shared" si="0"/>
        <v>18.25</v>
      </c>
      <c r="AC28" s="23">
        <f t="shared" si="1"/>
        <v>5</v>
      </c>
      <c r="AD28" s="23">
        <f t="shared" si="2"/>
        <v>0</v>
      </c>
      <c r="AE28" s="49">
        <f t="shared" si="3"/>
        <v>23.25</v>
      </c>
      <c r="AF28" s="32">
        <v>15.15</v>
      </c>
      <c r="AG28" s="29"/>
      <c r="AH28" s="29"/>
      <c r="AI28" s="29"/>
      <c r="AJ28" s="30">
        <v>0</v>
      </c>
      <c r="AK28" s="30">
        <v>0</v>
      </c>
      <c r="AL28" s="30">
        <v>0</v>
      </c>
      <c r="AM28" s="30">
        <v>0</v>
      </c>
      <c r="AN28" s="31">
        <v>0</v>
      </c>
      <c r="AO28" s="28">
        <f t="shared" si="4"/>
        <v>15.15</v>
      </c>
      <c r="AP28" s="23">
        <f t="shared" si="5"/>
        <v>0</v>
      </c>
      <c r="AQ28" s="23">
        <f t="shared" si="6"/>
        <v>0</v>
      </c>
      <c r="AR28" s="49">
        <f t="shared" si="7"/>
        <v>15.15</v>
      </c>
      <c r="AS28" s="32">
        <v>14.12</v>
      </c>
      <c r="AT28" s="29"/>
      <c r="AU28" s="29"/>
      <c r="AV28" s="30">
        <v>1</v>
      </c>
      <c r="AW28" s="30">
        <v>0</v>
      </c>
      <c r="AX28" s="30">
        <v>0</v>
      </c>
      <c r="AY28" s="30">
        <v>0</v>
      </c>
      <c r="AZ28" s="31">
        <v>0</v>
      </c>
      <c r="BA28" s="28">
        <f t="shared" si="25"/>
        <v>14.12</v>
      </c>
      <c r="BB28" s="23">
        <f t="shared" si="26"/>
        <v>1</v>
      </c>
      <c r="BC28" s="23">
        <f t="shared" si="27"/>
        <v>0</v>
      </c>
      <c r="BD28" s="49">
        <f t="shared" si="28"/>
        <v>15.12</v>
      </c>
      <c r="BE28" s="28"/>
      <c r="BF28" s="47"/>
      <c r="BG28" s="30"/>
      <c r="BH28" s="30"/>
      <c r="BI28" s="30"/>
      <c r="BJ28" s="30"/>
      <c r="BK28" s="31"/>
      <c r="BL28" s="44">
        <f t="shared" ref="BL28:BL46" si="32">BE28+BF28</f>
        <v>0</v>
      </c>
      <c r="BM28" s="38">
        <f t="shared" ref="BM28:BM46" si="33">BG28/2</f>
        <v>0</v>
      </c>
      <c r="BN28" s="37">
        <f t="shared" ref="BN28:BN46" si="34">(BH28*3)+(BI28*5)+(BJ28*5)+(BK28*20)</f>
        <v>0</v>
      </c>
      <c r="BO28" s="36">
        <f t="shared" ref="BO28:BO46" si="35">BL28+BM28+BN28</f>
        <v>0</v>
      </c>
      <c r="BP28" s="32">
        <v>29.16</v>
      </c>
      <c r="BQ28" s="29"/>
      <c r="BR28" s="29"/>
      <c r="BS28" s="29"/>
      <c r="BT28" s="30">
        <v>4</v>
      </c>
      <c r="BU28" s="30">
        <v>0</v>
      </c>
      <c r="BV28" s="30">
        <v>0</v>
      </c>
      <c r="BW28" s="30">
        <v>0</v>
      </c>
      <c r="BX28" s="31">
        <v>0</v>
      </c>
      <c r="BY28" s="28">
        <f t="shared" si="29"/>
        <v>29.16</v>
      </c>
      <c r="BZ28" s="23">
        <f t="shared" si="30"/>
        <v>4</v>
      </c>
      <c r="CA28" s="33">
        <f t="shared" si="31"/>
        <v>0</v>
      </c>
      <c r="CB28" s="78">
        <f t="shared" ref="CB28:CB46" si="36">BY28+BZ28+CA28</f>
        <v>33.159999999999997</v>
      </c>
      <c r="CC28" s="32"/>
      <c r="CD28" s="29"/>
      <c r="CE28" s="30"/>
      <c r="CF28" s="30"/>
      <c r="CG28" s="30"/>
      <c r="CH28" s="30"/>
      <c r="CI28" s="31"/>
      <c r="CJ28" s="28">
        <f t="shared" ref="CJ28:CJ46" si="37">CC28+CD28</f>
        <v>0</v>
      </c>
      <c r="CK28" s="27">
        <f t="shared" ref="CK28:CK36" si="38">CE28/2</f>
        <v>0</v>
      </c>
      <c r="CL28" s="23">
        <f>(CF28*3)+(CG28*10)+(CH28*5)+(CI28*20)</f>
        <v>0</v>
      </c>
      <c r="CM28" s="49">
        <f t="shared" ref="CM28:CM46" si="39">CJ28+CK28+CL28</f>
        <v>0</v>
      </c>
      <c r="CN28"/>
      <c r="CO28"/>
      <c r="CP28"/>
      <c r="CQ28"/>
      <c r="CR28"/>
      <c r="CS28"/>
      <c r="CT28"/>
      <c r="CW28"/>
      <c r="CZ28"/>
      <c r="DA28"/>
      <c r="DB28"/>
      <c r="DC28"/>
      <c r="DD28"/>
      <c r="DE28"/>
      <c r="DH28"/>
      <c r="DK28"/>
      <c r="DL28"/>
      <c r="DM28"/>
      <c r="DN28"/>
      <c r="DO28"/>
      <c r="DP28"/>
      <c r="DS28"/>
      <c r="DV28"/>
      <c r="DW28"/>
      <c r="DX28"/>
      <c r="DY28"/>
      <c r="DZ28"/>
      <c r="EA28"/>
      <c r="ED28"/>
      <c r="EG28"/>
      <c r="EH28"/>
      <c r="EI28"/>
      <c r="EJ28"/>
      <c r="EK28"/>
      <c r="EL28"/>
      <c r="EO28"/>
      <c r="ER28"/>
      <c r="ES28"/>
      <c r="ET28"/>
      <c r="EU28"/>
      <c r="EV28"/>
      <c r="EW28"/>
      <c r="EZ28"/>
      <c r="FC28"/>
      <c r="FD28"/>
      <c r="FE28"/>
      <c r="FF28"/>
      <c r="FG28"/>
      <c r="FH28"/>
      <c r="FK28"/>
      <c r="FN28"/>
      <c r="FO28"/>
      <c r="FP28"/>
      <c r="FQ28"/>
      <c r="FR28"/>
      <c r="FS28"/>
      <c r="FV28"/>
      <c r="FY28"/>
      <c r="FZ28"/>
      <c r="GA28"/>
      <c r="GB28"/>
      <c r="GC28"/>
      <c r="GD28"/>
      <c r="GG28"/>
      <c r="GJ28"/>
      <c r="GK28"/>
      <c r="GL28"/>
      <c r="GM28"/>
      <c r="GN28"/>
      <c r="GO28"/>
      <c r="GR28"/>
      <c r="GU28"/>
      <c r="GV28"/>
      <c r="GW28"/>
      <c r="GX28"/>
      <c r="GY28"/>
      <c r="GZ28"/>
      <c r="HC28"/>
      <c r="HF28"/>
      <c r="HG28"/>
      <c r="HH28"/>
      <c r="HI28"/>
      <c r="HJ28"/>
      <c r="HK28"/>
      <c r="HN28"/>
      <c r="HQ28"/>
      <c r="HR28"/>
      <c r="HS28"/>
      <c r="HT28"/>
      <c r="HU28"/>
      <c r="HV28"/>
      <c r="HY28"/>
      <c r="IB28"/>
      <c r="IC28"/>
      <c r="ID28"/>
      <c r="IE28"/>
      <c r="IF28"/>
      <c r="IG28"/>
      <c r="IJ28"/>
      <c r="IK28"/>
      <c r="IL28" s="94"/>
      <c r="IM28"/>
      <c r="IN28"/>
    </row>
    <row r="29" spans="1:251" s="4" customFormat="1" x14ac:dyDescent="0.25">
      <c r="A29" s="34">
        <v>2</v>
      </c>
      <c r="B29" s="68" t="s">
        <v>106</v>
      </c>
      <c r="C29" s="25"/>
      <c r="D29" s="69" t="s">
        <v>107</v>
      </c>
      <c r="E29" s="69" t="s">
        <v>15</v>
      </c>
      <c r="F29" s="70" t="s">
        <v>21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>
        <f>IF(ISNA(VLOOKUP(E29,SortLookup!$A$1:$B$5,2,FALSE))," ",VLOOKUP(E29,SortLookup!$A$1:$B$5,2,FALSE))</f>
        <v>0</v>
      </c>
      <c r="J29" s="22">
        <f>IF(ISNA(VLOOKUP(F29,SortLookup!$A$7:$B$11,2,FALSE))," ",VLOOKUP(F29,SortLookup!$A$7:$B$11,2,FALSE))</f>
        <v>2</v>
      </c>
      <c r="K29" s="62">
        <f t="shared" si="21"/>
        <v>110.03</v>
      </c>
      <c r="L29" s="63">
        <f t="shared" si="22"/>
        <v>84.03</v>
      </c>
      <c r="M29" s="37">
        <f t="shared" si="23"/>
        <v>3</v>
      </c>
      <c r="N29" s="38">
        <f t="shared" si="20"/>
        <v>23</v>
      </c>
      <c r="O29" s="64">
        <f t="shared" si="24"/>
        <v>23</v>
      </c>
      <c r="P29" s="32">
        <v>20.23</v>
      </c>
      <c r="Q29" s="29"/>
      <c r="R29" s="29"/>
      <c r="S29" s="29"/>
      <c r="T29" s="29"/>
      <c r="U29" s="29"/>
      <c r="V29" s="29"/>
      <c r="W29" s="30">
        <v>8</v>
      </c>
      <c r="X29" s="30">
        <v>1</v>
      </c>
      <c r="Y29" s="30">
        <v>0</v>
      </c>
      <c r="Z29" s="30">
        <v>0</v>
      </c>
      <c r="AA29" s="31">
        <v>0</v>
      </c>
      <c r="AB29" s="28">
        <f t="shared" si="0"/>
        <v>20.23</v>
      </c>
      <c r="AC29" s="23">
        <f t="shared" si="1"/>
        <v>8</v>
      </c>
      <c r="AD29" s="23">
        <f t="shared" si="2"/>
        <v>3</v>
      </c>
      <c r="AE29" s="49">
        <f t="shared" si="3"/>
        <v>31.23</v>
      </c>
      <c r="AF29" s="32">
        <v>16.21</v>
      </c>
      <c r="AG29" s="29"/>
      <c r="AH29" s="29"/>
      <c r="AI29" s="29"/>
      <c r="AJ29" s="30">
        <v>13</v>
      </c>
      <c r="AK29" s="30">
        <v>0</v>
      </c>
      <c r="AL29" s="30">
        <v>0</v>
      </c>
      <c r="AM29" s="30">
        <v>0</v>
      </c>
      <c r="AN29" s="31">
        <v>0</v>
      </c>
      <c r="AO29" s="28">
        <f t="shared" si="4"/>
        <v>16.21</v>
      </c>
      <c r="AP29" s="23">
        <f t="shared" si="5"/>
        <v>13</v>
      </c>
      <c r="AQ29" s="23">
        <f t="shared" si="6"/>
        <v>0</v>
      </c>
      <c r="AR29" s="49">
        <f t="shared" si="7"/>
        <v>29.21</v>
      </c>
      <c r="AS29" s="32">
        <v>14.99</v>
      </c>
      <c r="AT29" s="29"/>
      <c r="AU29" s="29"/>
      <c r="AV29" s="30">
        <v>1</v>
      </c>
      <c r="AW29" s="30">
        <v>0</v>
      </c>
      <c r="AX29" s="30">
        <v>0</v>
      </c>
      <c r="AY29" s="30">
        <v>0</v>
      </c>
      <c r="AZ29" s="31">
        <v>0</v>
      </c>
      <c r="BA29" s="28">
        <f t="shared" si="25"/>
        <v>14.99</v>
      </c>
      <c r="BB29" s="23">
        <f t="shared" si="26"/>
        <v>1</v>
      </c>
      <c r="BC29" s="23">
        <f t="shared" si="27"/>
        <v>0</v>
      </c>
      <c r="BD29" s="49">
        <f t="shared" si="28"/>
        <v>15.99</v>
      </c>
      <c r="BE29" s="28"/>
      <c r="BF29" s="47"/>
      <c r="BG29" s="30"/>
      <c r="BH29" s="30"/>
      <c r="BI29" s="30"/>
      <c r="BJ29" s="30"/>
      <c r="BK29" s="31"/>
      <c r="BL29" s="44">
        <f t="shared" si="32"/>
        <v>0</v>
      </c>
      <c r="BM29" s="38">
        <f t="shared" si="33"/>
        <v>0</v>
      </c>
      <c r="BN29" s="37">
        <f t="shared" si="34"/>
        <v>0</v>
      </c>
      <c r="BO29" s="36">
        <f t="shared" si="35"/>
        <v>0</v>
      </c>
      <c r="BP29" s="32">
        <v>32.6</v>
      </c>
      <c r="BQ29" s="29"/>
      <c r="BR29" s="29"/>
      <c r="BS29" s="29"/>
      <c r="BT29" s="30">
        <v>1</v>
      </c>
      <c r="BU29" s="30">
        <v>0</v>
      </c>
      <c r="BV29" s="30">
        <v>0</v>
      </c>
      <c r="BW29" s="30">
        <v>0</v>
      </c>
      <c r="BX29" s="31">
        <v>0</v>
      </c>
      <c r="BY29" s="28">
        <f t="shared" si="29"/>
        <v>32.6</v>
      </c>
      <c r="BZ29" s="23">
        <f t="shared" si="30"/>
        <v>1</v>
      </c>
      <c r="CA29" s="33">
        <f t="shared" si="31"/>
        <v>0</v>
      </c>
      <c r="CB29" s="78">
        <f t="shared" si="36"/>
        <v>33.6</v>
      </c>
      <c r="CC29" s="32"/>
      <c r="CD29" s="29"/>
      <c r="CE29" s="30"/>
      <c r="CF29" s="30"/>
      <c r="CG29" s="30"/>
      <c r="CH29" s="30"/>
      <c r="CI29" s="31"/>
      <c r="CJ29" s="28">
        <f t="shared" si="37"/>
        <v>0</v>
      </c>
      <c r="CK29" s="27">
        <f t="shared" si="38"/>
        <v>0</v>
      </c>
      <c r="CL29" s="23">
        <f>(CF29*3)+(CG29*10)+(CH29*5)+(CI29*20)</f>
        <v>0</v>
      </c>
      <c r="CM29" s="49">
        <f t="shared" si="39"/>
        <v>0</v>
      </c>
      <c r="IL29" s="94"/>
    </row>
    <row r="30" spans="1:251" s="4" customFormat="1" x14ac:dyDescent="0.25">
      <c r="A30" s="34">
        <v>3</v>
      </c>
      <c r="B30" s="68" t="s">
        <v>151</v>
      </c>
      <c r="C30" s="25"/>
      <c r="D30" s="69" t="s">
        <v>139</v>
      </c>
      <c r="E30" s="69" t="s">
        <v>15</v>
      </c>
      <c r="F30" s="70" t="s">
        <v>105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>
        <f>IF(ISNA(VLOOKUP(E30,SortLookup!$A$1:$B$5,2,FALSE))," ",VLOOKUP(E30,SortLookup!$A$1:$B$5,2,FALSE))</f>
        <v>0</v>
      </c>
      <c r="J30" s="22" t="str">
        <f>IF(ISNA(VLOOKUP(F30,SortLookup!$A$7:$B$11,2,FALSE))," ",VLOOKUP(F30,SortLookup!$A$7:$B$11,2,FALSE))</f>
        <v xml:space="preserve"> </v>
      </c>
      <c r="K30" s="62">
        <f t="shared" si="21"/>
        <v>112.05</v>
      </c>
      <c r="L30" s="63">
        <f t="shared" si="22"/>
        <v>106.05</v>
      </c>
      <c r="M30" s="37">
        <f t="shared" si="23"/>
        <v>0</v>
      </c>
      <c r="N30" s="38">
        <f t="shared" si="20"/>
        <v>6</v>
      </c>
      <c r="O30" s="64">
        <f t="shared" si="24"/>
        <v>6</v>
      </c>
      <c r="P30" s="32">
        <v>35.380000000000003</v>
      </c>
      <c r="Q30" s="29"/>
      <c r="R30" s="29"/>
      <c r="S30" s="29"/>
      <c r="T30" s="29"/>
      <c r="U30" s="29"/>
      <c r="V30" s="29"/>
      <c r="W30" s="30">
        <v>2</v>
      </c>
      <c r="X30" s="30">
        <v>0</v>
      </c>
      <c r="Y30" s="30">
        <v>0</v>
      </c>
      <c r="Z30" s="30">
        <v>0</v>
      </c>
      <c r="AA30" s="31">
        <v>0</v>
      </c>
      <c r="AB30" s="28">
        <f t="shared" si="0"/>
        <v>35.380000000000003</v>
      </c>
      <c r="AC30" s="23">
        <f t="shared" si="1"/>
        <v>2</v>
      </c>
      <c r="AD30" s="23">
        <f t="shared" si="2"/>
        <v>0</v>
      </c>
      <c r="AE30" s="49">
        <f t="shared" si="3"/>
        <v>37.380000000000003</v>
      </c>
      <c r="AF30" s="32">
        <v>22.53</v>
      </c>
      <c r="AG30" s="29"/>
      <c r="AH30" s="29"/>
      <c r="AI30" s="29"/>
      <c r="AJ30" s="30">
        <v>0</v>
      </c>
      <c r="AK30" s="30">
        <v>0</v>
      </c>
      <c r="AL30" s="30">
        <v>0</v>
      </c>
      <c r="AM30" s="30">
        <v>0</v>
      </c>
      <c r="AN30" s="31">
        <v>0</v>
      </c>
      <c r="AO30" s="28">
        <f t="shared" si="4"/>
        <v>22.53</v>
      </c>
      <c r="AP30" s="23">
        <f t="shared" si="5"/>
        <v>0</v>
      </c>
      <c r="AQ30" s="23">
        <f t="shared" si="6"/>
        <v>0</v>
      </c>
      <c r="AR30" s="49">
        <f t="shared" si="7"/>
        <v>22.53</v>
      </c>
      <c r="AS30" s="32">
        <v>21.01</v>
      </c>
      <c r="AT30" s="29"/>
      <c r="AU30" s="29"/>
      <c r="AV30" s="30">
        <v>1</v>
      </c>
      <c r="AW30" s="30">
        <v>0</v>
      </c>
      <c r="AX30" s="30">
        <v>0</v>
      </c>
      <c r="AY30" s="30">
        <v>0</v>
      </c>
      <c r="AZ30" s="31">
        <v>0</v>
      </c>
      <c r="BA30" s="28">
        <f t="shared" si="25"/>
        <v>21.01</v>
      </c>
      <c r="BB30" s="23">
        <f t="shared" si="26"/>
        <v>1</v>
      </c>
      <c r="BC30" s="23">
        <f t="shared" si="27"/>
        <v>0</v>
      </c>
      <c r="BD30" s="49">
        <f t="shared" si="28"/>
        <v>22.01</v>
      </c>
      <c r="BE30" s="28"/>
      <c r="BF30" s="47"/>
      <c r="BG30" s="30"/>
      <c r="BH30" s="30"/>
      <c r="BI30" s="30"/>
      <c r="BJ30" s="30"/>
      <c r="BK30" s="31"/>
      <c r="BL30" s="44">
        <f t="shared" si="32"/>
        <v>0</v>
      </c>
      <c r="BM30" s="38">
        <f t="shared" si="33"/>
        <v>0</v>
      </c>
      <c r="BN30" s="37">
        <f t="shared" si="34"/>
        <v>0</v>
      </c>
      <c r="BO30" s="36">
        <f t="shared" si="35"/>
        <v>0</v>
      </c>
      <c r="BP30" s="32">
        <v>27.13</v>
      </c>
      <c r="BQ30" s="29"/>
      <c r="BR30" s="29"/>
      <c r="BS30" s="29"/>
      <c r="BT30" s="30">
        <v>3</v>
      </c>
      <c r="BU30" s="30">
        <v>0</v>
      </c>
      <c r="BV30" s="30">
        <v>0</v>
      </c>
      <c r="BW30" s="30">
        <v>0</v>
      </c>
      <c r="BX30" s="31">
        <v>0</v>
      </c>
      <c r="BY30" s="28">
        <f t="shared" si="29"/>
        <v>27.13</v>
      </c>
      <c r="BZ30" s="23">
        <f t="shared" si="30"/>
        <v>3</v>
      </c>
      <c r="CA30" s="33">
        <f t="shared" si="31"/>
        <v>0</v>
      </c>
      <c r="CB30" s="78">
        <f t="shared" si="36"/>
        <v>30.13</v>
      </c>
      <c r="CC30" s="32"/>
      <c r="CD30" s="29"/>
      <c r="CE30" s="30"/>
      <c r="CF30" s="30"/>
      <c r="CG30" s="30"/>
      <c r="CH30" s="30"/>
      <c r="CI30" s="31"/>
      <c r="CJ30" s="28">
        <f t="shared" si="37"/>
        <v>0</v>
      </c>
      <c r="CK30" s="27">
        <f t="shared" si="38"/>
        <v>0</v>
      </c>
      <c r="CL30" s="23">
        <f>(CF30*3)+(CG30*10)+(CH30*5)+(CI30*20)</f>
        <v>0</v>
      </c>
      <c r="CM30" s="49">
        <f t="shared" si="39"/>
        <v>0</v>
      </c>
      <c r="IL30" s="94"/>
    </row>
    <row r="31" spans="1:251" s="4" customFormat="1" x14ac:dyDescent="0.25">
      <c r="A31" s="34">
        <v>4</v>
      </c>
      <c r="B31" s="68" t="s">
        <v>124</v>
      </c>
      <c r="C31" s="25"/>
      <c r="D31" s="69"/>
      <c r="E31" s="69" t="s">
        <v>15</v>
      </c>
      <c r="F31" s="70" t="s">
        <v>21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>
        <f>IF(ISNA(VLOOKUP(E31,SortLookup!$A$1:$B$5,2,FALSE))," ",VLOOKUP(E31,SortLookup!$A$1:$B$5,2,FALSE))</f>
        <v>0</v>
      </c>
      <c r="J31" s="22">
        <f>IF(ISNA(VLOOKUP(F31,SortLookup!$A$7:$B$11,2,FALSE))," ",VLOOKUP(F31,SortLookup!$A$7:$B$11,2,FALSE))</f>
        <v>2</v>
      </c>
      <c r="K31" s="62">
        <f t="shared" si="21"/>
        <v>117.46</v>
      </c>
      <c r="L31" s="63">
        <f t="shared" si="22"/>
        <v>85.46</v>
      </c>
      <c r="M31" s="37">
        <f t="shared" si="23"/>
        <v>0</v>
      </c>
      <c r="N31" s="38">
        <f t="shared" si="20"/>
        <v>32</v>
      </c>
      <c r="O31" s="64">
        <f t="shared" si="24"/>
        <v>32</v>
      </c>
      <c r="P31" s="32">
        <v>19.36</v>
      </c>
      <c r="Q31" s="29"/>
      <c r="R31" s="29"/>
      <c r="S31" s="29"/>
      <c r="T31" s="29"/>
      <c r="U31" s="29"/>
      <c r="V31" s="29"/>
      <c r="W31" s="30">
        <v>26</v>
      </c>
      <c r="X31" s="30">
        <v>0</v>
      </c>
      <c r="Y31" s="30">
        <v>0</v>
      </c>
      <c r="Z31" s="30">
        <v>0</v>
      </c>
      <c r="AA31" s="31">
        <v>0</v>
      </c>
      <c r="AB31" s="28">
        <f t="shared" si="0"/>
        <v>19.36</v>
      </c>
      <c r="AC31" s="23">
        <f t="shared" si="1"/>
        <v>26</v>
      </c>
      <c r="AD31" s="23">
        <f t="shared" si="2"/>
        <v>0</v>
      </c>
      <c r="AE31" s="49">
        <f t="shared" si="3"/>
        <v>45.36</v>
      </c>
      <c r="AF31" s="32">
        <v>15.41</v>
      </c>
      <c r="AG31" s="29"/>
      <c r="AH31" s="29"/>
      <c r="AI31" s="29"/>
      <c r="AJ31" s="30">
        <v>1</v>
      </c>
      <c r="AK31" s="30">
        <v>0</v>
      </c>
      <c r="AL31" s="30">
        <v>0</v>
      </c>
      <c r="AM31" s="30">
        <v>0</v>
      </c>
      <c r="AN31" s="31">
        <v>0</v>
      </c>
      <c r="AO31" s="28">
        <f t="shared" si="4"/>
        <v>15.41</v>
      </c>
      <c r="AP31" s="23">
        <f t="shared" si="5"/>
        <v>1</v>
      </c>
      <c r="AQ31" s="23">
        <f t="shared" si="6"/>
        <v>0</v>
      </c>
      <c r="AR31" s="49">
        <f t="shared" si="7"/>
        <v>16.41</v>
      </c>
      <c r="AS31" s="32">
        <v>21.86</v>
      </c>
      <c r="AT31" s="29"/>
      <c r="AU31" s="29"/>
      <c r="AV31" s="30">
        <v>0</v>
      </c>
      <c r="AW31" s="30">
        <v>0</v>
      </c>
      <c r="AX31" s="30">
        <v>0</v>
      </c>
      <c r="AY31" s="30">
        <v>0</v>
      </c>
      <c r="AZ31" s="31">
        <v>0</v>
      </c>
      <c r="BA31" s="28">
        <f t="shared" si="25"/>
        <v>21.86</v>
      </c>
      <c r="BB31" s="23">
        <f t="shared" si="26"/>
        <v>0</v>
      </c>
      <c r="BC31" s="23">
        <f t="shared" si="27"/>
        <v>0</v>
      </c>
      <c r="BD31" s="49">
        <f t="shared" si="28"/>
        <v>21.86</v>
      </c>
      <c r="BE31" s="28"/>
      <c r="BF31" s="47"/>
      <c r="BG31" s="30"/>
      <c r="BH31" s="30"/>
      <c r="BI31" s="30"/>
      <c r="BJ31" s="30"/>
      <c r="BK31" s="31"/>
      <c r="BL31" s="44">
        <f t="shared" si="32"/>
        <v>0</v>
      </c>
      <c r="BM31" s="38">
        <f t="shared" si="33"/>
        <v>0</v>
      </c>
      <c r="BN31" s="37">
        <f t="shared" si="34"/>
        <v>0</v>
      </c>
      <c r="BO31" s="36">
        <f t="shared" si="35"/>
        <v>0</v>
      </c>
      <c r="BP31" s="32">
        <v>28.83</v>
      </c>
      <c r="BQ31" s="29"/>
      <c r="BR31" s="29"/>
      <c r="BS31" s="29"/>
      <c r="BT31" s="30">
        <v>5</v>
      </c>
      <c r="BU31" s="30">
        <v>0</v>
      </c>
      <c r="BV31" s="30">
        <v>0</v>
      </c>
      <c r="BW31" s="30">
        <v>0</v>
      </c>
      <c r="BX31" s="31">
        <v>0</v>
      </c>
      <c r="BY31" s="28">
        <f t="shared" si="29"/>
        <v>28.83</v>
      </c>
      <c r="BZ31" s="23">
        <f t="shared" si="30"/>
        <v>5</v>
      </c>
      <c r="CA31" s="33">
        <f t="shared" si="31"/>
        <v>0</v>
      </c>
      <c r="CB31" s="78">
        <f t="shared" si="36"/>
        <v>33.83</v>
      </c>
      <c r="CC31" s="32"/>
      <c r="CD31" s="29"/>
      <c r="CE31" s="30"/>
      <c r="CF31" s="30"/>
      <c r="CG31" s="30"/>
      <c r="CH31" s="30"/>
      <c r="CI31" s="31"/>
      <c r="CJ31" s="28">
        <f t="shared" si="37"/>
        <v>0</v>
      </c>
      <c r="CK31" s="27">
        <f t="shared" si="38"/>
        <v>0</v>
      </c>
      <c r="CL31" s="23">
        <f>(CF31*3)+(CG31*10)+(CH31*5)+(CI31*20)</f>
        <v>0</v>
      </c>
      <c r="CM31" s="49">
        <f t="shared" si="39"/>
        <v>0</v>
      </c>
      <c r="IL31" s="94"/>
    </row>
    <row r="32" spans="1:251" s="4" customFormat="1" x14ac:dyDescent="0.25">
      <c r="A32" s="34">
        <v>5</v>
      </c>
      <c r="B32" s="68" t="s">
        <v>146</v>
      </c>
      <c r="C32" s="25"/>
      <c r="D32" s="69"/>
      <c r="E32" s="69" t="s">
        <v>15</v>
      </c>
      <c r="F32" s="70" t="s">
        <v>103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>
        <f>IF(ISNA(VLOOKUP(E32,SortLookup!$A$1:$B$5,2,FALSE))," ",VLOOKUP(E32,SortLookup!$A$1:$B$5,2,FALSE))</f>
        <v>0</v>
      </c>
      <c r="J32" s="22" t="str">
        <f>IF(ISNA(VLOOKUP(F32,SortLookup!$A$7:$B$11,2,FALSE))," ",VLOOKUP(F32,SortLookup!$A$7:$B$11,2,FALSE))</f>
        <v xml:space="preserve"> </v>
      </c>
      <c r="K32" s="62">
        <f t="shared" si="21"/>
        <v>118.42</v>
      </c>
      <c r="L32" s="63">
        <f t="shared" si="22"/>
        <v>89.42</v>
      </c>
      <c r="M32" s="37">
        <f t="shared" si="23"/>
        <v>0</v>
      </c>
      <c r="N32" s="38">
        <f t="shared" si="20"/>
        <v>29</v>
      </c>
      <c r="O32" s="64">
        <f t="shared" si="24"/>
        <v>29</v>
      </c>
      <c r="P32" s="32">
        <v>17.489999999999998</v>
      </c>
      <c r="Q32" s="29"/>
      <c r="R32" s="29"/>
      <c r="S32" s="29"/>
      <c r="T32" s="29"/>
      <c r="U32" s="29"/>
      <c r="V32" s="29"/>
      <c r="W32" s="30">
        <v>17</v>
      </c>
      <c r="X32" s="30">
        <v>0</v>
      </c>
      <c r="Y32" s="30">
        <v>0</v>
      </c>
      <c r="Z32" s="30">
        <v>0</v>
      </c>
      <c r="AA32" s="31">
        <v>0</v>
      </c>
      <c r="AB32" s="28">
        <f t="shared" si="0"/>
        <v>17.489999999999998</v>
      </c>
      <c r="AC32" s="23">
        <f t="shared" si="1"/>
        <v>17</v>
      </c>
      <c r="AD32" s="23">
        <f t="shared" si="2"/>
        <v>0</v>
      </c>
      <c r="AE32" s="49">
        <f t="shared" si="3"/>
        <v>34.49</v>
      </c>
      <c r="AF32" s="32">
        <v>15.36</v>
      </c>
      <c r="AG32" s="29"/>
      <c r="AH32" s="29"/>
      <c r="AI32" s="29"/>
      <c r="AJ32" s="30">
        <v>3</v>
      </c>
      <c r="AK32" s="30">
        <v>0</v>
      </c>
      <c r="AL32" s="30">
        <v>0</v>
      </c>
      <c r="AM32" s="30">
        <v>0</v>
      </c>
      <c r="AN32" s="31">
        <v>0</v>
      </c>
      <c r="AO32" s="28">
        <f t="shared" si="4"/>
        <v>15.36</v>
      </c>
      <c r="AP32" s="23">
        <f t="shared" si="5"/>
        <v>3</v>
      </c>
      <c r="AQ32" s="23">
        <f t="shared" si="6"/>
        <v>0</v>
      </c>
      <c r="AR32" s="49">
        <f t="shared" si="7"/>
        <v>18.36</v>
      </c>
      <c r="AS32" s="32">
        <v>27.36</v>
      </c>
      <c r="AT32" s="29"/>
      <c r="AU32" s="29"/>
      <c r="AV32" s="30">
        <v>3</v>
      </c>
      <c r="AW32" s="30">
        <v>0</v>
      </c>
      <c r="AX32" s="30">
        <v>0</v>
      </c>
      <c r="AY32" s="30">
        <v>0</v>
      </c>
      <c r="AZ32" s="31">
        <v>0</v>
      </c>
      <c r="BA32" s="28">
        <f t="shared" si="25"/>
        <v>27.36</v>
      </c>
      <c r="BB32" s="23">
        <f t="shared" si="26"/>
        <v>3</v>
      </c>
      <c r="BC32" s="23">
        <f t="shared" si="27"/>
        <v>0</v>
      </c>
      <c r="BD32" s="49">
        <f t="shared" si="28"/>
        <v>30.36</v>
      </c>
      <c r="BE32" s="28"/>
      <c r="BF32" s="47"/>
      <c r="BG32" s="30"/>
      <c r="BH32" s="30"/>
      <c r="BI32" s="30"/>
      <c r="BJ32" s="30"/>
      <c r="BK32" s="31"/>
      <c r="BL32" s="44">
        <f t="shared" si="32"/>
        <v>0</v>
      </c>
      <c r="BM32" s="38">
        <f t="shared" si="33"/>
        <v>0</v>
      </c>
      <c r="BN32" s="37">
        <f t="shared" si="34"/>
        <v>0</v>
      </c>
      <c r="BO32" s="36">
        <f t="shared" si="35"/>
        <v>0</v>
      </c>
      <c r="BP32" s="32">
        <v>29.21</v>
      </c>
      <c r="BQ32" s="29"/>
      <c r="BR32" s="29"/>
      <c r="BS32" s="29"/>
      <c r="BT32" s="30">
        <v>6</v>
      </c>
      <c r="BU32" s="30">
        <v>0</v>
      </c>
      <c r="BV32" s="30">
        <v>0</v>
      </c>
      <c r="BW32" s="30">
        <v>0</v>
      </c>
      <c r="BX32" s="31">
        <v>0</v>
      </c>
      <c r="BY32" s="28">
        <f t="shared" si="29"/>
        <v>29.21</v>
      </c>
      <c r="BZ32" s="23">
        <f t="shared" si="30"/>
        <v>6</v>
      </c>
      <c r="CA32" s="33">
        <f t="shared" si="31"/>
        <v>0</v>
      </c>
      <c r="CB32" s="78">
        <f t="shared" si="36"/>
        <v>35.21</v>
      </c>
      <c r="CC32" s="32"/>
      <c r="CD32" s="29"/>
      <c r="CE32" s="30"/>
      <c r="CF32" s="30"/>
      <c r="CG32" s="30"/>
      <c r="CH32" s="30"/>
      <c r="CI32" s="31"/>
      <c r="CJ32" s="28">
        <f t="shared" si="37"/>
        <v>0</v>
      </c>
      <c r="CK32" s="27">
        <f t="shared" si="38"/>
        <v>0</v>
      </c>
      <c r="CL32" s="23">
        <f>(CF32*3)+(CG32*10)+(CH32*5)+(CI32*20)</f>
        <v>0</v>
      </c>
      <c r="CM32" s="49">
        <f t="shared" si="39"/>
        <v>0</v>
      </c>
      <c r="IL32" s="94"/>
    </row>
    <row r="33" spans="1:251" s="4" customFormat="1" x14ac:dyDescent="0.25">
      <c r="A33" s="34">
        <v>6</v>
      </c>
      <c r="B33" s="25" t="s">
        <v>152</v>
      </c>
      <c r="C33" s="25"/>
      <c r="D33" s="26" t="s">
        <v>139</v>
      </c>
      <c r="E33" s="26" t="s">
        <v>15</v>
      </c>
      <c r="F33" s="96" t="s">
        <v>22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>
        <f>IF(ISNA(VLOOKUP(E33,SortLookup!$A$1:$B$5,2,FALSE))," ",VLOOKUP(E33,SortLookup!$A$1:$B$5,2,FALSE))</f>
        <v>0</v>
      </c>
      <c r="J33" s="22">
        <f>IF(ISNA(VLOOKUP(F33,SortLookup!$A$7:$B$11,2,FALSE))," ",VLOOKUP(F33,SortLookup!$A$7:$B$11,2,FALSE))</f>
        <v>3</v>
      </c>
      <c r="K33" s="62">
        <f t="shared" si="21"/>
        <v>173.22</v>
      </c>
      <c r="L33" s="63">
        <f t="shared" si="22"/>
        <v>133.22</v>
      </c>
      <c r="M33" s="37">
        <f t="shared" si="23"/>
        <v>0</v>
      </c>
      <c r="N33" s="38">
        <f t="shared" si="20"/>
        <v>40</v>
      </c>
      <c r="O33" s="64">
        <f t="shared" si="24"/>
        <v>40</v>
      </c>
      <c r="P33" s="32">
        <v>27.87</v>
      </c>
      <c r="Q33" s="29"/>
      <c r="R33" s="29"/>
      <c r="S33" s="29"/>
      <c r="T33" s="29"/>
      <c r="U33" s="29"/>
      <c r="V33" s="29"/>
      <c r="W33" s="30">
        <v>12</v>
      </c>
      <c r="X33" s="30">
        <v>0</v>
      </c>
      <c r="Y33" s="30">
        <v>0</v>
      </c>
      <c r="Z33" s="30">
        <v>0</v>
      </c>
      <c r="AA33" s="31">
        <v>0</v>
      </c>
      <c r="AB33" s="28">
        <f t="shared" si="0"/>
        <v>27.87</v>
      </c>
      <c r="AC33" s="23">
        <f t="shared" si="1"/>
        <v>12</v>
      </c>
      <c r="AD33" s="23">
        <f t="shared" si="2"/>
        <v>0</v>
      </c>
      <c r="AE33" s="49">
        <f t="shared" si="3"/>
        <v>39.869999999999997</v>
      </c>
      <c r="AF33" s="32">
        <v>26.45</v>
      </c>
      <c r="AG33" s="29"/>
      <c r="AH33" s="29"/>
      <c r="AI33" s="29"/>
      <c r="AJ33" s="30">
        <v>15</v>
      </c>
      <c r="AK33" s="30">
        <v>0</v>
      </c>
      <c r="AL33" s="30">
        <v>0</v>
      </c>
      <c r="AM33" s="30">
        <v>0</v>
      </c>
      <c r="AN33" s="31">
        <v>0</v>
      </c>
      <c r="AO33" s="28">
        <f t="shared" si="4"/>
        <v>26.45</v>
      </c>
      <c r="AP33" s="23">
        <f t="shared" si="5"/>
        <v>15</v>
      </c>
      <c r="AQ33" s="23">
        <f t="shared" si="6"/>
        <v>0</v>
      </c>
      <c r="AR33" s="49">
        <f t="shared" si="7"/>
        <v>41.45</v>
      </c>
      <c r="AS33" s="32">
        <v>27.73</v>
      </c>
      <c r="AT33" s="29"/>
      <c r="AU33" s="29"/>
      <c r="AV33" s="30">
        <v>0</v>
      </c>
      <c r="AW33" s="30">
        <v>0</v>
      </c>
      <c r="AX33" s="30">
        <v>0</v>
      </c>
      <c r="AY33" s="30">
        <v>0</v>
      </c>
      <c r="AZ33" s="31">
        <v>0</v>
      </c>
      <c r="BA33" s="28">
        <f t="shared" si="25"/>
        <v>27.73</v>
      </c>
      <c r="BB33" s="23">
        <f t="shared" si="26"/>
        <v>0</v>
      </c>
      <c r="BC33" s="23">
        <f t="shared" si="27"/>
        <v>0</v>
      </c>
      <c r="BD33" s="49">
        <f t="shared" si="28"/>
        <v>27.73</v>
      </c>
      <c r="BE33" s="28"/>
      <c r="BF33" s="47"/>
      <c r="BG33" s="30"/>
      <c r="BH33" s="30"/>
      <c r="BI33" s="30"/>
      <c r="BJ33" s="30"/>
      <c r="BK33" s="31"/>
      <c r="BL33" s="44">
        <f t="shared" si="32"/>
        <v>0</v>
      </c>
      <c r="BM33" s="38">
        <f t="shared" si="33"/>
        <v>0</v>
      </c>
      <c r="BN33" s="37">
        <f t="shared" si="34"/>
        <v>0</v>
      </c>
      <c r="BO33" s="36">
        <f t="shared" si="35"/>
        <v>0</v>
      </c>
      <c r="BP33" s="32">
        <v>51.17</v>
      </c>
      <c r="BQ33" s="29"/>
      <c r="BR33" s="29"/>
      <c r="BS33" s="29"/>
      <c r="BT33" s="30">
        <v>13</v>
      </c>
      <c r="BU33" s="30">
        <v>0</v>
      </c>
      <c r="BV33" s="30">
        <v>0</v>
      </c>
      <c r="BW33" s="30">
        <v>0</v>
      </c>
      <c r="BX33" s="31">
        <v>0</v>
      </c>
      <c r="BY33" s="28">
        <f t="shared" si="29"/>
        <v>51.17</v>
      </c>
      <c r="BZ33" s="23">
        <f t="shared" si="30"/>
        <v>13</v>
      </c>
      <c r="CA33" s="33">
        <f t="shared" si="31"/>
        <v>0</v>
      </c>
      <c r="CB33" s="78">
        <f t="shared" si="36"/>
        <v>64.17</v>
      </c>
      <c r="CC33" s="32"/>
      <c r="CD33" s="29"/>
      <c r="CE33" s="30"/>
      <c r="CF33" s="30"/>
      <c r="CG33" s="30"/>
      <c r="CH33" s="30"/>
      <c r="CI33" s="31"/>
      <c r="CJ33" s="28">
        <f t="shared" si="37"/>
        <v>0</v>
      </c>
      <c r="CK33" s="27">
        <f t="shared" si="38"/>
        <v>0</v>
      </c>
      <c r="CL33" s="23">
        <f>(CF33*3)+(CG33*5)+(CH33*5)+(CI33*20)</f>
        <v>0</v>
      </c>
      <c r="CM33" s="49">
        <f t="shared" si="39"/>
        <v>0</v>
      </c>
      <c r="IL33" s="94"/>
    </row>
    <row r="34" spans="1:251" s="4" customFormat="1" x14ac:dyDescent="0.25">
      <c r="A34" s="34">
        <v>7</v>
      </c>
      <c r="B34" s="68" t="s">
        <v>132</v>
      </c>
      <c r="C34" s="25"/>
      <c r="D34" s="69" t="s">
        <v>131</v>
      </c>
      <c r="E34" s="69" t="s">
        <v>15</v>
      </c>
      <c r="F34" s="70" t="s">
        <v>103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>
        <f>IF(ISNA(VLOOKUP(E34,SortLookup!$A$1:$B$5,2,FALSE))," ",VLOOKUP(E34,SortLookup!$A$1:$B$5,2,FALSE))</f>
        <v>0</v>
      </c>
      <c r="J34" s="22" t="str">
        <f>IF(ISNA(VLOOKUP(F34,SortLookup!$A$7:$B$11,2,FALSE))," ",VLOOKUP(F34,SortLookup!$A$7:$B$11,2,FALSE))</f>
        <v xml:space="preserve"> </v>
      </c>
      <c r="K34" s="62">
        <f t="shared" si="21"/>
        <v>119.45</v>
      </c>
      <c r="L34" s="63">
        <f t="shared" si="22"/>
        <v>82.45</v>
      </c>
      <c r="M34" s="37">
        <f t="shared" si="23"/>
        <v>0</v>
      </c>
      <c r="N34" s="38">
        <f t="shared" si="20"/>
        <v>37</v>
      </c>
      <c r="O34" s="64">
        <f t="shared" si="24"/>
        <v>37</v>
      </c>
      <c r="P34" s="32">
        <v>18.149999999999999</v>
      </c>
      <c r="Q34" s="29"/>
      <c r="R34" s="29"/>
      <c r="S34" s="29"/>
      <c r="T34" s="29"/>
      <c r="U34" s="29"/>
      <c r="V34" s="29"/>
      <c r="W34" s="30">
        <v>26</v>
      </c>
      <c r="X34" s="30">
        <v>0</v>
      </c>
      <c r="Y34" s="30">
        <v>0</v>
      </c>
      <c r="Z34" s="30">
        <v>0</v>
      </c>
      <c r="AA34" s="31">
        <v>0</v>
      </c>
      <c r="AB34" s="28">
        <f t="shared" si="0"/>
        <v>18.149999999999999</v>
      </c>
      <c r="AC34" s="23">
        <f t="shared" si="1"/>
        <v>26</v>
      </c>
      <c r="AD34" s="23">
        <f t="shared" si="2"/>
        <v>0</v>
      </c>
      <c r="AE34" s="49">
        <f t="shared" si="3"/>
        <v>44.15</v>
      </c>
      <c r="AF34" s="32">
        <v>20.91</v>
      </c>
      <c r="AG34" s="29"/>
      <c r="AH34" s="29"/>
      <c r="AI34" s="29"/>
      <c r="AJ34" s="30">
        <v>7</v>
      </c>
      <c r="AK34" s="30">
        <v>0</v>
      </c>
      <c r="AL34" s="30">
        <v>0</v>
      </c>
      <c r="AM34" s="30">
        <v>0</v>
      </c>
      <c r="AN34" s="31">
        <v>0</v>
      </c>
      <c r="AO34" s="28">
        <f t="shared" si="4"/>
        <v>20.91</v>
      </c>
      <c r="AP34" s="23">
        <f t="shared" si="5"/>
        <v>7</v>
      </c>
      <c r="AQ34" s="23">
        <f t="shared" si="6"/>
        <v>0</v>
      </c>
      <c r="AR34" s="49">
        <f t="shared" si="7"/>
        <v>27.91</v>
      </c>
      <c r="AS34" s="32">
        <v>18.03</v>
      </c>
      <c r="AT34" s="29"/>
      <c r="AU34" s="29"/>
      <c r="AV34" s="30">
        <v>1</v>
      </c>
      <c r="AW34" s="30">
        <v>0</v>
      </c>
      <c r="AX34" s="30">
        <v>0</v>
      </c>
      <c r="AY34" s="30">
        <v>0</v>
      </c>
      <c r="AZ34" s="31">
        <v>0</v>
      </c>
      <c r="BA34" s="28">
        <f t="shared" si="25"/>
        <v>18.03</v>
      </c>
      <c r="BB34" s="23">
        <f t="shared" si="26"/>
        <v>1</v>
      </c>
      <c r="BC34" s="23">
        <f t="shared" si="27"/>
        <v>0</v>
      </c>
      <c r="BD34" s="49">
        <f t="shared" si="28"/>
        <v>19.03</v>
      </c>
      <c r="BE34" s="28"/>
      <c r="BF34" s="47"/>
      <c r="BG34" s="30"/>
      <c r="BH34" s="30"/>
      <c r="BI34" s="30"/>
      <c r="BJ34" s="30"/>
      <c r="BK34" s="31"/>
      <c r="BL34" s="44">
        <f t="shared" si="32"/>
        <v>0</v>
      </c>
      <c r="BM34" s="38">
        <f t="shared" si="33"/>
        <v>0</v>
      </c>
      <c r="BN34" s="37">
        <f t="shared" si="34"/>
        <v>0</v>
      </c>
      <c r="BO34" s="36">
        <f t="shared" si="35"/>
        <v>0</v>
      </c>
      <c r="BP34" s="32">
        <v>25.36</v>
      </c>
      <c r="BQ34" s="29"/>
      <c r="BR34" s="29"/>
      <c r="BS34" s="29"/>
      <c r="BT34" s="30">
        <v>3</v>
      </c>
      <c r="BU34" s="30">
        <v>0</v>
      </c>
      <c r="BV34" s="30">
        <v>0</v>
      </c>
      <c r="BW34" s="30">
        <v>0</v>
      </c>
      <c r="BX34" s="31">
        <v>0</v>
      </c>
      <c r="BY34" s="28">
        <f t="shared" si="29"/>
        <v>25.36</v>
      </c>
      <c r="BZ34" s="23">
        <f t="shared" si="30"/>
        <v>3</v>
      </c>
      <c r="CA34" s="33">
        <f t="shared" si="31"/>
        <v>0</v>
      </c>
      <c r="CB34" s="78">
        <f t="shared" si="36"/>
        <v>28.36</v>
      </c>
      <c r="CC34" s="32"/>
      <c r="CD34" s="29"/>
      <c r="CE34" s="30"/>
      <c r="CF34" s="30"/>
      <c r="CG34" s="30"/>
      <c r="CH34" s="30"/>
      <c r="CI34" s="31"/>
      <c r="CJ34" s="28">
        <f t="shared" si="37"/>
        <v>0</v>
      </c>
      <c r="CK34" s="27">
        <f t="shared" si="38"/>
        <v>0</v>
      </c>
      <c r="CL34" s="23">
        <f>(CF34*3)+(CG34*10)+(CH34*5)+(CI34*20)</f>
        <v>0</v>
      </c>
      <c r="CM34" s="49">
        <f t="shared" si="39"/>
        <v>0</v>
      </c>
      <c r="IL34" s="94"/>
      <c r="IM34"/>
      <c r="IN34"/>
    </row>
    <row r="35" spans="1:251" s="4" customFormat="1" x14ac:dyDescent="0.25">
      <c r="A35" s="34">
        <v>8</v>
      </c>
      <c r="B35" s="68" t="s">
        <v>115</v>
      </c>
      <c r="C35" s="25"/>
      <c r="D35" s="69"/>
      <c r="E35" s="69" t="s">
        <v>15</v>
      </c>
      <c r="F35" s="70" t="s">
        <v>103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 t="str">
        <f>IF(ISNA(VLOOKUP(F35,SortLookup!$A$7:$B$11,2,FALSE))," ",VLOOKUP(F35,SortLookup!$A$7:$B$11,2,FALSE))</f>
        <v xml:space="preserve"> </v>
      </c>
      <c r="K35" s="62">
        <f t="shared" si="21"/>
        <v>127.32</v>
      </c>
      <c r="L35" s="63">
        <f t="shared" si="22"/>
        <v>120.32</v>
      </c>
      <c r="M35" s="37">
        <f t="shared" si="23"/>
        <v>0</v>
      </c>
      <c r="N35" s="38">
        <f t="shared" si="20"/>
        <v>7</v>
      </c>
      <c r="O35" s="64">
        <f t="shared" si="24"/>
        <v>7</v>
      </c>
      <c r="P35" s="32">
        <v>31.66</v>
      </c>
      <c r="Q35" s="29"/>
      <c r="R35" s="29"/>
      <c r="S35" s="29"/>
      <c r="T35" s="29"/>
      <c r="U35" s="29"/>
      <c r="V35" s="29"/>
      <c r="W35" s="30">
        <v>5</v>
      </c>
      <c r="X35" s="30">
        <v>0</v>
      </c>
      <c r="Y35" s="30">
        <v>0</v>
      </c>
      <c r="Z35" s="30">
        <v>0</v>
      </c>
      <c r="AA35" s="31">
        <v>0</v>
      </c>
      <c r="AB35" s="28">
        <f t="shared" si="0"/>
        <v>31.66</v>
      </c>
      <c r="AC35" s="23">
        <f t="shared" si="1"/>
        <v>5</v>
      </c>
      <c r="AD35" s="23">
        <f t="shared" si="2"/>
        <v>0</v>
      </c>
      <c r="AE35" s="49">
        <f t="shared" si="3"/>
        <v>36.659999999999997</v>
      </c>
      <c r="AF35" s="32">
        <v>22.71</v>
      </c>
      <c r="AG35" s="29"/>
      <c r="AH35" s="29"/>
      <c r="AI35" s="29"/>
      <c r="AJ35" s="30">
        <v>2</v>
      </c>
      <c r="AK35" s="30">
        <v>0</v>
      </c>
      <c r="AL35" s="30">
        <v>0</v>
      </c>
      <c r="AM35" s="30">
        <v>0</v>
      </c>
      <c r="AN35" s="31">
        <v>0</v>
      </c>
      <c r="AO35" s="28">
        <f t="shared" si="4"/>
        <v>22.71</v>
      </c>
      <c r="AP35" s="23">
        <f t="shared" si="5"/>
        <v>2</v>
      </c>
      <c r="AQ35" s="23">
        <f t="shared" si="6"/>
        <v>0</v>
      </c>
      <c r="AR35" s="49">
        <f t="shared" si="7"/>
        <v>24.71</v>
      </c>
      <c r="AS35" s="32">
        <v>29.75</v>
      </c>
      <c r="AT35" s="29"/>
      <c r="AU35" s="29"/>
      <c r="AV35" s="30">
        <v>0</v>
      </c>
      <c r="AW35" s="30">
        <v>0</v>
      </c>
      <c r="AX35" s="30">
        <v>0</v>
      </c>
      <c r="AY35" s="30">
        <v>0</v>
      </c>
      <c r="AZ35" s="31">
        <v>0</v>
      </c>
      <c r="BA35" s="28">
        <f t="shared" si="25"/>
        <v>29.75</v>
      </c>
      <c r="BB35" s="23">
        <f t="shared" si="26"/>
        <v>0</v>
      </c>
      <c r="BC35" s="23">
        <f t="shared" si="27"/>
        <v>0</v>
      </c>
      <c r="BD35" s="49">
        <f t="shared" si="28"/>
        <v>29.75</v>
      </c>
      <c r="BE35" s="28"/>
      <c r="BF35" s="47"/>
      <c r="BG35" s="30"/>
      <c r="BH35" s="30"/>
      <c r="BI35" s="30"/>
      <c r="BJ35" s="30"/>
      <c r="BK35" s="31"/>
      <c r="BL35" s="44">
        <f t="shared" si="32"/>
        <v>0</v>
      </c>
      <c r="BM35" s="38">
        <f t="shared" si="33"/>
        <v>0</v>
      </c>
      <c r="BN35" s="37">
        <f t="shared" si="34"/>
        <v>0</v>
      </c>
      <c r="BO35" s="36">
        <f t="shared" si="35"/>
        <v>0</v>
      </c>
      <c r="BP35" s="32">
        <v>36.200000000000003</v>
      </c>
      <c r="BQ35" s="29"/>
      <c r="BR35" s="29"/>
      <c r="BS35" s="29"/>
      <c r="BT35" s="30">
        <v>0</v>
      </c>
      <c r="BU35" s="30">
        <v>0</v>
      </c>
      <c r="BV35" s="30">
        <v>0</v>
      </c>
      <c r="BW35" s="30">
        <v>0</v>
      </c>
      <c r="BX35" s="31">
        <v>0</v>
      </c>
      <c r="BY35" s="28">
        <f t="shared" si="29"/>
        <v>36.200000000000003</v>
      </c>
      <c r="BZ35" s="23">
        <f t="shared" si="30"/>
        <v>0</v>
      </c>
      <c r="CA35" s="33">
        <f t="shared" si="31"/>
        <v>0</v>
      </c>
      <c r="CB35" s="78">
        <f t="shared" si="36"/>
        <v>36.200000000000003</v>
      </c>
      <c r="CC35" s="32"/>
      <c r="CD35" s="29"/>
      <c r="CE35" s="30"/>
      <c r="CF35" s="30"/>
      <c r="CG35" s="30"/>
      <c r="CH35" s="30"/>
      <c r="CI35" s="31"/>
      <c r="CJ35" s="28">
        <f t="shared" si="37"/>
        <v>0</v>
      </c>
      <c r="CK35" s="27">
        <f t="shared" si="38"/>
        <v>0</v>
      </c>
      <c r="CL35" s="23">
        <f>(CF35*3)+(CG35*10)+(CH35*5)+(CI35*20)</f>
        <v>0</v>
      </c>
      <c r="CM35" s="49">
        <f t="shared" si="39"/>
        <v>0</v>
      </c>
      <c r="IL35" s="94"/>
    </row>
    <row r="36" spans="1:251" s="4" customFormat="1" x14ac:dyDescent="0.25">
      <c r="A36" s="34">
        <v>9</v>
      </c>
      <c r="B36" s="25" t="s">
        <v>155</v>
      </c>
      <c r="C36" s="25"/>
      <c r="D36" s="26"/>
      <c r="E36" s="26" t="s">
        <v>15</v>
      </c>
      <c r="F36" s="96" t="s">
        <v>103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 t="str">
        <f>IF(ISNA(VLOOKUP(F36,SortLookup!$A$7:$B$11,2,FALSE))," ",VLOOKUP(F36,SortLookup!$A$7:$B$11,2,FALSE))</f>
        <v xml:space="preserve"> </v>
      </c>
      <c r="K36" s="62">
        <f t="shared" si="21"/>
        <v>131.80000000000001</v>
      </c>
      <c r="L36" s="63">
        <f t="shared" si="22"/>
        <v>118.8</v>
      </c>
      <c r="M36" s="37">
        <f t="shared" si="23"/>
        <v>0</v>
      </c>
      <c r="N36" s="38">
        <f t="shared" si="20"/>
        <v>13</v>
      </c>
      <c r="O36" s="64">
        <f t="shared" si="24"/>
        <v>13</v>
      </c>
      <c r="P36" s="32">
        <v>31.57</v>
      </c>
      <c r="Q36" s="29"/>
      <c r="R36" s="29"/>
      <c r="S36" s="29"/>
      <c r="T36" s="29"/>
      <c r="U36" s="29"/>
      <c r="V36" s="29"/>
      <c r="W36" s="30">
        <v>5</v>
      </c>
      <c r="X36" s="30">
        <v>0</v>
      </c>
      <c r="Y36" s="30">
        <v>0</v>
      </c>
      <c r="Z36" s="30">
        <v>0</v>
      </c>
      <c r="AA36" s="31">
        <v>0</v>
      </c>
      <c r="AB36" s="28">
        <f t="shared" si="0"/>
        <v>31.57</v>
      </c>
      <c r="AC36" s="23">
        <f t="shared" si="1"/>
        <v>5</v>
      </c>
      <c r="AD36" s="23">
        <f t="shared" si="2"/>
        <v>0</v>
      </c>
      <c r="AE36" s="49">
        <f t="shared" si="3"/>
        <v>36.57</v>
      </c>
      <c r="AF36" s="32">
        <v>22.68</v>
      </c>
      <c r="AG36" s="29"/>
      <c r="AH36" s="29"/>
      <c r="AI36" s="29"/>
      <c r="AJ36" s="30">
        <v>4</v>
      </c>
      <c r="AK36" s="30">
        <v>0</v>
      </c>
      <c r="AL36" s="30">
        <v>0</v>
      </c>
      <c r="AM36" s="30">
        <v>0</v>
      </c>
      <c r="AN36" s="31">
        <v>0</v>
      </c>
      <c r="AO36" s="28">
        <f t="shared" si="4"/>
        <v>22.68</v>
      </c>
      <c r="AP36" s="23">
        <f t="shared" si="5"/>
        <v>4</v>
      </c>
      <c r="AQ36" s="23">
        <f t="shared" si="6"/>
        <v>0</v>
      </c>
      <c r="AR36" s="49">
        <f t="shared" si="7"/>
        <v>26.68</v>
      </c>
      <c r="AS36" s="32">
        <v>20.21</v>
      </c>
      <c r="AT36" s="29"/>
      <c r="AU36" s="29"/>
      <c r="AV36" s="30">
        <v>3</v>
      </c>
      <c r="AW36" s="30">
        <v>0</v>
      </c>
      <c r="AX36" s="30">
        <v>0</v>
      </c>
      <c r="AY36" s="30">
        <v>0</v>
      </c>
      <c r="AZ36" s="31">
        <v>0</v>
      </c>
      <c r="BA36" s="28">
        <f t="shared" si="25"/>
        <v>20.21</v>
      </c>
      <c r="BB36" s="23">
        <f t="shared" si="26"/>
        <v>3</v>
      </c>
      <c r="BC36" s="23">
        <f t="shared" si="27"/>
        <v>0</v>
      </c>
      <c r="BD36" s="49">
        <f t="shared" si="28"/>
        <v>23.21</v>
      </c>
      <c r="BE36" s="28"/>
      <c r="BF36" s="47"/>
      <c r="BG36" s="30"/>
      <c r="BH36" s="30"/>
      <c r="BI36" s="30"/>
      <c r="BJ36" s="30"/>
      <c r="BK36" s="31"/>
      <c r="BL36" s="44">
        <f t="shared" si="32"/>
        <v>0</v>
      </c>
      <c r="BM36" s="38">
        <f t="shared" si="33"/>
        <v>0</v>
      </c>
      <c r="BN36" s="37">
        <f t="shared" si="34"/>
        <v>0</v>
      </c>
      <c r="BO36" s="36">
        <f t="shared" si="35"/>
        <v>0</v>
      </c>
      <c r="BP36" s="32">
        <v>44.34</v>
      </c>
      <c r="BQ36" s="29"/>
      <c r="BR36" s="29"/>
      <c r="BS36" s="29"/>
      <c r="BT36" s="30">
        <v>1</v>
      </c>
      <c r="BU36" s="30">
        <v>0</v>
      </c>
      <c r="BV36" s="30">
        <v>0</v>
      </c>
      <c r="BW36" s="30">
        <v>0</v>
      </c>
      <c r="BX36" s="31">
        <v>0</v>
      </c>
      <c r="BY36" s="28">
        <f t="shared" si="29"/>
        <v>44.34</v>
      </c>
      <c r="BZ36" s="23">
        <f t="shared" si="30"/>
        <v>1</v>
      </c>
      <c r="CA36" s="33">
        <f t="shared" si="31"/>
        <v>0</v>
      </c>
      <c r="CB36" s="78">
        <f t="shared" si="36"/>
        <v>45.34</v>
      </c>
      <c r="CC36" s="32"/>
      <c r="CD36" s="29"/>
      <c r="CE36" s="30"/>
      <c r="CF36" s="30"/>
      <c r="CG36" s="30"/>
      <c r="CH36" s="30"/>
      <c r="CI36" s="31"/>
      <c r="CJ36" s="28">
        <f t="shared" si="37"/>
        <v>0</v>
      </c>
      <c r="CK36" s="27">
        <f t="shared" si="38"/>
        <v>0</v>
      </c>
      <c r="CL36" s="23">
        <f>(CF36*3)+(CG36*5)+(CH36*5)+(CI36*20)</f>
        <v>0</v>
      </c>
      <c r="CM36" s="49">
        <f t="shared" si="39"/>
        <v>0</v>
      </c>
      <c r="CN36"/>
      <c r="CO36"/>
      <c r="CP36"/>
      <c r="CQ36"/>
      <c r="CR36"/>
      <c r="CS36"/>
      <c r="CT36"/>
      <c r="CW36"/>
      <c r="CZ36"/>
      <c r="DA36"/>
      <c r="DB36"/>
      <c r="DC36"/>
      <c r="DD36"/>
      <c r="DE36"/>
      <c r="DH36"/>
      <c r="DK36"/>
      <c r="DL36"/>
      <c r="DM36"/>
      <c r="DN36"/>
      <c r="DO36"/>
      <c r="DP36"/>
      <c r="DS36"/>
      <c r="DV36"/>
      <c r="DW36"/>
      <c r="DX36"/>
      <c r="DY36"/>
      <c r="DZ36"/>
      <c r="EA36"/>
      <c r="ED36"/>
      <c r="EG36"/>
      <c r="EH36"/>
      <c r="EI36"/>
      <c r="EJ36"/>
      <c r="EK36"/>
      <c r="EL36"/>
      <c r="EO36"/>
      <c r="ER36"/>
      <c r="ES36"/>
      <c r="ET36"/>
      <c r="EU36"/>
      <c r="EV36"/>
      <c r="EW36"/>
      <c r="EZ36"/>
      <c r="FC36"/>
      <c r="FD36"/>
      <c r="FE36"/>
      <c r="FF36"/>
      <c r="FG36"/>
      <c r="FH36"/>
      <c r="FK36"/>
      <c r="FN36"/>
      <c r="FO36"/>
      <c r="FP36"/>
      <c r="FQ36"/>
      <c r="FR36"/>
      <c r="FS36"/>
      <c r="FV36"/>
      <c r="FY36"/>
      <c r="FZ36"/>
      <c r="GA36"/>
      <c r="GB36"/>
      <c r="GC36"/>
      <c r="GD36"/>
      <c r="GG36"/>
      <c r="GJ36"/>
      <c r="GK36"/>
      <c r="GL36"/>
      <c r="GM36"/>
      <c r="GN36"/>
      <c r="GO36"/>
      <c r="GR36"/>
      <c r="GU36"/>
      <c r="GV36"/>
      <c r="GW36"/>
      <c r="GX36"/>
      <c r="GY36"/>
      <c r="GZ36"/>
      <c r="HC36"/>
      <c r="HF36"/>
      <c r="HG36"/>
      <c r="HH36"/>
      <c r="HI36"/>
      <c r="HJ36"/>
      <c r="HK36"/>
      <c r="HN36"/>
      <c r="HQ36"/>
      <c r="HR36"/>
      <c r="HS36"/>
      <c r="HT36"/>
      <c r="HU36"/>
      <c r="HV36"/>
      <c r="HY36"/>
      <c r="IB36"/>
      <c r="IC36"/>
      <c r="ID36"/>
      <c r="IE36"/>
      <c r="IF36"/>
      <c r="IG36"/>
      <c r="IJ36"/>
      <c r="IK36"/>
      <c r="IL36" s="94"/>
    </row>
    <row r="37" spans="1:251" s="4" customFormat="1" x14ac:dyDescent="0.25">
      <c r="A37" s="34">
        <v>10</v>
      </c>
      <c r="B37" s="68" t="s">
        <v>135</v>
      </c>
      <c r="C37" s="25"/>
      <c r="D37" s="69"/>
      <c r="E37" s="69" t="s">
        <v>15</v>
      </c>
      <c r="F37" s="70" t="s">
        <v>21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2</v>
      </c>
      <c r="K37" s="62">
        <f t="shared" si="21"/>
        <v>137.08000000000001</v>
      </c>
      <c r="L37" s="63">
        <f t="shared" si="22"/>
        <v>121.08</v>
      </c>
      <c r="M37" s="37">
        <f t="shared" si="23"/>
        <v>3</v>
      </c>
      <c r="N37" s="38">
        <f t="shared" si="20"/>
        <v>13</v>
      </c>
      <c r="O37" s="64">
        <f t="shared" si="24"/>
        <v>13</v>
      </c>
      <c r="P37" s="32">
        <v>31.5</v>
      </c>
      <c r="Q37" s="29"/>
      <c r="R37" s="29"/>
      <c r="S37" s="29"/>
      <c r="T37" s="29"/>
      <c r="U37" s="29"/>
      <c r="V37" s="29"/>
      <c r="W37" s="30">
        <v>5</v>
      </c>
      <c r="X37" s="30">
        <v>1</v>
      </c>
      <c r="Y37" s="30">
        <v>0</v>
      </c>
      <c r="Z37" s="30">
        <v>0</v>
      </c>
      <c r="AA37" s="31">
        <v>0</v>
      </c>
      <c r="AB37" s="28">
        <f t="shared" si="0"/>
        <v>31.5</v>
      </c>
      <c r="AC37" s="23">
        <f t="shared" si="1"/>
        <v>5</v>
      </c>
      <c r="AD37" s="23">
        <f t="shared" si="2"/>
        <v>3</v>
      </c>
      <c r="AE37" s="49">
        <f t="shared" si="3"/>
        <v>39.5</v>
      </c>
      <c r="AF37" s="32">
        <v>23.34</v>
      </c>
      <c r="AG37" s="29"/>
      <c r="AH37" s="29"/>
      <c r="AI37" s="29"/>
      <c r="AJ37" s="30">
        <v>3</v>
      </c>
      <c r="AK37" s="30">
        <v>0</v>
      </c>
      <c r="AL37" s="30">
        <v>0</v>
      </c>
      <c r="AM37" s="30">
        <v>0</v>
      </c>
      <c r="AN37" s="31">
        <v>0</v>
      </c>
      <c r="AO37" s="28">
        <f t="shared" si="4"/>
        <v>23.34</v>
      </c>
      <c r="AP37" s="23">
        <f t="shared" si="5"/>
        <v>3</v>
      </c>
      <c r="AQ37" s="23">
        <f t="shared" si="6"/>
        <v>0</v>
      </c>
      <c r="AR37" s="49">
        <f t="shared" si="7"/>
        <v>26.34</v>
      </c>
      <c r="AS37" s="32">
        <v>24.3</v>
      </c>
      <c r="AT37" s="29"/>
      <c r="AU37" s="29"/>
      <c r="AV37" s="30">
        <v>1</v>
      </c>
      <c r="AW37" s="30">
        <v>0</v>
      </c>
      <c r="AX37" s="30">
        <v>0</v>
      </c>
      <c r="AY37" s="30">
        <v>0</v>
      </c>
      <c r="AZ37" s="31">
        <v>0</v>
      </c>
      <c r="BA37" s="28">
        <f t="shared" si="25"/>
        <v>24.3</v>
      </c>
      <c r="BB37" s="23">
        <f t="shared" si="26"/>
        <v>1</v>
      </c>
      <c r="BC37" s="23">
        <f t="shared" si="27"/>
        <v>0</v>
      </c>
      <c r="BD37" s="49">
        <f t="shared" si="28"/>
        <v>25.3</v>
      </c>
      <c r="BE37" s="28"/>
      <c r="BF37" s="47"/>
      <c r="BG37" s="30"/>
      <c r="BH37" s="30"/>
      <c r="BI37" s="30"/>
      <c r="BJ37" s="30"/>
      <c r="BK37" s="31"/>
      <c r="BL37" s="44">
        <f t="shared" si="32"/>
        <v>0</v>
      </c>
      <c r="BM37" s="38">
        <f t="shared" si="33"/>
        <v>0</v>
      </c>
      <c r="BN37" s="37">
        <f t="shared" si="34"/>
        <v>0</v>
      </c>
      <c r="BO37" s="36">
        <f t="shared" si="35"/>
        <v>0</v>
      </c>
      <c r="BP37" s="32">
        <v>41.94</v>
      </c>
      <c r="BQ37" s="29"/>
      <c r="BR37" s="29"/>
      <c r="BS37" s="29"/>
      <c r="BT37" s="30">
        <v>4</v>
      </c>
      <c r="BU37" s="30">
        <v>0</v>
      </c>
      <c r="BV37" s="30">
        <v>0</v>
      </c>
      <c r="BW37" s="30">
        <v>0</v>
      </c>
      <c r="BX37" s="31">
        <v>0</v>
      </c>
      <c r="BY37" s="28">
        <f t="shared" si="29"/>
        <v>41.94</v>
      </c>
      <c r="BZ37" s="23">
        <f t="shared" si="30"/>
        <v>4</v>
      </c>
      <c r="CA37" s="33">
        <f t="shared" si="31"/>
        <v>0</v>
      </c>
      <c r="CB37" s="78">
        <f t="shared" si="36"/>
        <v>45.94</v>
      </c>
      <c r="CC37" s="32"/>
      <c r="CD37" s="29"/>
      <c r="CE37" s="30"/>
      <c r="CF37" s="30"/>
      <c r="CG37" s="30"/>
      <c r="CH37" s="30"/>
      <c r="CI37" s="31"/>
      <c r="CJ37" s="28">
        <f t="shared" si="37"/>
        <v>0</v>
      </c>
      <c r="CK37" s="27">
        <f>CE37</f>
        <v>0</v>
      </c>
      <c r="CL37" s="23">
        <f t="shared" ref="CL37:CL46" si="40">(CF37*3)+(CG37*10)+(CH37*5)+(CI37*20)</f>
        <v>0</v>
      </c>
      <c r="CM37" s="49">
        <f t="shared" si="39"/>
        <v>0</v>
      </c>
      <c r="IL37" s="94"/>
    </row>
    <row r="38" spans="1:251" s="4" customFormat="1" x14ac:dyDescent="0.25">
      <c r="A38" s="34">
        <v>11</v>
      </c>
      <c r="B38" s="68" t="s">
        <v>110</v>
      </c>
      <c r="C38" s="25"/>
      <c r="D38" s="69"/>
      <c r="E38" s="69" t="s">
        <v>15</v>
      </c>
      <c r="F38" s="70" t="s">
        <v>21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>
        <f>IF(ISNA(VLOOKUP(F38,SortLookup!$A$7:$B$11,2,FALSE))," ",VLOOKUP(F38,SortLookup!$A$7:$B$11,2,FALSE))</f>
        <v>2</v>
      </c>
      <c r="K38" s="62">
        <f t="shared" si="21"/>
        <v>141.37</v>
      </c>
      <c r="L38" s="63">
        <f t="shared" si="22"/>
        <v>103.37</v>
      </c>
      <c r="M38" s="37">
        <f t="shared" si="23"/>
        <v>3</v>
      </c>
      <c r="N38" s="38">
        <f t="shared" si="20"/>
        <v>35</v>
      </c>
      <c r="O38" s="64">
        <f t="shared" si="24"/>
        <v>35</v>
      </c>
      <c r="P38" s="32">
        <v>23.42</v>
      </c>
      <c r="Q38" s="29"/>
      <c r="R38" s="29"/>
      <c r="S38" s="29"/>
      <c r="T38" s="29"/>
      <c r="U38" s="29"/>
      <c r="V38" s="29"/>
      <c r="W38" s="30">
        <v>12</v>
      </c>
      <c r="X38" s="30">
        <v>0</v>
      </c>
      <c r="Y38" s="30">
        <v>0</v>
      </c>
      <c r="Z38" s="30">
        <v>0</v>
      </c>
      <c r="AA38" s="31">
        <v>0</v>
      </c>
      <c r="AB38" s="28">
        <f t="shared" si="0"/>
        <v>23.42</v>
      </c>
      <c r="AC38" s="23">
        <f t="shared" si="1"/>
        <v>12</v>
      </c>
      <c r="AD38" s="23">
        <f t="shared" si="2"/>
        <v>0</v>
      </c>
      <c r="AE38" s="49">
        <f t="shared" si="3"/>
        <v>35.42</v>
      </c>
      <c r="AF38" s="32">
        <v>16.45</v>
      </c>
      <c r="AG38" s="29"/>
      <c r="AH38" s="29"/>
      <c r="AI38" s="29"/>
      <c r="AJ38" s="30">
        <v>5</v>
      </c>
      <c r="AK38" s="30">
        <v>0</v>
      </c>
      <c r="AL38" s="30">
        <v>0</v>
      </c>
      <c r="AM38" s="30">
        <v>0</v>
      </c>
      <c r="AN38" s="31">
        <v>0</v>
      </c>
      <c r="AO38" s="28">
        <f t="shared" si="4"/>
        <v>16.45</v>
      </c>
      <c r="AP38" s="23">
        <f t="shared" si="5"/>
        <v>5</v>
      </c>
      <c r="AQ38" s="23">
        <f t="shared" si="6"/>
        <v>0</v>
      </c>
      <c r="AR38" s="49">
        <f t="shared" si="7"/>
        <v>21.45</v>
      </c>
      <c r="AS38" s="32">
        <v>32.42</v>
      </c>
      <c r="AT38" s="29"/>
      <c r="AU38" s="29"/>
      <c r="AV38" s="30">
        <v>3</v>
      </c>
      <c r="AW38" s="30">
        <v>1</v>
      </c>
      <c r="AX38" s="30">
        <v>0</v>
      </c>
      <c r="AY38" s="30">
        <v>0</v>
      </c>
      <c r="AZ38" s="31">
        <v>0</v>
      </c>
      <c r="BA38" s="28">
        <f t="shared" si="25"/>
        <v>32.42</v>
      </c>
      <c r="BB38" s="23">
        <f t="shared" si="26"/>
        <v>3</v>
      </c>
      <c r="BC38" s="23">
        <f t="shared" si="27"/>
        <v>3</v>
      </c>
      <c r="BD38" s="49">
        <f t="shared" si="28"/>
        <v>38.42</v>
      </c>
      <c r="BE38" s="28"/>
      <c r="BF38" s="47"/>
      <c r="BG38" s="30"/>
      <c r="BH38" s="30"/>
      <c r="BI38" s="30"/>
      <c r="BJ38" s="30"/>
      <c r="BK38" s="31"/>
      <c r="BL38" s="44">
        <f t="shared" si="32"/>
        <v>0</v>
      </c>
      <c r="BM38" s="38">
        <f t="shared" si="33"/>
        <v>0</v>
      </c>
      <c r="BN38" s="37">
        <f t="shared" si="34"/>
        <v>0</v>
      </c>
      <c r="BO38" s="36">
        <f t="shared" si="35"/>
        <v>0</v>
      </c>
      <c r="BP38" s="32">
        <v>31.08</v>
      </c>
      <c r="BQ38" s="29"/>
      <c r="BR38" s="29"/>
      <c r="BS38" s="29"/>
      <c r="BT38" s="30">
        <v>15</v>
      </c>
      <c r="BU38" s="30">
        <v>0</v>
      </c>
      <c r="BV38" s="30">
        <v>0</v>
      </c>
      <c r="BW38" s="30">
        <v>0</v>
      </c>
      <c r="BX38" s="31">
        <v>0</v>
      </c>
      <c r="BY38" s="28">
        <f t="shared" si="29"/>
        <v>31.08</v>
      </c>
      <c r="BZ38" s="23">
        <f t="shared" si="30"/>
        <v>15</v>
      </c>
      <c r="CA38" s="33">
        <f t="shared" si="31"/>
        <v>0</v>
      </c>
      <c r="CB38" s="78">
        <f t="shared" si="36"/>
        <v>46.08</v>
      </c>
      <c r="CC38" s="32"/>
      <c r="CD38" s="29"/>
      <c r="CE38" s="30"/>
      <c r="CF38" s="30"/>
      <c r="CG38" s="30"/>
      <c r="CH38" s="30"/>
      <c r="CI38" s="31"/>
      <c r="CJ38" s="28">
        <f t="shared" si="37"/>
        <v>0</v>
      </c>
      <c r="CK38" s="27">
        <f t="shared" ref="CK38:CK46" si="41">CE38/2</f>
        <v>0</v>
      </c>
      <c r="CL38" s="23">
        <f t="shared" si="40"/>
        <v>0</v>
      </c>
      <c r="CM38" s="49">
        <f t="shared" si="39"/>
        <v>0</v>
      </c>
      <c r="IL38" s="94"/>
    </row>
    <row r="39" spans="1:251" s="87" customFormat="1" x14ac:dyDescent="0.25">
      <c r="A39" s="34">
        <v>12</v>
      </c>
      <c r="B39" s="68" t="s">
        <v>130</v>
      </c>
      <c r="C39" s="25"/>
      <c r="D39" s="69" t="s">
        <v>131</v>
      </c>
      <c r="E39" s="69" t="s">
        <v>15</v>
      </c>
      <c r="F39" s="70" t="s">
        <v>103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 t="str">
        <f>IF(ISNA(VLOOKUP(F39,SortLookup!$A$7:$B$11,2,FALSE))," ",VLOOKUP(F39,SortLookup!$A$7:$B$11,2,FALSE))</f>
        <v xml:space="preserve"> </v>
      </c>
      <c r="K39" s="62">
        <f t="shared" si="21"/>
        <v>146.44</v>
      </c>
      <c r="L39" s="63">
        <f t="shared" si="22"/>
        <v>116.44</v>
      </c>
      <c r="M39" s="37">
        <f t="shared" si="23"/>
        <v>3</v>
      </c>
      <c r="N39" s="38">
        <f t="shared" si="20"/>
        <v>27</v>
      </c>
      <c r="O39" s="64">
        <f t="shared" si="24"/>
        <v>27</v>
      </c>
      <c r="P39" s="32">
        <v>27.19</v>
      </c>
      <c r="Q39" s="29"/>
      <c r="R39" s="29"/>
      <c r="S39" s="29"/>
      <c r="T39" s="29"/>
      <c r="U39" s="29"/>
      <c r="V39" s="29"/>
      <c r="W39" s="30">
        <v>7</v>
      </c>
      <c r="X39" s="30">
        <v>0</v>
      </c>
      <c r="Y39" s="30">
        <v>0</v>
      </c>
      <c r="Z39" s="30">
        <v>0</v>
      </c>
      <c r="AA39" s="31">
        <v>0</v>
      </c>
      <c r="AB39" s="28">
        <f t="shared" si="0"/>
        <v>27.19</v>
      </c>
      <c r="AC39" s="23">
        <f t="shared" si="1"/>
        <v>7</v>
      </c>
      <c r="AD39" s="23">
        <f t="shared" si="2"/>
        <v>0</v>
      </c>
      <c r="AE39" s="49">
        <f t="shared" si="3"/>
        <v>34.19</v>
      </c>
      <c r="AF39" s="32">
        <v>21.41</v>
      </c>
      <c r="AG39" s="29"/>
      <c r="AH39" s="29"/>
      <c r="AI39" s="29"/>
      <c r="AJ39" s="30">
        <v>13</v>
      </c>
      <c r="AK39" s="30">
        <v>0</v>
      </c>
      <c r="AL39" s="30">
        <v>0</v>
      </c>
      <c r="AM39" s="30">
        <v>0</v>
      </c>
      <c r="AN39" s="31">
        <v>0</v>
      </c>
      <c r="AO39" s="28">
        <f t="shared" si="4"/>
        <v>21.41</v>
      </c>
      <c r="AP39" s="23">
        <f t="shared" si="5"/>
        <v>13</v>
      </c>
      <c r="AQ39" s="23">
        <f t="shared" si="6"/>
        <v>0</v>
      </c>
      <c r="AR39" s="49">
        <f t="shared" si="7"/>
        <v>34.409999999999997</v>
      </c>
      <c r="AS39" s="32">
        <v>24.98</v>
      </c>
      <c r="AT39" s="29"/>
      <c r="AU39" s="29"/>
      <c r="AV39" s="30">
        <v>4</v>
      </c>
      <c r="AW39" s="30">
        <v>0</v>
      </c>
      <c r="AX39" s="30">
        <v>0</v>
      </c>
      <c r="AY39" s="30">
        <v>0</v>
      </c>
      <c r="AZ39" s="31">
        <v>0</v>
      </c>
      <c r="BA39" s="28">
        <f t="shared" si="25"/>
        <v>24.98</v>
      </c>
      <c r="BB39" s="23">
        <f t="shared" si="26"/>
        <v>4</v>
      </c>
      <c r="BC39" s="23">
        <f t="shared" si="27"/>
        <v>0</v>
      </c>
      <c r="BD39" s="49">
        <f t="shared" si="28"/>
        <v>28.98</v>
      </c>
      <c r="BE39" s="28"/>
      <c r="BF39" s="47"/>
      <c r="BG39" s="30"/>
      <c r="BH39" s="30"/>
      <c r="BI39" s="30"/>
      <c r="BJ39" s="30"/>
      <c r="BK39" s="31"/>
      <c r="BL39" s="44">
        <f t="shared" si="32"/>
        <v>0</v>
      </c>
      <c r="BM39" s="38">
        <f t="shared" si="33"/>
        <v>0</v>
      </c>
      <c r="BN39" s="37">
        <f t="shared" si="34"/>
        <v>0</v>
      </c>
      <c r="BO39" s="36">
        <f t="shared" si="35"/>
        <v>0</v>
      </c>
      <c r="BP39" s="32">
        <v>42.86</v>
      </c>
      <c r="BQ39" s="29"/>
      <c r="BR39" s="29"/>
      <c r="BS39" s="29"/>
      <c r="BT39" s="30">
        <v>3</v>
      </c>
      <c r="BU39" s="30">
        <v>1</v>
      </c>
      <c r="BV39" s="30">
        <v>0</v>
      </c>
      <c r="BW39" s="30">
        <v>0</v>
      </c>
      <c r="BX39" s="31">
        <v>0</v>
      </c>
      <c r="BY39" s="28">
        <f t="shared" si="29"/>
        <v>42.86</v>
      </c>
      <c r="BZ39" s="23">
        <f t="shared" si="30"/>
        <v>3</v>
      </c>
      <c r="CA39" s="33">
        <f t="shared" si="31"/>
        <v>3</v>
      </c>
      <c r="CB39" s="78">
        <f t="shared" si="36"/>
        <v>48.86</v>
      </c>
      <c r="CC39" s="32"/>
      <c r="CD39" s="29"/>
      <c r="CE39" s="30"/>
      <c r="CF39" s="30"/>
      <c r="CG39" s="30"/>
      <c r="CH39" s="30"/>
      <c r="CI39" s="31"/>
      <c r="CJ39" s="28">
        <f t="shared" si="37"/>
        <v>0</v>
      </c>
      <c r="CK39" s="27">
        <f t="shared" si="41"/>
        <v>0</v>
      </c>
      <c r="CL39" s="23">
        <f t="shared" si="40"/>
        <v>0</v>
      </c>
      <c r="CM39" s="49">
        <f t="shared" si="39"/>
        <v>0</v>
      </c>
      <c r="IL39" s="94"/>
      <c r="IM39"/>
      <c r="IN39"/>
      <c r="IO39"/>
      <c r="IP39"/>
      <c r="IQ39"/>
    </row>
    <row r="40" spans="1:251" s="4" customFormat="1" x14ac:dyDescent="0.25">
      <c r="A40" s="34">
        <v>13</v>
      </c>
      <c r="B40" s="68" t="s">
        <v>147</v>
      </c>
      <c r="C40" s="25"/>
      <c r="D40" s="69"/>
      <c r="E40" s="69" t="s">
        <v>15</v>
      </c>
      <c r="F40" s="70" t="s">
        <v>103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 t="str">
        <f>IF(ISNA(VLOOKUP(F40,SortLookup!$A$7:$B$11,2,FALSE))," ",VLOOKUP(F40,SortLookup!$A$7:$B$11,2,FALSE))</f>
        <v xml:space="preserve"> </v>
      </c>
      <c r="K40" s="62">
        <f t="shared" si="21"/>
        <v>148.1</v>
      </c>
      <c r="L40" s="63">
        <f t="shared" si="22"/>
        <v>135.1</v>
      </c>
      <c r="M40" s="37">
        <f t="shared" si="23"/>
        <v>0</v>
      </c>
      <c r="N40" s="38">
        <f t="shared" si="20"/>
        <v>13</v>
      </c>
      <c r="O40" s="64">
        <f t="shared" si="24"/>
        <v>13</v>
      </c>
      <c r="P40" s="32">
        <v>39.75</v>
      </c>
      <c r="Q40" s="29"/>
      <c r="R40" s="29"/>
      <c r="S40" s="29"/>
      <c r="T40" s="29"/>
      <c r="U40" s="29"/>
      <c r="V40" s="29"/>
      <c r="W40" s="30">
        <v>7</v>
      </c>
      <c r="X40" s="30">
        <v>0</v>
      </c>
      <c r="Y40" s="30">
        <v>0</v>
      </c>
      <c r="Z40" s="30">
        <v>0</v>
      </c>
      <c r="AA40" s="31">
        <v>0</v>
      </c>
      <c r="AB40" s="28">
        <f t="shared" si="0"/>
        <v>39.75</v>
      </c>
      <c r="AC40" s="23">
        <f t="shared" si="1"/>
        <v>7</v>
      </c>
      <c r="AD40" s="23">
        <f t="shared" si="2"/>
        <v>0</v>
      </c>
      <c r="AE40" s="49">
        <f t="shared" si="3"/>
        <v>46.75</v>
      </c>
      <c r="AF40" s="32">
        <v>27.05</v>
      </c>
      <c r="AG40" s="29"/>
      <c r="AH40" s="29"/>
      <c r="AI40" s="29"/>
      <c r="AJ40" s="30">
        <v>0</v>
      </c>
      <c r="AK40" s="30">
        <v>0</v>
      </c>
      <c r="AL40" s="30">
        <v>0</v>
      </c>
      <c r="AM40" s="30">
        <v>0</v>
      </c>
      <c r="AN40" s="31">
        <v>0</v>
      </c>
      <c r="AO40" s="28">
        <f t="shared" si="4"/>
        <v>27.05</v>
      </c>
      <c r="AP40" s="23">
        <f t="shared" si="5"/>
        <v>0</v>
      </c>
      <c r="AQ40" s="23">
        <f t="shared" si="6"/>
        <v>0</v>
      </c>
      <c r="AR40" s="49">
        <f t="shared" si="7"/>
        <v>27.05</v>
      </c>
      <c r="AS40" s="32">
        <v>26.8</v>
      </c>
      <c r="AT40" s="29"/>
      <c r="AU40" s="29"/>
      <c r="AV40" s="30">
        <v>0</v>
      </c>
      <c r="AW40" s="30">
        <v>0</v>
      </c>
      <c r="AX40" s="30">
        <v>0</v>
      </c>
      <c r="AY40" s="30">
        <v>0</v>
      </c>
      <c r="AZ40" s="31">
        <v>0</v>
      </c>
      <c r="BA40" s="28">
        <f t="shared" si="25"/>
        <v>26.8</v>
      </c>
      <c r="BB40" s="23">
        <f t="shared" si="26"/>
        <v>0</v>
      </c>
      <c r="BC40" s="23">
        <f t="shared" si="27"/>
        <v>0</v>
      </c>
      <c r="BD40" s="49">
        <f t="shared" si="28"/>
        <v>26.8</v>
      </c>
      <c r="BE40" s="28"/>
      <c r="BF40" s="47"/>
      <c r="BG40" s="30"/>
      <c r="BH40" s="30"/>
      <c r="BI40" s="30"/>
      <c r="BJ40" s="30"/>
      <c r="BK40" s="31"/>
      <c r="BL40" s="44">
        <f t="shared" si="32"/>
        <v>0</v>
      </c>
      <c r="BM40" s="38">
        <f t="shared" si="33"/>
        <v>0</v>
      </c>
      <c r="BN40" s="37">
        <f t="shared" si="34"/>
        <v>0</v>
      </c>
      <c r="BO40" s="36">
        <f t="shared" si="35"/>
        <v>0</v>
      </c>
      <c r="BP40" s="32">
        <v>41.5</v>
      </c>
      <c r="BQ40" s="29"/>
      <c r="BR40" s="29"/>
      <c r="BS40" s="29"/>
      <c r="BT40" s="30">
        <v>6</v>
      </c>
      <c r="BU40" s="30">
        <v>0</v>
      </c>
      <c r="BV40" s="30">
        <v>0</v>
      </c>
      <c r="BW40" s="30">
        <v>0</v>
      </c>
      <c r="BX40" s="31">
        <v>0</v>
      </c>
      <c r="BY40" s="28">
        <f t="shared" si="29"/>
        <v>41.5</v>
      </c>
      <c r="BZ40" s="23">
        <f t="shared" si="30"/>
        <v>6</v>
      </c>
      <c r="CA40" s="33">
        <f t="shared" si="31"/>
        <v>0</v>
      </c>
      <c r="CB40" s="78">
        <f t="shared" si="36"/>
        <v>47.5</v>
      </c>
      <c r="CC40" s="32"/>
      <c r="CD40" s="29"/>
      <c r="CE40" s="30"/>
      <c r="CF40" s="30"/>
      <c r="CG40" s="30"/>
      <c r="CH40" s="30"/>
      <c r="CI40" s="31"/>
      <c r="CJ40" s="28">
        <f t="shared" si="37"/>
        <v>0</v>
      </c>
      <c r="CK40" s="27">
        <f t="shared" si="41"/>
        <v>0</v>
      </c>
      <c r="CL40" s="23">
        <f t="shared" si="40"/>
        <v>0</v>
      </c>
      <c r="CM40" s="49">
        <f t="shared" si="39"/>
        <v>0</v>
      </c>
      <c r="CN40"/>
      <c r="CO40"/>
      <c r="CP40"/>
      <c r="CQ40"/>
      <c r="CR40"/>
      <c r="CS40"/>
      <c r="CT40"/>
      <c r="CW40"/>
      <c r="CZ40"/>
      <c r="DA40"/>
      <c r="DB40"/>
      <c r="DC40"/>
      <c r="DD40"/>
      <c r="DE40"/>
      <c r="DH40"/>
      <c r="DK40"/>
      <c r="DL40"/>
      <c r="DM40"/>
      <c r="DN40"/>
      <c r="DO40"/>
      <c r="DP40"/>
      <c r="DS40"/>
      <c r="DV40"/>
      <c r="DW40"/>
      <c r="DX40"/>
      <c r="DY40"/>
      <c r="DZ40"/>
      <c r="EA40"/>
      <c r="ED40"/>
      <c r="EG40"/>
      <c r="EH40"/>
      <c r="EI40"/>
      <c r="EJ40"/>
      <c r="EK40"/>
      <c r="EL40"/>
      <c r="EO40"/>
      <c r="ER40"/>
      <c r="ES40"/>
      <c r="ET40"/>
      <c r="EU40"/>
      <c r="EV40"/>
      <c r="EW40"/>
      <c r="EZ40"/>
      <c r="FC40"/>
      <c r="FD40"/>
      <c r="FE40"/>
      <c r="FF40"/>
      <c r="FG40"/>
      <c r="FH40"/>
      <c r="FK40"/>
      <c r="FN40"/>
      <c r="FO40"/>
      <c r="FP40"/>
      <c r="FQ40"/>
      <c r="FR40"/>
      <c r="FS40"/>
      <c r="FV40"/>
      <c r="FY40"/>
      <c r="FZ40"/>
      <c r="GA40"/>
      <c r="GB40"/>
      <c r="GC40"/>
      <c r="GD40"/>
      <c r="GG40"/>
      <c r="GJ40"/>
      <c r="GK40"/>
      <c r="GL40"/>
      <c r="GM40"/>
      <c r="GN40"/>
      <c r="GO40"/>
      <c r="GR40"/>
      <c r="GU40"/>
      <c r="GV40"/>
      <c r="GW40"/>
      <c r="GX40"/>
      <c r="GY40"/>
      <c r="GZ40"/>
      <c r="HC40"/>
      <c r="HF40"/>
      <c r="HG40"/>
      <c r="HH40"/>
      <c r="HI40"/>
      <c r="HJ40"/>
      <c r="HK40"/>
      <c r="HN40"/>
      <c r="HQ40"/>
      <c r="HR40"/>
      <c r="HS40"/>
      <c r="HT40"/>
      <c r="HU40"/>
      <c r="HV40"/>
      <c r="HY40"/>
      <c r="IB40"/>
      <c r="IC40"/>
      <c r="ID40"/>
      <c r="IE40"/>
      <c r="IF40"/>
      <c r="IG40"/>
      <c r="IJ40"/>
      <c r="IK40"/>
      <c r="IL40" s="94"/>
      <c r="IM40"/>
      <c r="IN40"/>
    </row>
    <row r="41" spans="1:251" s="4" customFormat="1" x14ac:dyDescent="0.25">
      <c r="A41" s="34">
        <v>14</v>
      </c>
      <c r="B41" s="68" t="s">
        <v>141</v>
      </c>
      <c r="C41" s="25"/>
      <c r="D41" s="69"/>
      <c r="E41" s="69" t="s">
        <v>15</v>
      </c>
      <c r="F41" s="69" t="s">
        <v>23</v>
      </c>
      <c r="G41" s="21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>
        <f>IF(ISNA(VLOOKUP(E41,SortLookup!$A$1:$B$5,2,FALSE))," ",VLOOKUP(E41,SortLookup!$A$1:$B$5,2,FALSE))</f>
        <v>0</v>
      </c>
      <c r="J41" s="22">
        <f>IF(ISNA(VLOOKUP(F41,SortLookup!$A$7:$B$11,2,FALSE))," ",VLOOKUP(F41,SortLookup!$A$7:$B$11,2,FALSE))</f>
        <v>4</v>
      </c>
      <c r="K41" s="62">
        <f t="shared" si="21"/>
        <v>154.83000000000001</v>
      </c>
      <c r="L41" s="63">
        <f t="shared" si="22"/>
        <v>111.83</v>
      </c>
      <c r="M41" s="37">
        <f t="shared" si="23"/>
        <v>5</v>
      </c>
      <c r="N41" s="38">
        <f t="shared" si="20"/>
        <v>38</v>
      </c>
      <c r="O41" s="64">
        <f t="shared" si="24"/>
        <v>38</v>
      </c>
      <c r="P41" s="32">
        <v>27.84</v>
      </c>
      <c r="Q41" s="29"/>
      <c r="R41" s="29"/>
      <c r="S41" s="29"/>
      <c r="T41" s="29"/>
      <c r="U41" s="29"/>
      <c r="V41" s="29"/>
      <c r="W41" s="30">
        <v>16</v>
      </c>
      <c r="X41" s="30">
        <v>0</v>
      </c>
      <c r="Y41" s="30">
        <v>0</v>
      </c>
      <c r="Z41" s="30">
        <v>0</v>
      </c>
      <c r="AA41" s="31">
        <v>0</v>
      </c>
      <c r="AB41" s="28">
        <f t="shared" si="0"/>
        <v>27.84</v>
      </c>
      <c r="AC41" s="23">
        <f t="shared" si="1"/>
        <v>16</v>
      </c>
      <c r="AD41" s="23">
        <f t="shared" si="2"/>
        <v>0</v>
      </c>
      <c r="AE41" s="49">
        <f t="shared" si="3"/>
        <v>43.84</v>
      </c>
      <c r="AF41" s="32">
        <v>21.64</v>
      </c>
      <c r="AG41" s="29"/>
      <c r="AH41" s="29"/>
      <c r="AI41" s="29"/>
      <c r="AJ41" s="30">
        <v>9</v>
      </c>
      <c r="AK41" s="30">
        <v>0</v>
      </c>
      <c r="AL41" s="30">
        <v>0</v>
      </c>
      <c r="AM41" s="30">
        <v>0</v>
      </c>
      <c r="AN41" s="31">
        <v>0</v>
      </c>
      <c r="AO41" s="28">
        <f t="shared" si="4"/>
        <v>21.64</v>
      </c>
      <c r="AP41" s="23">
        <f t="shared" si="5"/>
        <v>9</v>
      </c>
      <c r="AQ41" s="23">
        <f t="shared" si="6"/>
        <v>0</v>
      </c>
      <c r="AR41" s="49">
        <f t="shared" si="7"/>
        <v>30.64</v>
      </c>
      <c r="AS41" s="32">
        <v>25.01</v>
      </c>
      <c r="AT41" s="29"/>
      <c r="AU41" s="29"/>
      <c r="AV41" s="30">
        <v>0</v>
      </c>
      <c r="AW41" s="30">
        <v>0</v>
      </c>
      <c r="AX41" s="30">
        <v>0</v>
      </c>
      <c r="AY41" s="30">
        <v>1</v>
      </c>
      <c r="AZ41" s="31">
        <v>0</v>
      </c>
      <c r="BA41" s="28">
        <f t="shared" si="25"/>
        <v>25.01</v>
      </c>
      <c r="BB41" s="23">
        <f t="shared" si="26"/>
        <v>0</v>
      </c>
      <c r="BC41" s="23">
        <f t="shared" si="27"/>
        <v>5</v>
      </c>
      <c r="BD41" s="49">
        <f t="shared" si="28"/>
        <v>30.01</v>
      </c>
      <c r="BE41" s="28"/>
      <c r="BF41" s="47"/>
      <c r="BG41" s="30"/>
      <c r="BH41" s="30"/>
      <c r="BI41" s="30"/>
      <c r="BJ41" s="30"/>
      <c r="BK41" s="30"/>
      <c r="BL41" s="65">
        <f t="shared" si="32"/>
        <v>0</v>
      </c>
      <c r="BM41" s="27">
        <f t="shared" si="33"/>
        <v>0</v>
      </c>
      <c r="BN41" s="23">
        <f t="shared" si="34"/>
        <v>0</v>
      </c>
      <c r="BO41" s="74">
        <f t="shared" si="35"/>
        <v>0</v>
      </c>
      <c r="BP41" s="29">
        <v>37.340000000000003</v>
      </c>
      <c r="BQ41" s="29"/>
      <c r="BR41" s="29"/>
      <c r="BS41" s="29"/>
      <c r="BT41" s="30">
        <v>13</v>
      </c>
      <c r="BU41" s="30">
        <v>0</v>
      </c>
      <c r="BV41" s="30">
        <v>0</v>
      </c>
      <c r="BW41" s="30">
        <v>0</v>
      </c>
      <c r="BX41" s="31">
        <v>0</v>
      </c>
      <c r="BY41" s="28">
        <f t="shared" si="29"/>
        <v>37.340000000000003</v>
      </c>
      <c r="BZ41" s="23">
        <f t="shared" si="30"/>
        <v>13</v>
      </c>
      <c r="CA41" s="33">
        <f t="shared" si="31"/>
        <v>0</v>
      </c>
      <c r="CB41" s="49">
        <f t="shared" si="36"/>
        <v>50.34</v>
      </c>
      <c r="CC41" s="32"/>
      <c r="CD41" s="29"/>
      <c r="CE41" s="30"/>
      <c r="CF41" s="30"/>
      <c r="CG41" s="30"/>
      <c r="CH41" s="30"/>
      <c r="CI41" s="31"/>
      <c r="CJ41" s="28">
        <f t="shared" si="37"/>
        <v>0</v>
      </c>
      <c r="CK41" s="27">
        <f t="shared" si="41"/>
        <v>0</v>
      </c>
      <c r="CL41" s="23">
        <f t="shared" si="40"/>
        <v>0</v>
      </c>
      <c r="CM41" s="49">
        <f t="shared" si="39"/>
        <v>0</v>
      </c>
      <c r="IL41" s="94"/>
      <c r="IM41"/>
      <c r="IN41"/>
      <c r="IQ41"/>
    </row>
    <row r="42" spans="1:251" s="4" customFormat="1" x14ac:dyDescent="0.25">
      <c r="A42" s="34">
        <v>15</v>
      </c>
      <c r="B42" s="68" t="s">
        <v>138</v>
      </c>
      <c r="C42" s="25"/>
      <c r="D42" s="69" t="s">
        <v>139</v>
      </c>
      <c r="E42" s="69" t="s">
        <v>15</v>
      </c>
      <c r="F42" s="69" t="s">
        <v>22</v>
      </c>
      <c r="G42" s="21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>
        <f>IF(ISNA(VLOOKUP(E42,SortLookup!$A$1:$B$5,2,FALSE))," ",VLOOKUP(E42,SortLookup!$A$1:$B$5,2,FALSE))</f>
        <v>0</v>
      </c>
      <c r="J42" s="22">
        <f>IF(ISNA(VLOOKUP(F42,SortLookup!$A$7:$B$11,2,FALSE))," ",VLOOKUP(F42,SortLookup!$A$7:$B$11,2,FALSE))</f>
        <v>3</v>
      </c>
      <c r="K42" s="62">
        <f t="shared" si="21"/>
        <v>168.11</v>
      </c>
      <c r="L42" s="63">
        <f t="shared" si="22"/>
        <v>141.11000000000001</v>
      </c>
      <c r="M42" s="37">
        <f t="shared" si="23"/>
        <v>0</v>
      </c>
      <c r="N42" s="38">
        <f t="shared" si="20"/>
        <v>27</v>
      </c>
      <c r="O42" s="64">
        <f t="shared" si="24"/>
        <v>27</v>
      </c>
      <c r="P42" s="32">
        <v>46.62</v>
      </c>
      <c r="Q42" s="29"/>
      <c r="R42" s="29"/>
      <c r="S42" s="29"/>
      <c r="T42" s="29"/>
      <c r="U42" s="29"/>
      <c r="V42" s="29"/>
      <c r="W42" s="30">
        <v>19</v>
      </c>
      <c r="X42" s="30">
        <v>0</v>
      </c>
      <c r="Y42" s="30">
        <v>0</v>
      </c>
      <c r="Z42" s="30">
        <v>0</v>
      </c>
      <c r="AA42" s="31">
        <v>0</v>
      </c>
      <c r="AB42" s="28">
        <f t="shared" si="0"/>
        <v>46.62</v>
      </c>
      <c r="AC42" s="23">
        <f t="shared" si="1"/>
        <v>19</v>
      </c>
      <c r="AD42" s="23">
        <f t="shared" si="2"/>
        <v>0</v>
      </c>
      <c r="AE42" s="49">
        <f t="shared" si="3"/>
        <v>65.62</v>
      </c>
      <c r="AF42" s="32">
        <v>31.8</v>
      </c>
      <c r="AG42" s="29"/>
      <c r="AH42" s="29"/>
      <c r="AI42" s="29"/>
      <c r="AJ42" s="30">
        <v>2</v>
      </c>
      <c r="AK42" s="30">
        <v>0</v>
      </c>
      <c r="AL42" s="30">
        <v>0</v>
      </c>
      <c r="AM42" s="30">
        <v>0</v>
      </c>
      <c r="AN42" s="31">
        <v>0</v>
      </c>
      <c r="AO42" s="28">
        <f t="shared" si="4"/>
        <v>31.8</v>
      </c>
      <c r="AP42" s="23">
        <f t="shared" si="5"/>
        <v>2</v>
      </c>
      <c r="AQ42" s="23">
        <f t="shared" si="6"/>
        <v>0</v>
      </c>
      <c r="AR42" s="49">
        <f t="shared" si="7"/>
        <v>33.799999999999997</v>
      </c>
      <c r="AS42" s="32">
        <v>23.76</v>
      </c>
      <c r="AT42" s="29"/>
      <c r="AU42" s="29"/>
      <c r="AV42" s="30">
        <v>1</v>
      </c>
      <c r="AW42" s="30">
        <v>0</v>
      </c>
      <c r="AX42" s="30">
        <v>0</v>
      </c>
      <c r="AY42" s="30">
        <v>0</v>
      </c>
      <c r="AZ42" s="31">
        <v>0</v>
      </c>
      <c r="BA42" s="28">
        <f t="shared" si="25"/>
        <v>23.76</v>
      </c>
      <c r="BB42" s="23">
        <f t="shared" si="26"/>
        <v>1</v>
      </c>
      <c r="BC42" s="23">
        <f t="shared" si="27"/>
        <v>0</v>
      </c>
      <c r="BD42" s="49">
        <f t="shared" si="28"/>
        <v>24.76</v>
      </c>
      <c r="BE42" s="28"/>
      <c r="BF42" s="47"/>
      <c r="BG42" s="30"/>
      <c r="BH42" s="30"/>
      <c r="BI42" s="30"/>
      <c r="BJ42" s="30"/>
      <c r="BK42" s="30"/>
      <c r="BL42" s="65">
        <f t="shared" si="32"/>
        <v>0</v>
      </c>
      <c r="BM42" s="27">
        <f t="shared" si="33"/>
        <v>0</v>
      </c>
      <c r="BN42" s="23">
        <f t="shared" si="34"/>
        <v>0</v>
      </c>
      <c r="BO42" s="74">
        <f t="shared" si="35"/>
        <v>0</v>
      </c>
      <c r="BP42" s="29">
        <v>38.93</v>
      </c>
      <c r="BQ42" s="29"/>
      <c r="BR42" s="29"/>
      <c r="BS42" s="29"/>
      <c r="BT42" s="30">
        <v>5</v>
      </c>
      <c r="BU42" s="30">
        <v>0</v>
      </c>
      <c r="BV42" s="30">
        <v>0</v>
      </c>
      <c r="BW42" s="30">
        <v>0</v>
      </c>
      <c r="BX42" s="31">
        <v>0</v>
      </c>
      <c r="BY42" s="28">
        <f t="shared" si="29"/>
        <v>38.93</v>
      </c>
      <c r="BZ42" s="23">
        <f t="shared" si="30"/>
        <v>5</v>
      </c>
      <c r="CA42" s="33">
        <f t="shared" si="31"/>
        <v>0</v>
      </c>
      <c r="CB42" s="49">
        <f t="shared" si="36"/>
        <v>43.93</v>
      </c>
      <c r="CC42" s="32"/>
      <c r="CD42" s="29"/>
      <c r="CE42" s="30"/>
      <c r="CF42" s="30"/>
      <c r="CG42" s="30"/>
      <c r="CH42" s="30"/>
      <c r="CI42" s="31"/>
      <c r="CJ42" s="28">
        <f t="shared" si="37"/>
        <v>0</v>
      </c>
      <c r="CK42" s="27">
        <f t="shared" si="41"/>
        <v>0</v>
      </c>
      <c r="CL42" s="23">
        <f t="shared" si="40"/>
        <v>0</v>
      </c>
      <c r="CM42" s="49">
        <f t="shared" si="39"/>
        <v>0</v>
      </c>
      <c r="IL42" s="94"/>
      <c r="IQ42"/>
    </row>
    <row r="43" spans="1:251" s="4" customFormat="1" x14ac:dyDescent="0.25">
      <c r="A43" s="34">
        <v>16</v>
      </c>
      <c r="B43" s="68" t="s">
        <v>142</v>
      </c>
      <c r="C43" s="25"/>
      <c r="D43" s="69" t="s">
        <v>139</v>
      </c>
      <c r="E43" s="69" t="s">
        <v>15</v>
      </c>
      <c r="F43" s="69" t="s">
        <v>22</v>
      </c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>
        <f>IF(ISNA(VLOOKUP(E43,SortLookup!$A$1:$B$5,2,FALSE))," ",VLOOKUP(E43,SortLookup!$A$1:$B$5,2,FALSE))</f>
        <v>0</v>
      </c>
      <c r="J43" s="22">
        <f>IF(ISNA(VLOOKUP(F43,SortLookup!$A$7:$B$11,2,FALSE))," ",VLOOKUP(F43,SortLookup!$A$7:$B$11,2,FALSE))</f>
        <v>3</v>
      </c>
      <c r="K43" s="62">
        <f t="shared" si="21"/>
        <v>170.72</v>
      </c>
      <c r="L43" s="63">
        <f t="shared" si="22"/>
        <v>134.72</v>
      </c>
      <c r="M43" s="37">
        <f t="shared" si="23"/>
        <v>0</v>
      </c>
      <c r="N43" s="38">
        <f t="shared" si="20"/>
        <v>36</v>
      </c>
      <c r="O43" s="64">
        <f t="shared" si="24"/>
        <v>36</v>
      </c>
      <c r="P43" s="32">
        <v>31.31</v>
      </c>
      <c r="Q43" s="29"/>
      <c r="R43" s="29"/>
      <c r="S43" s="29"/>
      <c r="T43" s="29"/>
      <c r="U43" s="29"/>
      <c r="V43" s="29"/>
      <c r="W43" s="30">
        <v>9</v>
      </c>
      <c r="X43" s="30">
        <v>0</v>
      </c>
      <c r="Y43" s="30">
        <v>0</v>
      </c>
      <c r="Z43" s="30">
        <v>0</v>
      </c>
      <c r="AA43" s="31">
        <v>0</v>
      </c>
      <c r="AB43" s="28">
        <f t="shared" si="0"/>
        <v>31.31</v>
      </c>
      <c r="AC43" s="23">
        <f t="shared" si="1"/>
        <v>9</v>
      </c>
      <c r="AD43" s="23">
        <f t="shared" si="2"/>
        <v>0</v>
      </c>
      <c r="AE43" s="49">
        <f t="shared" si="3"/>
        <v>40.31</v>
      </c>
      <c r="AF43" s="32">
        <v>19.29</v>
      </c>
      <c r="AG43" s="29"/>
      <c r="AH43" s="29"/>
      <c r="AI43" s="29"/>
      <c r="AJ43" s="30">
        <v>6</v>
      </c>
      <c r="AK43" s="30">
        <v>0</v>
      </c>
      <c r="AL43" s="30">
        <v>0</v>
      </c>
      <c r="AM43" s="30">
        <v>0</v>
      </c>
      <c r="AN43" s="31">
        <v>0</v>
      </c>
      <c r="AO43" s="28">
        <f t="shared" si="4"/>
        <v>19.29</v>
      </c>
      <c r="AP43" s="23">
        <f t="shared" si="5"/>
        <v>6</v>
      </c>
      <c r="AQ43" s="23">
        <f t="shared" si="6"/>
        <v>0</v>
      </c>
      <c r="AR43" s="49">
        <f t="shared" si="7"/>
        <v>25.29</v>
      </c>
      <c r="AS43" s="32">
        <v>28.07</v>
      </c>
      <c r="AT43" s="29"/>
      <c r="AU43" s="29"/>
      <c r="AV43" s="30">
        <v>4</v>
      </c>
      <c r="AW43" s="30">
        <v>0</v>
      </c>
      <c r="AX43" s="30">
        <v>0</v>
      </c>
      <c r="AY43" s="30">
        <v>0</v>
      </c>
      <c r="AZ43" s="31">
        <v>0</v>
      </c>
      <c r="BA43" s="28">
        <f t="shared" si="25"/>
        <v>28.07</v>
      </c>
      <c r="BB43" s="23">
        <f t="shared" si="26"/>
        <v>4</v>
      </c>
      <c r="BC43" s="23">
        <f t="shared" si="27"/>
        <v>0</v>
      </c>
      <c r="BD43" s="49">
        <f t="shared" si="28"/>
        <v>32.07</v>
      </c>
      <c r="BE43" s="28"/>
      <c r="BF43" s="47"/>
      <c r="BG43" s="30"/>
      <c r="BH43" s="30"/>
      <c r="BI43" s="30"/>
      <c r="BJ43" s="30"/>
      <c r="BK43" s="30"/>
      <c r="BL43" s="65">
        <f t="shared" si="32"/>
        <v>0</v>
      </c>
      <c r="BM43" s="27">
        <f t="shared" si="33"/>
        <v>0</v>
      </c>
      <c r="BN43" s="23">
        <f t="shared" si="34"/>
        <v>0</v>
      </c>
      <c r="BO43" s="74">
        <f t="shared" si="35"/>
        <v>0</v>
      </c>
      <c r="BP43" s="29">
        <v>56.05</v>
      </c>
      <c r="BQ43" s="29"/>
      <c r="BR43" s="29"/>
      <c r="BS43" s="29"/>
      <c r="BT43" s="30">
        <v>17</v>
      </c>
      <c r="BU43" s="30">
        <v>0</v>
      </c>
      <c r="BV43" s="30">
        <v>0</v>
      </c>
      <c r="BW43" s="30">
        <v>0</v>
      </c>
      <c r="BX43" s="31">
        <v>0</v>
      </c>
      <c r="BY43" s="28">
        <f t="shared" si="29"/>
        <v>56.05</v>
      </c>
      <c r="BZ43" s="23">
        <f t="shared" si="30"/>
        <v>17</v>
      </c>
      <c r="CA43" s="33">
        <f t="shared" si="31"/>
        <v>0</v>
      </c>
      <c r="CB43" s="49">
        <f t="shared" si="36"/>
        <v>73.05</v>
      </c>
      <c r="CC43" s="32"/>
      <c r="CD43" s="29"/>
      <c r="CE43" s="30"/>
      <c r="CF43" s="30"/>
      <c r="CG43" s="30"/>
      <c r="CH43" s="30"/>
      <c r="CI43" s="31"/>
      <c r="CJ43" s="28">
        <f t="shared" si="37"/>
        <v>0</v>
      </c>
      <c r="CK43" s="27">
        <f t="shared" si="41"/>
        <v>0</v>
      </c>
      <c r="CL43" s="23">
        <f t="shared" si="40"/>
        <v>0</v>
      </c>
      <c r="CM43" s="49">
        <f t="shared" si="39"/>
        <v>0</v>
      </c>
      <c r="IL43" s="94"/>
    </row>
    <row r="44" spans="1:251" s="4" customFormat="1" x14ac:dyDescent="0.25">
      <c r="A44" s="34">
        <v>17</v>
      </c>
      <c r="B44" s="68" t="s">
        <v>123</v>
      </c>
      <c r="C44" s="25"/>
      <c r="D44" s="69"/>
      <c r="E44" s="69" t="s">
        <v>15</v>
      </c>
      <c r="F44" s="69" t="s">
        <v>22</v>
      </c>
      <c r="G44" s="21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>
        <f>IF(ISNA(VLOOKUP(E44,SortLookup!$A$1:$B$5,2,FALSE))," ",VLOOKUP(E44,SortLookup!$A$1:$B$5,2,FALSE))</f>
        <v>0</v>
      </c>
      <c r="J44" s="22">
        <f>IF(ISNA(VLOOKUP(F44,SortLookup!$A$7:$B$11,2,FALSE))," ",VLOOKUP(F44,SortLookup!$A$7:$B$11,2,FALSE))</f>
        <v>3</v>
      </c>
      <c r="K44" s="62">
        <f t="shared" si="21"/>
        <v>180.7</v>
      </c>
      <c r="L44" s="63">
        <f t="shared" si="22"/>
        <v>142.69999999999999</v>
      </c>
      <c r="M44" s="37">
        <f t="shared" si="23"/>
        <v>0</v>
      </c>
      <c r="N44" s="38">
        <f t="shared" si="20"/>
        <v>38</v>
      </c>
      <c r="O44" s="64">
        <f t="shared" si="24"/>
        <v>38</v>
      </c>
      <c r="P44" s="32">
        <v>29.17</v>
      </c>
      <c r="Q44" s="29"/>
      <c r="R44" s="29"/>
      <c r="S44" s="29"/>
      <c r="T44" s="29"/>
      <c r="U44" s="29"/>
      <c r="V44" s="29"/>
      <c r="W44" s="30">
        <v>29</v>
      </c>
      <c r="X44" s="30">
        <v>0</v>
      </c>
      <c r="Y44" s="30">
        <v>0</v>
      </c>
      <c r="Z44" s="30">
        <v>0</v>
      </c>
      <c r="AA44" s="31">
        <v>0</v>
      </c>
      <c r="AB44" s="28">
        <f t="shared" si="0"/>
        <v>29.17</v>
      </c>
      <c r="AC44" s="23">
        <f t="shared" si="1"/>
        <v>29</v>
      </c>
      <c r="AD44" s="23">
        <f t="shared" si="2"/>
        <v>0</v>
      </c>
      <c r="AE44" s="49">
        <f t="shared" si="3"/>
        <v>58.17</v>
      </c>
      <c r="AF44" s="32">
        <v>30.92</v>
      </c>
      <c r="AG44" s="29"/>
      <c r="AH44" s="29"/>
      <c r="AI44" s="29"/>
      <c r="AJ44" s="30">
        <v>5</v>
      </c>
      <c r="AK44" s="30">
        <v>0</v>
      </c>
      <c r="AL44" s="30">
        <v>0</v>
      </c>
      <c r="AM44" s="30">
        <v>0</v>
      </c>
      <c r="AN44" s="31">
        <v>0</v>
      </c>
      <c r="AO44" s="28">
        <f t="shared" si="4"/>
        <v>30.92</v>
      </c>
      <c r="AP44" s="23">
        <f t="shared" si="5"/>
        <v>5</v>
      </c>
      <c r="AQ44" s="23">
        <f t="shared" si="6"/>
        <v>0</v>
      </c>
      <c r="AR44" s="49">
        <f t="shared" si="7"/>
        <v>35.92</v>
      </c>
      <c r="AS44" s="32">
        <v>33.49</v>
      </c>
      <c r="AT44" s="29"/>
      <c r="AU44" s="29"/>
      <c r="AV44" s="30">
        <v>2</v>
      </c>
      <c r="AW44" s="30">
        <v>0</v>
      </c>
      <c r="AX44" s="30">
        <v>0</v>
      </c>
      <c r="AY44" s="30">
        <v>0</v>
      </c>
      <c r="AZ44" s="31">
        <v>0</v>
      </c>
      <c r="BA44" s="28">
        <f t="shared" si="25"/>
        <v>33.49</v>
      </c>
      <c r="BB44" s="23">
        <f t="shared" si="26"/>
        <v>2</v>
      </c>
      <c r="BC44" s="23">
        <f t="shared" si="27"/>
        <v>0</v>
      </c>
      <c r="BD44" s="49">
        <f t="shared" si="28"/>
        <v>35.49</v>
      </c>
      <c r="BE44" s="28"/>
      <c r="BF44" s="47"/>
      <c r="BG44" s="30"/>
      <c r="BH44" s="30"/>
      <c r="BI44" s="30"/>
      <c r="BJ44" s="30"/>
      <c r="BK44" s="30"/>
      <c r="BL44" s="65">
        <f t="shared" si="32"/>
        <v>0</v>
      </c>
      <c r="BM44" s="27">
        <f t="shared" si="33"/>
        <v>0</v>
      </c>
      <c r="BN44" s="23">
        <f t="shared" si="34"/>
        <v>0</v>
      </c>
      <c r="BO44" s="74">
        <f t="shared" si="35"/>
        <v>0</v>
      </c>
      <c r="BP44" s="29">
        <v>49.12</v>
      </c>
      <c r="BQ44" s="29"/>
      <c r="BR44" s="29"/>
      <c r="BS44" s="29"/>
      <c r="BT44" s="30">
        <v>2</v>
      </c>
      <c r="BU44" s="30">
        <v>0</v>
      </c>
      <c r="BV44" s="30">
        <v>0</v>
      </c>
      <c r="BW44" s="30">
        <v>0</v>
      </c>
      <c r="BX44" s="31">
        <v>0</v>
      </c>
      <c r="BY44" s="28">
        <f t="shared" si="29"/>
        <v>49.12</v>
      </c>
      <c r="BZ44" s="23">
        <f t="shared" si="30"/>
        <v>2</v>
      </c>
      <c r="CA44" s="33">
        <f t="shared" si="31"/>
        <v>0</v>
      </c>
      <c r="CB44" s="49">
        <f t="shared" si="36"/>
        <v>51.12</v>
      </c>
      <c r="CC44" s="32"/>
      <c r="CD44" s="29"/>
      <c r="CE44" s="30"/>
      <c r="CF44" s="30"/>
      <c r="CG44" s="30"/>
      <c r="CH44" s="30"/>
      <c r="CI44" s="31"/>
      <c r="CJ44" s="28">
        <f t="shared" si="37"/>
        <v>0</v>
      </c>
      <c r="CK44" s="27">
        <f t="shared" si="41"/>
        <v>0</v>
      </c>
      <c r="CL44" s="23">
        <f t="shared" si="40"/>
        <v>0</v>
      </c>
      <c r="CM44" s="49">
        <f t="shared" si="39"/>
        <v>0</v>
      </c>
      <c r="IL44" s="94"/>
      <c r="IM44"/>
      <c r="IN44"/>
      <c r="IO44"/>
      <c r="IP44"/>
    </row>
    <row r="45" spans="1:251" s="4" customFormat="1" x14ac:dyDescent="0.25">
      <c r="A45" s="34">
        <v>18</v>
      </c>
      <c r="B45" s="68" t="s">
        <v>140</v>
      </c>
      <c r="C45" s="25"/>
      <c r="D45" s="69"/>
      <c r="E45" s="69" t="s">
        <v>15</v>
      </c>
      <c r="F45" s="69" t="s">
        <v>103</v>
      </c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>
        <f>IF(ISNA(VLOOKUP(E45,SortLookup!$A$1:$B$5,2,FALSE))," ",VLOOKUP(E45,SortLookup!$A$1:$B$5,2,FALSE))</f>
        <v>0</v>
      </c>
      <c r="J45" s="22" t="str">
        <f>IF(ISNA(VLOOKUP(F45,SortLookup!$A$7:$B$11,2,FALSE))," ",VLOOKUP(F45,SortLookup!$A$7:$B$11,2,FALSE))</f>
        <v xml:space="preserve"> </v>
      </c>
      <c r="K45" s="62">
        <f t="shared" si="21"/>
        <v>181.55</v>
      </c>
      <c r="L45" s="63">
        <f t="shared" si="22"/>
        <v>150.55000000000001</v>
      </c>
      <c r="M45" s="37">
        <f t="shared" si="23"/>
        <v>3</v>
      </c>
      <c r="N45" s="38">
        <f t="shared" si="20"/>
        <v>28</v>
      </c>
      <c r="O45" s="64">
        <f t="shared" si="24"/>
        <v>28</v>
      </c>
      <c r="P45" s="32">
        <v>30.08</v>
      </c>
      <c r="Q45" s="29"/>
      <c r="R45" s="29"/>
      <c r="S45" s="29"/>
      <c r="T45" s="29"/>
      <c r="U45" s="29"/>
      <c r="V45" s="29"/>
      <c r="W45" s="30">
        <v>13</v>
      </c>
      <c r="X45" s="30">
        <v>1</v>
      </c>
      <c r="Y45" s="30">
        <v>0</v>
      </c>
      <c r="Z45" s="30">
        <v>0</v>
      </c>
      <c r="AA45" s="31">
        <v>0</v>
      </c>
      <c r="AB45" s="28">
        <f t="shared" si="0"/>
        <v>30.08</v>
      </c>
      <c r="AC45" s="23">
        <f t="shared" si="1"/>
        <v>13</v>
      </c>
      <c r="AD45" s="23">
        <f t="shared" si="2"/>
        <v>3</v>
      </c>
      <c r="AE45" s="49">
        <f t="shared" si="3"/>
        <v>46.08</v>
      </c>
      <c r="AF45" s="32">
        <v>35.590000000000003</v>
      </c>
      <c r="AG45" s="29"/>
      <c r="AH45" s="29"/>
      <c r="AI45" s="29"/>
      <c r="AJ45" s="30">
        <v>5</v>
      </c>
      <c r="AK45" s="30">
        <v>0</v>
      </c>
      <c r="AL45" s="30">
        <v>0</v>
      </c>
      <c r="AM45" s="30">
        <v>0</v>
      </c>
      <c r="AN45" s="31">
        <v>0</v>
      </c>
      <c r="AO45" s="28">
        <f t="shared" si="4"/>
        <v>35.590000000000003</v>
      </c>
      <c r="AP45" s="23">
        <f t="shared" si="5"/>
        <v>5</v>
      </c>
      <c r="AQ45" s="23">
        <f t="shared" si="6"/>
        <v>0</v>
      </c>
      <c r="AR45" s="49">
        <f t="shared" si="7"/>
        <v>40.590000000000003</v>
      </c>
      <c r="AS45" s="32">
        <v>41.8</v>
      </c>
      <c r="AT45" s="29"/>
      <c r="AU45" s="29"/>
      <c r="AV45" s="30">
        <v>6</v>
      </c>
      <c r="AW45" s="30">
        <v>0</v>
      </c>
      <c r="AX45" s="30">
        <v>0</v>
      </c>
      <c r="AY45" s="30">
        <v>0</v>
      </c>
      <c r="AZ45" s="31">
        <v>0</v>
      </c>
      <c r="BA45" s="28">
        <f t="shared" si="25"/>
        <v>41.8</v>
      </c>
      <c r="BB45" s="23">
        <f t="shared" si="26"/>
        <v>6</v>
      </c>
      <c r="BC45" s="23">
        <f t="shared" si="27"/>
        <v>0</v>
      </c>
      <c r="BD45" s="49">
        <f t="shared" si="28"/>
        <v>47.8</v>
      </c>
      <c r="BE45" s="28"/>
      <c r="BF45" s="47"/>
      <c r="BG45" s="30"/>
      <c r="BH45" s="30"/>
      <c r="BI45" s="30"/>
      <c r="BJ45" s="30"/>
      <c r="BK45" s="30"/>
      <c r="BL45" s="65">
        <f t="shared" si="32"/>
        <v>0</v>
      </c>
      <c r="BM45" s="27">
        <f t="shared" si="33"/>
        <v>0</v>
      </c>
      <c r="BN45" s="23">
        <f t="shared" si="34"/>
        <v>0</v>
      </c>
      <c r="BO45" s="74">
        <f t="shared" si="35"/>
        <v>0</v>
      </c>
      <c r="BP45" s="29">
        <v>43.08</v>
      </c>
      <c r="BQ45" s="29"/>
      <c r="BR45" s="29"/>
      <c r="BS45" s="29"/>
      <c r="BT45" s="30">
        <v>4</v>
      </c>
      <c r="BU45" s="30">
        <v>0</v>
      </c>
      <c r="BV45" s="30">
        <v>0</v>
      </c>
      <c r="BW45" s="30">
        <v>0</v>
      </c>
      <c r="BX45" s="31">
        <v>0</v>
      </c>
      <c r="BY45" s="28">
        <f t="shared" si="29"/>
        <v>43.08</v>
      </c>
      <c r="BZ45" s="23">
        <f t="shared" si="30"/>
        <v>4</v>
      </c>
      <c r="CA45" s="33">
        <f t="shared" si="31"/>
        <v>0</v>
      </c>
      <c r="CB45" s="49">
        <f t="shared" si="36"/>
        <v>47.08</v>
      </c>
      <c r="CC45" s="32"/>
      <c r="CD45" s="29"/>
      <c r="CE45" s="30"/>
      <c r="CF45" s="30"/>
      <c r="CG45" s="30"/>
      <c r="CH45" s="30"/>
      <c r="CI45" s="31"/>
      <c r="CJ45" s="28">
        <f t="shared" si="37"/>
        <v>0</v>
      </c>
      <c r="CK45" s="27">
        <f t="shared" si="41"/>
        <v>0</v>
      </c>
      <c r="CL45" s="23">
        <f t="shared" si="40"/>
        <v>0</v>
      </c>
      <c r="CM45" s="49">
        <f t="shared" si="39"/>
        <v>0</v>
      </c>
      <c r="IL45" s="94"/>
    </row>
    <row r="46" spans="1:251" s="4" customFormat="1" x14ac:dyDescent="0.25">
      <c r="A46" s="34">
        <v>19</v>
      </c>
      <c r="B46" s="68" t="s">
        <v>150</v>
      </c>
      <c r="C46" s="25"/>
      <c r="D46" s="69" t="s">
        <v>139</v>
      </c>
      <c r="E46" s="69" t="s">
        <v>15</v>
      </c>
      <c r="F46" s="69" t="s">
        <v>22</v>
      </c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>
        <f>IF(ISNA(VLOOKUP(E46,SortLookup!$A$1:$B$5,2,FALSE))," ",VLOOKUP(E46,SortLookup!$A$1:$B$5,2,FALSE))</f>
        <v>0</v>
      </c>
      <c r="J46" s="22">
        <f>IF(ISNA(VLOOKUP(F46,SortLookup!$A$7:$B$11,2,FALSE))," ",VLOOKUP(F46,SortLookup!$A$7:$B$11,2,FALSE))</f>
        <v>3</v>
      </c>
      <c r="K46" s="62">
        <f t="shared" si="21"/>
        <v>252.52</v>
      </c>
      <c r="L46" s="63">
        <f t="shared" si="22"/>
        <v>190.52</v>
      </c>
      <c r="M46" s="37">
        <f t="shared" si="23"/>
        <v>0</v>
      </c>
      <c r="N46" s="38">
        <f t="shared" si="20"/>
        <v>62</v>
      </c>
      <c r="O46" s="64">
        <f t="shared" si="24"/>
        <v>62</v>
      </c>
      <c r="P46" s="32">
        <v>33.159999999999997</v>
      </c>
      <c r="Q46" s="29"/>
      <c r="R46" s="29"/>
      <c r="S46" s="29"/>
      <c r="T46" s="29"/>
      <c r="U46" s="29"/>
      <c r="V46" s="29"/>
      <c r="W46" s="30">
        <v>34</v>
      </c>
      <c r="X46" s="30">
        <v>0</v>
      </c>
      <c r="Y46" s="30">
        <v>0</v>
      </c>
      <c r="Z46" s="30">
        <v>0</v>
      </c>
      <c r="AA46" s="31">
        <v>0</v>
      </c>
      <c r="AB46" s="28">
        <f t="shared" si="0"/>
        <v>33.159999999999997</v>
      </c>
      <c r="AC46" s="23">
        <f t="shared" si="1"/>
        <v>34</v>
      </c>
      <c r="AD46" s="23">
        <f t="shared" si="2"/>
        <v>0</v>
      </c>
      <c r="AE46" s="49">
        <f t="shared" si="3"/>
        <v>67.16</v>
      </c>
      <c r="AF46" s="32">
        <v>26.26</v>
      </c>
      <c r="AG46" s="29"/>
      <c r="AH46" s="29"/>
      <c r="AI46" s="29"/>
      <c r="AJ46" s="30">
        <v>6</v>
      </c>
      <c r="AK46" s="30">
        <v>0</v>
      </c>
      <c r="AL46" s="30">
        <v>0</v>
      </c>
      <c r="AM46" s="30">
        <v>0</v>
      </c>
      <c r="AN46" s="31">
        <v>0</v>
      </c>
      <c r="AO46" s="28">
        <f t="shared" si="4"/>
        <v>26.26</v>
      </c>
      <c r="AP46" s="23">
        <f t="shared" si="5"/>
        <v>6</v>
      </c>
      <c r="AQ46" s="23">
        <f t="shared" si="6"/>
        <v>0</v>
      </c>
      <c r="AR46" s="49">
        <f t="shared" si="7"/>
        <v>32.26</v>
      </c>
      <c r="AS46" s="32">
        <v>52.57</v>
      </c>
      <c r="AT46" s="29"/>
      <c r="AU46" s="29"/>
      <c r="AV46" s="30">
        <v>5</v>
      </c>
      <c r="AW46" s="30">
        <v>0</v>
      </c>
      <c r="AX46" s="30">
        <v>0</v>
      </c>
      <c r="AY46" s="30">
        <v>0</v>
      </c>
      <c r="AZ46" s="31">
        <v>0</v>
      </c>
      <c r="BA46" s="28">
        <f t="shared" si="25"/>
        <v>52.57</v>
      </c>
      <c r="BB46" s="23">
        <f t="shared" si="26"/>
        <v>5</v>
      </c>
      <c r="BC46" s="23">
        <f t="shared" si="27"/>
        <v>0</v>
      </c>
      <c r="BD46" s="49">
        <f t="shared" si="28"/>
        <v>57.57</v>
      </c>
      <c r="BE46" s="28"/>
      <c r="BF46" s="47"/>
      <c r="BG46" s="30"/>
      <c r="BH46" s="30"/>
      <c r="BI46" s="30"/>
      <c r="BJ46" s="30"/>
      <c r="BK46" s="30"/>
      <c r="BL46" s="65">
        <f t="shared" si="32"/>
        <v>0</v>
      </c>
      <c r="BM46" s="27">
        <f t="shared" si="33"/>
        <v>0</v>
      </c>
      <c r="BN46" s="23">
        <f t="shared" si="34"/>
        <v>0</v>
      </c>
      <c r="BO46" s="74">
        <f t="shared" si="35"/>
        <v>0</v>
      </c>
      <c r="BP46" s="29">
        <v>78.53</v>
      </c>
      <c r="BQ46" s="29"/>
      <c r="BR46" s="29"/>
      <c r="BS46" s="29"/>
      <c r="BT46" s="30">
        <v>17</v>
      </c>
      <c r="BU46" s="30">
        <v>0</v>
      </c>
      <c r="BV46" s="30">
        <v>0</v>
      </c>
      <c r="BW46" s="30">
        <v>0</v>
      </c>
      <c r="BX46" s="31">
        <v>0</v>
      </c>
      <c r="BY46" s="28">
        <f t="shared" si="29"/>
        <v>78.53</v>
      </c>
      <c r="BZ46" s="23">
        <f t="shared" si="30"/>
        <v>17</v>
      </c>
      <c r="CA46" s="33">
        <f t="shared" si="31"/>
        <v>0</v>
      </c>
      <c r="CB46" s="49">
        <f t="shared" si="36"/>
        <v>95.53</v>
      </c>
      <c r="CC46" s="32"/>
      <c r="CD46" s="29"/>
      <c r="CE46" s="30"/>
      <c r="CF46" s="30"/>
      <c r="CG46" s="30"/>
      <c r="CH46" s="30"/>
      <c r="CI46" s="31"/>
      <c r="CJ46" s="28">
        <f t="shared" si="37"/>
        <v>0</v>
      </c>
      <c r="CK46" s="27">
        <f t="shared" si="41"/>
        <v>0</v>
      </c>
      <c r="CL46" s="23">
        <f t="shared" si="40"/>
        <v>0</v>
      </c>
      <c r="CM46" s="49">
        <f t="shared" si="39"/>
        <v>0</v>
      </c>
      <c r="IL46" s="94"/>
      <c r="IO46"/>
      <c r="IP46"/>
    </row>
    <row r="47" spans="1:251" s="4" customFormat="1" ht="3" customHeight="1" x14ac:dyDescent="0.25">
      <c r="A47" s="115"/>
      <c r="B47" s="116"/>
      <c r="C47" s="116"/>
      <c r="D47" s="117"/>
      <c r="E47" s="117"/>
      <c r="F47" s="117"/>
      <c r="G47" s="118"/>
      <c r="H47" s="118"/>
      <c r="I47" s="119"/>
      <c r="J47" s="120"/>
      <c r="K47" s="121"/>
      <c r="L47" s="122"/>
      <c r="M47" s="123"/>
      <c r="N47" s="124">
        <f t="shared" si="20"/>
        <v>0</v>
      </c>
      <c r="O47" s="125"/>
      <c r="P47" s="126"/>
      <c r="Q47" s="127"/>
      <c r="R47" s="127"/>
      <c r="S47" s="127"/>
      <c r="T47" s="127"/>
      <c r="U47" s="127"/>
      <c r="V47" s="127"/>
      <c r="W47" s="128"/>
      <c r="X47" s="128"/>
      <c r="Y47" s="128"/>
      <c r="Z47" s="128"/>
      <c r="AA47" s="129"/>
      <c r="AB47" s="130"/>
      <c r="AC47" s="132"/>
      <c r="AD47" s="132"/>
      <c r="AE47" s="133"/>
      <c r="AF47" s="126"/>
      <c r="AG47" s="127"/>
      <c r="AH47" s="127"/>
      <c r="AI47" s="127"/>
      <c r="AJ47" s="128"/>
      <c r="AK47" s="128"/>
      <c r="AL47" s="128"/>
      <c r="AM47" s="128"/>
      <c r="AN47" s="129"/>
      <c r="AO47" s="130"/>
      <c r="AP47" s="132"/>
      <c r="AQ47" s="132"/>
      <c r="AR47" s="133"/>
      <c r="AS47" s="126"/>
      <c r="AT47" s="127"/>
      <c r="AU47" s="127"/>
      <c r="AV47" s="128"/>
      <c r="AW47" s="128"/>
      <c r="AX47" s="128"/>
      <c r="AY47" s="128"/>
      <c r="AZ47" s="129"/>
      <c r="BA47" s="130"/>
      <c r="BB47" s="132"/>
      <c r="BC47" s="132"/>
      <c r="BD47" s="133"/>
      <c r="BE47" s="130"/>
      <c r="BF47" s="134"/>
      <c r="BG47" s="128"/>
      <c r="BH47" s="128"/>
      <c r="BI47" s="128"/>
      <c r="BJ47" s="128"/>
      <c r="BK47" s="128"/>
      <c r="BL47" s="135"/>
      <c r="BM47" s="131"/>
      <c r="BN47" s="132"/>
      <c r="BO47" s="136"/>
      <c r="BP47" s="127"/>
      <c r="BQ47" s="127"/>
      <c r="BR47" s="127"/>
      <c r="BS47" s="127"/>
      <c r="BT47" s="128"/>
      <c r="BU47" s="128"/>
      <c r="BV47" s="128"/>
      <c r="BW47" s="128"/>
      <c r="BX47" s="129"/>
      <c r="BY47" s="130"/>
      <c r="BZ47" s="132"/>
      <c r="CA47" s="137"/>
      <c r="CB47" s="133"/>
      <c r="CC47" s="32"/>
      <c r="CD47" s="29"/>
      <c r="CE47" s="30"/>
      <c r="CF47" s="30"/>
      <c r="CG47" s="30"/>
      <c r="CH47" s="30"/>
      <c r="CI47" s="31"/>
      <c r="CJ47" s="28"/>
      <c r="CK47" s="27"/>
      <c r="CL47" s="23"/>
      <c r="CM47" s="49"/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94"/>
    </row>
    <row r="48" spans="1:251" s="4" customFormat="1" ht="13.8" thickBot="1" x14ac:dyDescent="0.3">
      <c r="A48" s="34">
        <v>1</v>
      </c>
      <c r="B48" s="68" t="s">
        <v>143</v>
      </c>
      <c r="C48" s="25"/>
      <c r="D48" s="69" t="s">
        <v>107</v>
      </c>
      <c r="E48" s="69" t="s">
        <v>18</v>
      </c>
      <c r="F48" s="69" t="s">
        <v>22</v>
      </c>
      <c r="G48" s="21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>
        <f>IF(ISNA(VLOOKUP(E48,SortLookup!$A$1:$B$5,2,FALSE))," ",VLOOKUP(E48,SortLookup!$A$1:$B$5,2,FALSE))</f>
        <v>4</v>
      </c>
      <c r="J48" s="22">
        <f>IF(ISNA(VLOOKUP(F48,SortLookup!$A$7:$B$11,2,FALSE))," ",VLOOKUP(F48,SortLookup!$A$7:$B$11,2,FALSE))</f>
        <v>3</v>
      </c>
      <c r="K48" s="62">
        <f t="shared" si="21"/>
        <v>238.46</v>
      </c>
      <c r="L48" s="63">
        <f t="shared" si="22"/>
        <v>212.46</v>
      </c>
      <c r="M48" s="37">
        <f t="shared" si="23"/>
        <v>0</v>
      </c>
      <c r="N48" s="38">
        <f t="shared" si="20"/>
        <v>26</v>
      </c>
      <c r="O48" s="64">
        <f t="shared" si="24"/>
        <v>26</v>
      </c>
      <c r="P48" s="32">
        <v>51.66</v>
      </c>
      <c r="Q48" s="29"/>
      <c r="R48" s="29"/>
      <c r="S48" s="29"/>
      <c r="T48" s="29"/>
      <c r="U48" s="29"/>
      <c r="V48" s="29"/>
      <c r="W48" s="30">
        <v>11</v>
      </c>
      <c r="X48" s="30">
        <v>0</v>
      </c>
      <c r="Y48" s="30">
        <v>0</v>
      </c>
      <c r="Z48" s="30">
        <v>0</v>
      </c>
      <c r="AA48" s="31">
        <v>0</v>
      </c>
      <c r="AB48" s="28">
        <f>P48+Q48+R48+S48+T48+U48+V48</f>
        <v>51.66</v>
      </c>
      <c r="AC48" s="23">
        <f t="shared" ref="AC4:AC48" si="42">W48</f>
        <v>11</v>
      </c>
      <c r="AD48" s="23">
        <f>(X48*3)+(Y48*10)+(Z48*5)+(AA48*20)</f>
        <v>0</v>
      </c>
      <c r="AE48" s="49">
        <f>AB48+AC48+AD48</f>
        <v>62.66</v>
      </c>
      <c r="AF48" s="32">
        <v>66.790000000000006</v>
      </c>
      <c r="AG48" s="29"/>
      <c r="AH48" s="29"/>
      <c r="AI48" s="29"/>
      <c r="AJ48" s="30">
        <v>2</v>
      </c>
      <c r="AK48" s="30">
        <v>0</v>
      </c>
      <c r="AL48" s="30">
        <v>0</v>
      </c>
      <c r="AM48" s="30">
        <v>0</v>
      </c>
      <c r="AN48" s="31">
        <v>0</v>
      </c>
      <c r="AO48" s="28">
        <f>AF48+AG48+AH48+AI48</f>
        <v>66.790000000000006</v>
      </c>
      <c r="AP48" s="23">
        <f>AJ48</f>
        <v>2</v>
      </c>
      <c r="AQ48" s="23">
        <f>(AK48*3)+(AL48*10)+(AM48*5)+(AN48*20)</f>
        <v>0</v>
      </c>
      <c r="AR48" s="49">
        <f>AO48+AP48+AQ48</f>
        <v>68.790000000000006</v>
      </c>
      <c r="AS48" s="32">
        <v>35.69</v>
      </c>
      <c r="AT48" s="29"/>
      <c r="AU48" s="29"/>
      <c r="AV48" s="30">
        <v>5</v>
      </c>
      <c r="AW48" s="30">
        <v>0</v>
      </c>
      <c r="AX48" s="30">
        <v>0</v>
      </c>
      <c r="AY48" s="30">
        <v>0</v>
      </c>
      <c r="AZ48" s="31">
        <v>0</v>
      </c>
      <c r="BA48" s="28">
        <f t="shared" si="25"/>
        <v>35.69</v>
      </c>
      <c r="BB48" s="23">
        <f t="shared" si="26"/>
        <v>5</v>
      </c>
      <c r="BC48" s="23">
        <f t="shared" si="27"/>
        <v>0</v>
      </c>
      <c r="BD48" s="49">
        <f t="shared" si="28"/>
        <v>40.69</v>
      </c>
      <c r="BE48" s="28"/>
      <c r="BF48" s="47"/>
      <c r="BG48" s="30"/>
      <c r="BH48" s="30"/>
      <c r="BI48" s="30"/>
      <c r="BJ48" s="30"/>
      <c r="BK48" s="30"/>
      <c r="BL48" s="65">
        <f>BE48+BF48</f>
        <v>0</v>
      </c>
      <c r="BM48" s="27">
        <f>BG48/2</f>
        <v>0</v>
      </c>
      <c r="BN48" s="23">
        <f>(BH48*3)+(BI48*5)+(BJ48*5)+(BK48*20)</f>
        <v>0</v>
      </c>
      <c r="BO48" s="74">
        <f>BL48+BM48+BN48</f>
        <v>0</v>
      </c>
      <c r="BP48" s="29">
        <v>58.32</v>
      </c>
      <c r="BQ48" s="29"/>
      <c r="BR48" s="29"/>
      <c r="BS48" s="29"/>
      <c r="BT48" s="30">
        <v>8</v>
      </c>
      <c r="BU48" s="30">
        <v>0</v>
      </c>
      <c r="BV48" s="30">
        <v>0</v>
      </c>
      <c r="BW48" s="30">
        <v>0</v>
      </c>
      <c r="BX48" s="31">
        <v>0</v>
      </c>
      <c r="BY48" s="28">
        <f t="shared" si="29"/>
        <v>58.32</v>
      </c>
      <c r="BZ48" s="23">
        <f t="shared" si="30"/>
        <v>8</v>
      </c>
      <c r="CA48" s="33">
        <f t="shared" si="31"/>
        <v>0</v>
      </c>
      <c r="CB48" s="49">
        <f>BY48+BZ48+CA48</f>
        <v>66.319999999999993</v>
      </c>
      <c r="CC48" s="32"/>
      <c r="CD48" s="29"/>
      <c r="CE48" s="30"/>
      <c r="CF48" s="30"/>
      <c r="CG48" s="30"/>
      <c r="CH48" s="30"/>
      <c r="CI48" s="31"/>
      <c r="CJ48" s="28">
        <f>CC48+CD48</f>
        <v>0</v>
      </c>
      <c r="CK48" s="27">
        <f>CE48/2</f>
        <v>0</v>
      </c>
      <c r="CL48" s="23">
        <f>(CF48*3)+(CG48*10)+(CH48*5)+(CI48*20)</f>
        <v>0</v>
      </c>
      <c r="CM48" s="49">
        <f>CJ48+CK48+CL48</f>
        <v>0</v>
      </c>
      <c r="IL48" s="94"/>
      <c r="IO48"/>
      <c r="IP48"/>
    </row>
    <row r="49" spans="1:251" s="4" customFormat="1" ht="13.8" hidden="1" thickBot="1" x14ac:dyDescent="0.3">
      <c r="A49" s="34"/>
      <c r="B49" s="68"/>
      <c r="C49" s="25"/>
      <c r="D49" s="69"/>
      <c r="E49" s="69"/>
      <c r="F49" s="69"/>
      <c r="G49" s="21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85">
        <f t="shared" ref="K49" si="43">L49+M49+N49</f>
        <v>0</v>
      </c>
      <c r="L49" s="65">
        <f>AB49+AO49+BA49+BL49+BY49+CJ49+CU49+DF49+DQ49+EB49+EM49+EX49+FI49+FT49+GE49+GP49+HA49+HL49+HW49+IH49</f>
        <v>0</v>
      </c>
      <c r="M49" s="23">
        <f>AD49+AQ49+BC49+BN49+CA49+CL49+CW49+DH49+DS49+ED49+EO49+EZ49+FK49+FV49+GG49+GR49+HC49+HN49+HY49+IJ49</f>
        <v>0</v>
      </c>
      <c r="N49" s="27">
        <f t="shared" ref="N49" si="44">O49/2</f>
        <v>0</v>
      </c>
      <c r="O49" s="83">
        <f>W49+AJ49+AV49+BG49+BT49+CE49+CP49+DA49+DL49+DW49+EH49+ES49+FD49+FO49+FZ49+GK49+GV49+HG49+HR49+IC49</f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ref="AB49" si="45">P49+Q49+R49+S49+T49+U49+V49</f>
        <v>0</v>
      </c>
      <c r="AC49" s="23">
        <f t="shared" ref="AC49" si="46">W49/2</f>
        <v>0</v>
      </c>
      <c r="AD49" s="23">
        <f t="shared" ref="AD49" si="47">(X49*3)+(Y49*5)+(Z49*5)+(AA49*20)</f>
        <v>0</v>
      </c>
      <c r="AE49" s="49">
        <f t="shared" ref="AE49" si="48">AB49+AC49+AD49</f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ref="AO49" si="49">AF49+AG49+AH49+AI49</f>
        <v>0</v>
      </c>
      <c r="AP49" s="23">
        <f t="shared" ref="AP49" si="50">AJ49/2</f>
        <v>0</v>
      </c>
      <c r="AQ49" s="23">
        <f t="shared" ref="AQ49" si="51">(AK49*3)+(AL49*5)+(AM49*5)+(AN49*20)</f>
        <v>0</v>
      </c>
      <c r="AR49" s="49">
        <f t="shared" ref="AR49" si="52">AO49+AP49+AQ49</f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ref="BA49" si="53">AS49+AT49+AU49</f>
        <v>0</v>
      </c>
      <c r="BB49" s="23">
        <f t="shared" ref="BB4:BB52" si="54">AV49</f>
        <v>0</v>
      </c>
      <c r="BC49" s="23">
        <f t="shared" ref="BC49" si="55">(AW49*3)+(AX49*5)+(AY49*5)+(AZ49*20)</f>
        <v>0</v>
      </c>
      <c r="BD49" s="49">
        <f t="shared" ref="BD49" si="56">BA49+BB49+BC49</f>
        <v>0</v>
      </c>
      <c r="BE49" s="28"/>
      <c r="BF49" s="47"/>
      <c r="BG49" s="30"/>
      <c r="BH49" s="30"/>
      <c r="BI49" s="30"/>
      <c r="BJ49" s="30"/>
      <c r="BK49" s="30"/>
      <c r="BL49" s="65">
        <f t="shared" ref="BL49" si="57">BE49+BF49</f>
        <v>0</v>
      </c>
      <c r="BM49" s="27">
        <f t="shared" ref="BM49" si="58">BG49/2</f>
        <v>0</v>
      </c>
      <c r="BN49" s="23">
        <f t="shared" ref="BN49" si="59">(BH49*3)+(BI49*5)+(BJ49*5)+(BK49*20)</f>
        <v>0</v>
      </c>
      <c r="BO49" s="74">
        <f t="shared" ref="BO49" si="60">BL49+BM49+BN49</f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si="29"/>
        <v>0</v>
      </c>
      <c r="BZ49" s="23">
        <f t="shared" si="30"/>
        <v>0</v>
      </c>
      <c r="CA49" s="33">
        <f t="shared" si="31"/>
        <v>0</v>
      </c>
      <c r="CB49" s="49">
        <f t="shared" ref="CB49" si="61">BY49+BZ49+CA49</f>
        <v>0</v>
      </c>
      <c r="CC49" s="32"/>
      <c r="CD49" s="29"/>
      <c r="CE49" s="30"/>
      <c r="CF49" s="30"/>
      <c r="CG49" s="30"/>
      <c r="CH49" s="30"/>
      <c r="CI49" s="31"/>
      <c r="CJ49" s="28">
        <f t="shared" ref="CJ49" si="62">CC49+CD49</f>
        <v>0</v>
      </c>
      <c r="CK49" s="27">
        <f t="shared" ref="CK49" si="63">CE49/2</f>
        <v>0</v>
      </c>
      <c r="CL49" s="23">
        <f t="shared" ref="CL49" si="64">(CF49*3)+(CG49*5)+(CH49*5)+(CI49*20)</f>
        <v>0</v>
      </c>
      <c r="CM49" s="49">
        <f t="shared" ref="CM49" si="65">CJ49+CK49+CL49</f>
        <v>0</v>
      </c>
      <c r="IL49" s="94"/>
      <c r="IM49"/>
      <c r="IN49"/>
      <c r="IQ49"/>
    </row>
    <row r="50" spans="1:251" s="4" customFormat="1" ht="13.8" hidden="1" thickBot="1" x14ac:dyDescent="0.3">
      <c r="A50" s="34"/>
      <c r="B50" s="68"/>
      <c r="C50" s="25"/>
      <c r="D50" s="26"/>
      <c r="E50" s="69"/>
      <c r="F50" s="69"/>
      <c r="G50" s="21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85">
        <f>L50+M50+N50</f>
        <v>0</v>
      </c>
      <c r="L50" s="65">
        <f>AB50+AO50+BA50+BL50+BY50+CJ50+CU50+DF50+DQ50+EB50+EM50+EX50+FI50+FT50+GE50+GP50+HA50+HL50+HW50+IH50</f>
        <v>0</v>
      </c>
      <c r="M50" s="23">
        <f>AD50+AQ50+BC50+BN50+CA50+CL50+CW50+DH50+DS50+ED50+EO50+EZ50+FK50+FV50+GG50+GR50+HC50+HN50+HY50+IJ50</f>
        <v>0</v>
      </c>
      <c r="N50" s="27">
        <f>O50/2</f>
        <v>0</v>
      </c>
      <c r="O50" s="83">
        <f>W50+AJ50+AV50+BG50+BT50+CE50+CP50+DA50+DL50+DW50+EH50+ES50+FD50+FO50+FZ50+GK50+GV50+HG50+HR50+IC50</f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>P50+Q50+R50+S50+T50+U50+V50</f>
        <v>0</v>
      </c>
      <c r="AC50" s="23">
        <f>W50/2</f>
        <v>0</v>
      </c>
      <c r="AD50" s="23">
        <f>(X50*3)+(Y50*5)+(Z50*5)+(AA50*20)</f>
        <v>0</v>
      </c>
      <c r="AE50" s="49">
        <f>AB50+AC50+AD50</f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>AF50+AG50+AH50+AI50</f>
        <v>0</v>
      </c>
      <c r="AP50" s="23">
        <f>AJ50/2</f>
        <v>0</v>
      </c>
      <c r="AQ50" s="23">
        <f>(AK50*3)+(AL50*5)+(AM50*5)+(AN50*20)</f>
        <v>0</v>
      </c>
      <c r="AR50" s="49">
        <f>AO50+AP50+AQ50</f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>AS50+AT50+AU50</f>
        <v>0</v>
      </c>
      <c r="BB50" s="23">
        <f t="shared" si="54"/>
        <v>0</v>
      </c>
      <c r="BC50" s="23">
        <f>(AW50*3)+(AX50*5)+(AY50*5)+(AZ50*20)</f>
        <v>0</v>
      </c>
      <c r="BD50" s="49">
        <f>BA50+BB50+BC50</f>
        <v>0</v>
      </c>
      <c r="BE50" s="28"/>
      <c r="BF50" s="47"/>
      <c r="BG50" s="30"/>
      <c r="BH50" s="30"/>
      <c r="BI50" s="30"/>
      <c r="BJ50" s="30"/>
      <c r="BK50" s="30"/>
      <c r="BL50" s="65">
        <f>BE50+BF50</f>
        <v>0</v>
      </c>
      <c r="BM50" s="27">
        <f>BG50/2</f>
        <v>0</v>
      </c>
      <c r="BN50" s="23">
        <f>(BH50*3)+(BI50*5)+(BJ50*5)+(BK50*20)</f>
        <v>0</v>
      </c>
      <c r="BO50" s="74">
        <f>BL50+BM50+BN50</f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29"/>
        <v>0</v>
      </c>
      <c r="BZ50" s="23">
        <f t="shared" si="30"/>
        <v>0</v>
      </c>
      <c r="CA50" s="33">
        <f t="shared" si="31"/>
        <v>0</v>
      </c>
      <c r="CB50" s="49">
        <f>BY50+BZ50+CA50</f>
        <v>0</v>
      </c>
      <c r="CC50" s="32"/>
      <c r="CD50" s="29"/>
      <c r="CE50" s="30"/>
      <c r="CF50" s="30"/>
      <c r="CG50" s="30"/>
      <c r="CH50" s="30"/>
      <c r="CI50" s="31"/>
      <c r="CJ50" s="28">
        <f>CC50+CD50</f>
        <v>0</v>
      </c>
      <c r="CK50" s="27">
        <f>CE50/2</f>
        <v>0</v>
      </c>
      <c r="CL50" s="23">
        <f>(CF50*3)+(CG50*5)+(CH50*5)+(CI50*20)</f>
        <v>0</v>
      </c>
      <c r="CM50" s="49">
        <f>CJ50+CK50+CL50</f>
        <v>0</v>
      </c>
      <c r="IL50" s="94"/>
      <c r="IM50"/>
      <c r="IN50"/>
      <c r="IQ50"/>
    </row>
    <row r="51" spans="1:251" s="4" customFormat="1" ht="13.8" hidden="1" thickBot="1" x14ac:dyDescent="0.3">
      <c r="A51" s="34"/>
      <c r="B51" s="25"/>
      <c r="C51" s="25"/>
      <c r="D51" s="26"/>
      <c r="E51" s="26"/>
      <c r="F51" s="26"/>
      <c r="G51" s="21" t="str">
        <f>IF(AND(OR($G$2="Y",$H$2="Y"),I51&lt;5,J51&lt;5),IF(AND(I51=I50,J51=J50),G50+1,1),"")</f>
        <v/>
      </c>
      <c r="H51" s="21" t="e">
        <f>IF(AND($H$2="Y",J51&gt;0,OR(AND(G51=1,#REF!=10),AND(G51=2,#REF!=20),AND(G51=3,#REF!=30),AND(G51=4,#REF!=40),AND(G51=5,#REF!=50),AND(G51=6,#REF!=60),AND(G51=7,#REF!=70),AND(G51=8,#REF!=80),AND(G51=9,G71=90),AND(G51=10,#REF!=100))),VLOOKUP(J51-1,SortLookup!$A$13:$B$16,2,FALSE),"")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85">
        <f>L51+M51+N51</f>
        <v>0</v>
      </c>
      <c r="L51" s="65">
        <f>AB51+AO51+BA51+BL51+BY51+CJ51+CU51+DF51+DQ51+EB51+EM51+EX51+FI51+FT51+GE51+GP51+HA51+HL51+HW51+IH51</f>
        <v>0</v>
      </c>
      <c r="M51" s="23">
        <f>AD51+AQ51+BC51+BN51+CA51+CL51+CW51+DH51+DS51+ED51+EO51+EZ51+FK51+FV51+GG51+GR51+HC51+HN51+HY51+IJ51</f>
        <v>0</v>
      </c>
      <c r="N51" s="27">
        <f>O51/2</f>
        <v>0</v>
      </c>
      <c r="O51" s="83">
        <f>W51+AJ51+AV51+BG51+BT51+CE51+CP51+DA51+DL51+DW51+EH51+ES51+FD51+FO51+FZ51+GK51+GV51+HG51+HR51+IC51</f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>P51+Q51+R51+S51+T51+U51+V51</f>
        <v>0</v>
      </c>
      <c r="AC51" s="23">
        <f>W51/2</f>
        <v>0</v>
      </c>
      <c r="AD51" s="23">
        <f>(X51*3)+(Y51*5)+(Z51*5)+(AA51*20)</f>
        <v>0</v>
      </c>
      <c r="AE51" s="49">
        <f>AB51+AC51+AD51</f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>AF51+AG51+AH51+AI51</f>
        <v>0</v>
      </c>
      <c r="AP51" s="23">
        <f>AJ51/2</f>
        <v>0</v>
      </c>
      <c r="AQ51" s="23">
        <f>(AK51*3)+(AL51*5)+(AM51*5)+(AN51*20)</f>
        <v>0</v>
      </c>
      <c r="AR51" s="49">
        <f>AO51+AP51+AQ51</f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>AS51+AT51+AU51</f>
        <v>0</v>
      </c>
      <c r="BB51" s="23">
        <f t="shared" si="54"/>
        <v>0</v>
      </c>
      <c r="BC51" s="23">
        <f>(AW51*3)+(AX51*5)+(AY51*5)+(AZ51*20)</f>
        <v>0</v>
      </c>
      <c r="BD51" s="49">
        <f>BA51+BB51+BC51</f>
        <v>0</v>
      </c>
      <c r="BE51" s="28"/>
      <c r="BF51" s="47"/>
      <c r="BG51" s="30"/>
      <c r="BH51" s="30"/>
      <c r="BI51" s="30"/>
      <c r="BJ51" s="30"/>
      <c r="BK51" s="30"/>
      <c r="BL51" s="65">
        <f>BE51+BF51</f>
        <v>0</v>
      </c>
      <c r="BM51" s="27">
        <f>BG51/2</f>
        <v>0</v>
      </c>
      <c r="BN51" s="23">
        <f>(BH51*3)+(BI51*5)+(BJ51*5)+(BK51*20)</f>
        <v>0</v>
      </c>
      <c r="BO51" s="74">
        <f>BL51+BM51+BN51</f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si="29"/>
        <v>0</v>
      </c>
      <c r="BZ51" s="23">
        <f t="shared" si="30"/>
        <v>0</v>
      </c>
      <c r="CA51" s="33">
        <f t="shared" si="31"/>
        <v>0</v>
      </c>
      <c r="CB51" s="49">
        <f>BY51+BZ51+CA51</f>
        <v>0</v>
      </c>
      <c r="CC51" s="32"/>
      <c r="CD51" s="29"/>
      <c r="CE51" s="30"/>
      <c r="CF51" s="30"/>
      <c r="CG51" s="30"/>
      <c r="CH51" s="30"/>
      <c r="CI51" s="31"/>
      <c r="CJ51" s="28">
        <f>CC51+CD51</f>
        <v>0</v>
      </c>
      <c r="CK51" s="27">
        <f>CE51/2</f>
        <v>0</v>
      </c>
      <c r="CL51" s="23">
        <f>(CF51*3)+(CG51*5)+(CH51*5)+(CI51*20)</f>
        <v>0</v>
      </c>
      <c r="CM51" s="49">
        <f>CJ51+CK51+CL51</f>
        <v>0</v>
      </c>
      <c r="IL51" s="94"/>
      <c r="IM51"/>
      <c r="IN51"/>
    </row>
    <row r="52" spans="1:251" s="4" customFormat="1" ht="13.8" hidden="1" thickBot="1" x14ac:dyDescent="0.3">
      <c r="A52" s="34"/>
      <c r="B52" s="25"/>
      <c r="C52" s="25"/>
      <c r="D52" s="26"/>
      <c r="E52" s="26"/>
      <c r="F52" s="26"/>
      <c r="G52" s="21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85" t="e">
        <f t="shared" ref="K52" si="66">L52+M52+N52</f>
        <v>#REF!</v>
      </c>
      <c r="L52" s="65" t="e">
        <f>AB52+AO52+BA52+BL52+BY52+CJ52+#REF!+#REF!+#REF!+#REF!+#REF!+#REF!+#REF!+#REF!+#REF!+#REF!+#REF!+#REF!+#REF!+#REF!</f>
        <v>#REF!</v>
      </c>
      <c r="M52" s="23" t="e">
        <f>AD52+AQ52+BC52+BN52+CA52+CL52+#REF!+#REF!+#REF!+#REF!+#REF!+#REF!+#REF!+#REF!+#REF!+#REF!+#REF!+#REF!+#REF!+#REF!</f>
        <v>#REF!</v>
      </c>
      <c r="N52" s="27" t="e">
        <f t="shared" ref="N52" si="67">O52/2</f>
        <v>#REF!</v>
      </c>
      <c r="O52" s="83" t="e">
        <f>W52+AJ52+AV52+BG52+BT52+CE52+#REF!+#REF!+#REF!+#REF!+#REF!+#REF!+#REF!+#REF!+#REF!+#REF!+#REF!+#REF!+#REF!+#REF!</f>
        <v>#REF!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ref="AB52" si="68">P52+Q52+R52+S52+T52+U52+V52</f>
        <v>0</v>
      </c>
      <c r="AC52" s="23">
        <f t="shared" ref="AC52" si="69">W52/2</f>
        <v>0</v>
      </c>
      <c r="AD52" s="23">
        <f t="shared" ref="AD52" si="70">(X52*3)+(Y52*5)+(Z52*5)+(AA52*20)</f>
        <v>0</v>
      </c>
      <c r="AE52" s="49">
        <f t="shared" ref="AE52" si="71">AB52+AC52+AD52</f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ref="AO52" si="72">AF52+AG52+AH52+AI52</f>
        <v>0</v>
      </c>
      <c r="AP52" s="23">
        <f t="shared" ref="AP52" si="73">AJ52/2</f>
        <v>0</v>
      </c>
      <c r="AQ52" s="23">
        <f t="shared" ref="AQ52" si="74">(AK52*3)+(AL52*5)+(AM52*5)+(AN52*20)</f>
        <v>0</v>
      </c>
      <c r="AR52" s="49">
        <f t="shared" ref="AR52" si="75">AO52+AP52+AQ52</f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ref="BA52" si="76">AS52+AT52+AU52</f>
        <v>0</v>
      </c>
      <c r="BB52" s="23">
        <f t="shared" si="54"/>
        <v>0</v>
      </c>
      <c r="BC52" s="23">
        <f t="shared" ref="BC52" si="77">(AW52*3)+(AX52*5)+(AY52*5)+(AZ52*20)</f>
        <v>0</v>
      </c>
      <c r="BD52" s="49">
        <f t="shared" ref="BD52" si="78">BA52+BB52+BC52</f>
        <v>0</v>
      </c>
      <c r="BE52" s="28"/>
      <c r="BF52" s="47"/>
      <c r="BG52" s="30"/>
      <c r="BH52" s="30"/>
      <c r="BI52" s="30"/>
      <c r="BJ52" s="30"/>
      <c r="BK52" s="30"/>
      <c r="BL52" s="65">
        <f t="shared" ref="BL52" si="79">BE52+BF52</f>
        <v>0</v>
      </c>
      <c r="BM52" s="27">
        <f t="shared" ref="BM52" si="80">BG52/2</f>
        <v>0</v>
      </c>
      <c r="BN52" s="23">
        <f t="shared" ref="BN52" si="81">(BH52*3)+(BI52*5)+(BJ52*5)+(BK52*20)</f>
        <v>0</v>
      </c>
      <c r="BO52" s="74">
        <f t="shared" ref="BO52" si="82">BL52+BM52+BN52</f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29"/>
        <v>0</v>
      </c>
      <c r="BZ52" s="23">
        <f t="shared" si="30"/>
        <v>0</v>
      </c>
      <c r="CA52" s="113">
        <f t="shared" si="31"/>
        <v>0</v>
      </c>
      <c r="CB52" s="49">
        <f t="shared" ref="CB52" si="83">BY52+BZ52+CA52</f>
        <v>0</v>
      </c>
      <c r="CC52" s="32"/>
      <c r="CD52" s="29"/>
      <c r="CE52" s="30"/>
      <c r="CF52" s="30"/>
      <c r="CG52" s="30"/>
      <c r="CH52" s="30"/>
      <c r="CI52" s="31"/>
      <c r="CJ52" s="28">
        <f t="shared" ref="CJ52" si="84">CC52+CD52</f>
        <v>0</v>
      </c>
      <c r="CK52" s="27">
        <f t="shared" ref="CK52" si="85">CE52/2</f>
        <v>0</v>
      </c>
      <c r="CL52" s="23">
        <f t="shared" ref="CL52" si="86">(CF52*3)+(CG52*5)+(CH52*5)+(CI52*20)</f>
        <v>0</v>
      </c>
      <c r="CM52" s="49">
        <f t="shared" ref="CM52" si="87">CJ52+CK52+CL52</f>
        <v>0</v>
      </c>
      <c r="CN52"/>
      <c r="CO52"/>
      <c r="CP52"/>
      <c r="CQ52"/>
      <c r="CR52"/>
      <c r="CS52"/>
      <c r="CT52"/>
      <c r="CW52"/>
      <c r="CZ52"/>
      <c r="DA52"/>
      <c r="DB52"/>
      <c r="DC52"/>
      <c r="DD52"/>
      <c r="DE52"/>
      <c r="DH52"/>
      <c r="DK52"/>
      <c r="DL52"/>
      <c r="DM52"/>
      <c r="DN52"/>
      <c r="DO52"/>
      <c r="DP52"/>
      <c r="DS52"/>
      <c r="DV52"/>
      <c r="DW52"/>
      <c r="DX52"/>
      <c r="DY52"/>
      <c r="DZ52"/>
      <c r="EA52"/>
      <c r="ED52"/>
      <c r="EG52"/>
      <c r="EH52"/>
      <c r="EI52"/>
      <c r="EJ52"/>
      <c r="EK52"/>
      <c r="EL52"/>
      <c r="EO52"/>
      <c r="ER52"/>
      <c r="ES52"/>
      <c r="ET52"/>
      <c r="EU52"/>
      <c r="EV52"/>
      <c r="EW52"/>
      <c r="EZ52"/>
      <c r="FC52"/>
      <c r="FD52"/>
      <c r="FE52"/>
      <c r="FF52"/>
      <c r="FG52"/>
      <c r="FH52"/>
      <c r="FK52"/>
      <c r="FN52"/>
      <c r="FO52"/>
      <c r="FP52"/>
      <c r="FQ52"/>
      <c r="FR52"/>
      <c r="FS52"/>
      <c r="FV52"/>
      <c r="FY52"/>
      <c r="FZ52"/>
      <c r="GA52"/>
      <c r="GB52"/>
      <c r="GC52"/>
      <c r="GD52"/>
      <c r="GG52"/>
      <c r="GJ52"/>
      <c r="GK52"/>
      <c r="GL52"/>
      <c r="GM52"/>
      <c r="GN52"/>
      <c r="GO52"/>
      <c r="GR52"/>
      <c r="GU52"/>
      <c r="GV52"/>
      <c r="GW52"/>
      <c r="GX52"/>
      <c r="GY52"/>
      <c r="GZ52"/>
      <c r="HC52"/>
      <c r="HF52"/>
      <c r="HG52"/>
      <c r="HH52"/>
      <c r="HI52"/>
      <c r="HJ52"/>
      <c r="HK52"/>
      <c r="HN52"/>
      <c r="HQ52"/>
      <c r="HR52"/>
      <c r="HS52"/>
      <c r="HT52"/>
      <c r="HU52"/>
      <c r="HV52"/>
      <c r="HY52"/>
      <c r="IB52"/>
      <c r="IC52"/>
      <c r="ID52"/>
      <c r="IE52"/>
      <c r="IF52"/>
      <c r="IG52"/>
      <c r="IJ52"/>
      <c r="IK52"/>
      <c r="IL52" s="94"/>
    </row>
    <row r="53" spans="1:251" ht="13.8" thickTop="1" x14ac:dyDescent="0.25">
      <c r="A53" s="90"/>
      <c r="B53" s="89"/>
      <c r="C53" s="89"/>
      <c r="D53" s="91"/>
      <c r="E53" s="89"/>
      <c r="F53" s="89"/>
      <c r="G53" s="92"/>
      <c r="H53" s="92"/>
      <c r="I53" s="92"/>
      <c r="J53" s="92"/>
      <c r="K53" s="92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146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146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146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146"/>
      <c r="CA53" s="114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</row>
    <row r="54" spans="1:251" x14ac:dyDescent="0.25">
      <c r="B54" s="71" t="s">
        <v>90</v>
      </c>
      <c r="D54" s="86"/>
      <c r="AE54" s="4"/>
    </row>
    <row r="55" spans="1:251" x14ac:dyDescent="0.25">
      <c r="B55" s="4" t="s">
        <v>86</v>
      </c>
      <c r="AE55" s="4"/>
    </row>
    <row r="56" spans="1:251" x14ac:dyDescent="0.25">
      <c r="B56" s="4" t="s">
        <v>85</v>
      </c>
      <c r="AE56" s="4"/>
    </row>
    <row r="57" spans="1:251" x14ac:dyDescent="0.25">
      <c r="B57" s="88" t="s">
        <v>97</v>
      </c>
      <c r="AE57" s="4"/>
    </row>
    <row r="58" spans="1:251" x14ac:dyDescent="0.25">
      <c r="AE58" s="4"/>
    </row>
    <row r="59" spans="1:251" x14ac:dyDescent="0.25">
      <c r="B59" s="88" t="s">
        <v>94</v>
      </c>
      <c r="AE59" s="4"/>
    </row>
    <row r="60" spans="1:251" x14ac:dyDescent="0.25">
      <c r="B60" s="88" t="s">
        <v>92</v>
      </c>
      <c r="AE60" s="4"/>
    </row>
    <row r="61" spans="1:251" x14ac:dyDescent="0.25">
      <c r="B61" s="88" t="s">
        <v>93</v>
      </c>
      <c r="AE61" s="4"/>
    </row>
    <row r="62" spans="1:251" x14ac:dyDescent="0.25">
      <c r="B62" s="88" t="s">
        <v>96</v>
      </c>
      <c r="AE62" s="4"/>
    </row>
    <row r="63" spans="1:251" x14ac:dyDescent="0.25">
      <c r="B63" s="88" t="s">
        <v>99</v>
      </c>
      <c r="AE63" s="4"/>
    </row>
    <row r="64" spans="1:251" x14ac:dyDescent="0.25">
      <c r="AE64" s="4"/>
    </row>
    <row r="65" spans="31:37" x14ac:dyDescent="0.25">
      <c r="AE65" s="4"/>
    </row>
    <row r="66" spans="31:37" x14ac:dyDescent="0.25">
      <c r="AE66" s="4"/>
    </row>
    <row r="67" spans="31:37" x14ac:dyDescent="0.25">
      <c r="AE67" s="4"/>
    </row>
    <row r="68" spans="31:37" x14ac:dyDescent="0.25">
      <c r="AE68" s="4"/>
      <c r="AK68" s="4"/>
    </row>
    <row r="69" spans="31:37" x14ac:dyDescent="0.25">
      <c r="AE69" s="4"/>
      <c r="AK69" s="4"/>
    </row>
    <row r="70" spans="31:37" x14ac:dyDescent="0.25">
      <c r="AE70" s="4"/>
    </row>
    <row r="71" spans="31:37" x14ac:dyDescent="0.25">
      <c r="AE71" s="4"/>
    </row>
    <row r="72" spans="31:37" x14ac:dyDescent="0.25">
      <c r="AE72" s="4"/>
    </row>
    <row r="73" spans="31:37" x14ac:dyDescent="0.25">
      <c r="AE73" s="4"/>
    </row>
    <row r="74" spans="31:37" x14ac:dyDescent="0.25">
      <c r="AE74" s="4"/>
    </row>
    <row r="75" spans="31:37" x14ac:dyDescent="0.25">
      <c r="AE75" s="4"/>
    </row>
    <row r="76" spans="31:37" x14ac:dyDescent="0.25">
      <c r="AE76" s="4"/>
    </row>
    <row r="77" spans="31:37" x14ac:dyDescent="0.25">
      <c r="AE77" s="4"/>
    </row>
    <row r="78" spans="31:37" x14ac:dyDescent="0.25">
      <c r="AE78" s="4"/>
    </row>
    <row r="79" spans="31:37" x14ac:dyDescent="0.25">
      <c r="AE79" s="4"/>
    </row>
    <row r="80" spans="31:37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  <row r="95" spans="31:31" x14ac:dyDescent="0.25">
      <c r="AE95" s="4"/>
    </row>
    <row r="96" spans="31:31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  <row r="119" spans="31:31" x14ac:dyDescent="0.25">
      <c r="AE119" s="4"/>
    </row>
  </sheetData>
  <sheetProtection sheet="1" objects="1" scenarios="1" selectLockedCells="1"/>
  <sortState ref="A19:IQ24">
    <sortCondition ref="E19:E24"/>
    <sortCondition ref="K19:K24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2017-05-14T16:29:34Z</dcterms:modified>
</cp:coreProperties>
</file>