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8\"/>
    </mc:Choice>
  </mc:AlternateContent>
  <bookViews>
    <workbookView xWindow="0" yWindow="0" windowWidth="23040" windowHeight="9108" tabRatio="245"/>
  </bookViews>
  <sheets>
    <sheet name="Scoresheet" sheetId="1" r:id="rId1"/>
    <sheet name="Sheet1" sheetId="4" r:id="rId2"/>
    <sheet name="SortLookup" sheetId="2" r:id="rId3"/>
    <sheet name="Help" sheetId="3" r:id="rId4"/>
  </sheets>
  <definedNames>
    <definedName name="_xlnm.Print_Area" localSheetId="0">Scoresheet!$A$1:$IL$71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52511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  <customWorkbookView name="Mick Marchi - Personal View" guid="{1229FF16-6ED5-4DBA-B9FE-D3EE84024C57}" mergeInterval="0" personalView="1" maximized="1" windowWidth="1063" windowHeight="646" tabRatio="245" activeSheetId="1" showComments="commIndAndComment"/>
  </customWorkbookViews>
  <webPublishing targetScreenSize="1024x768" codePage="20127"/>
</workbook>
</file>

<file path=xl/calcChain.xml><?xml version="1.0" encoding="utf-8"?>
<calcChain xmlns="http://schemas.openxmlformats.org/spreadsheetml/2006/main">
  <c r="AB22" i="1" l="1"/>
  <c r="AC22" i="1"/>
  <c r="AD22" i="1"/>
  <c r="AB13" i="1"/>
  <c r="AC13" i="1"/>
  <c r="AD13" i="1"/>
  <c r="AB42" i="1"/>
  <c r="AC42" i="1"/>
  <c r="AD42" i="1"/>
  <c r="AB41" i="1"/>
  <c r="AC41" i="1"/>
  <c r="AD41" i="1"/>
  <c r="AB23" i="1"/>
  <c r="AC23" i="1"/>
  <c r="AD23" i="1"/>
  <c r="AB18" i="1"/>
  <c r="AC18" i="1"/>
  <c r="AD18" i="1"/>
  <c r="AB21" i="1"/>
  <c r="AC21" i="1"/>
  <c r="AD21" i="1"/>
  <c r="AB16" i="1"/>
  <c r="AC16" i="1"/>
  <c r="AD16" i="1"/>
  <c r="AB4" i="1"/>
  <c r="AC4" i="1"/>
  <c r="AD4" i="1"/>
  <c r="AB3" i="1"/>
  <c r="AC3" i="1"/>
  <c r="AD3" i="1"/>
  <c r="AB10" i="1"/>
  <c r="AC10" i="1"/>
  <c r="AD10" i="1"/>
  <c r="AB39" i="1"/>
  <c r="AC39" i="1"/>
  <c r="AD39" i="1"/>
  <c r="AB35" i="1"/>
  <c r="AC35" i="1"/>
  <c r="AD35" i="1"/>
  <c r="AB34" i="1"/>
  <c r="AC34" i="1"/>
  <c r="AD34" i="1"/>
  <c r="AB38" i="1"/>
  <c r="AC38" i="1"/>
  <c r="AD38" i="1"/>
  <c r="AB33" i="1"/>
  <c r="AC33" i="1"/>
  <c r="AD33" i="1"/>
  <c r="AB19" i="1"/>
  <c r="AC19" i="1"/>
  <c r="AD19" i="1"/>
  <c r="AB15" i="1"/>
  <c r="AC15" i="1"/>
  <c r="AD15" i="1"/>
  <c r="AB9" i="1"/>
  <c r="AC9" i="1"/>
  <c r="AD9" i="1"/>
  <c r="AB29" i="1"/>
  <c r="AC29" i="1"/>
  <c r="AD29" i="1"/>
  <c r="AB30" i="1"/>
  <c r="AC30" i="1"/>
  <c r="AD30" i="1"/>
  <c r="AB14" i="1"/>
  <c r="AC14" i="1"/>
  <c r="AD14" i="1"/>
  <c r="AB32" i="1"/>
  <c r="AC32" i="1"/>
  <c r="AD32" i="1"/>
  <c r="AB6" i="1"/>
  <c r="AC6" i="1"/>
  <c r="AD6" i="1"/>
  <c r="AB12" i="1"/>
  <c r="AC12" i="1"/>
  <c r="AD12" i="1"/>
  <c r="AB20" i="1"/>
  <c r="AC20" i="1"/>
  <c r="AD20" i="1"/>
  <c r="AB45" i="1"/>
  <c r="AC45" i="1"/>
  <c r="AD45" i="1"/>
  <c r="AB31" i="1"/>
  <c r="AC31" i="1"/>
  <c r="AD31" i="1"/>
  <c r="AB40" i="1"/>
  <c r="AC40" i="1"/>
  <c r="AD40" i="1"/>
  <c r="AB27" i="1"/>
  <c r="AC27" i="1"/>
  <c r="AD27" i="1"/>
  <c r="AB43" i="1"/>
  <c r="AC43" i="1"/>
  <c r="AD43" i="1"/>
  <c r="AB25" i="1"/>
  <c r="AC25" i="1"/>
  <c r="AD25" i="1"/>
  <c r="AB26" i="1"/>
  <c r="AC26" i="1"/>
  <c r="AD26" i="1"/>
  <c r="AB36" i="1"/>
  <c r="AC36" i="1"/>
  <c r="AD36" i="1"/>
  <c r="AB11" i="1"/>
  <c r="AC11" i="1"/>
  <c r="AD11" i="1"/>
  <c r="AB37" i="1"/>
  <c r="AC37" i="1"/>
  <c r="AD37" i="1"/>
  <c r="AE13" i="1" l="1"/>
  <c r="AE22" i="1"/>
  <c r="AE37" i="1"/>
  <c r="AE11" i="1"/>
  <c r="AE36" i="1"/>
  <c r="AE26" i="1"/>
  <c r="AE25" i="1"/>
  <c r="AE43" i="1"/>
  <c r="AE27" i="1"/>
  <c r="AE40" i="1"/>
  <c r="AE31" i="1"/>
  <c r="AE45" i="1"/>
  <c r="AE20" i="1"/>
  <c r="AE12" i="1"/>
  <c r="AE6" i="1"/>
  <c r="AE32" i="1"/>
  <c r="AE14" i="1"/>
  <c r="AE30" i="1"/>
  <c r="AE29" i="1"/>
  <c r="AE9" i="1"/>
  <c r="AE15" i="1"/>
  <c r="AE19" i="1"/>
  <c r="AE33" i="1"/>
  <c r="AE38" i="1"/>
  <c r="AE34" i="1"/>
  <c r="AE35" i="1"/>
  <c r="AE39" i="1"/>
  <c r="AE10" i="1"/>
  <c r="AE3" i="1"/>
  <c r="AE4" i="1"/>
  <c r="AE16" i="1"/>
  <c r="AE21" i="1"/>
  <c r="AE18" i="1"/>
  <c r="AE23" i="1"/>
  <c r="AE41" i="1"/>
  <c r="AE42" i="1"/>
  <c r="O29" i="1"/>
  <c r="N29" i="1" s="1"/>
  <c r="O57" i="1"/>
  <c r="N57" i="1" s="1"/>
  <c r="I20" i="1" l="1"/>
  <c r="J20" i="1"/>
  <c r="O20" i="1"/>
  <c r="N20" i="1" s="1"/>
  <c r="AO20" i="1"/>
  <c r="AP20" i="1"/>
  <c r="AQ20" i="1"/>
  <c r="BA20" i="1"/>
  <c r="BB20" i="1"/>
  <c r="BC20" i="1"/>
  <c r="BL20" i="1"/>
  <c r="BM20" i="1"/>
  <c r="BN20" i="1"/>
  <c r="BY20" i="1"/>
  <c r="BZ20" i="1"/>
  <c r="CA20" i="1"/>
  <c r="CJ20" i="1"/>
  <c r="CK20" i="1"/>
  <c r="CL20" i="1"/>
  <c r="I32" i="1"/>
  <c r="J32" i="1"/>
  <c r="O32" i="1"/>
  <c r="N32" i="1" s="1"/>
  <c r="AO32" i="1"/>
  <c r="AP32" i="1"/>
  <c r="AQ32" i="1"/>
  <c r="BA32" i="1"/>
  <c r="BB32" i="1"/>
  <c r="BC32" i="1"/>
  <c r="BL32" i="1"/>
  <c r="BM32" i="1"/>
  <c r="BN32" i="1"/>
  <c r="BY32" i="1"/>
  <c r="BZ32" i="1"/>
  <c r="CA32" i="1"/>
  <c r="CJ32" i="1"/>
  <c r="CK32" i="1"/>
  <c r="CL32" i="1"/>
  <c r="I13" i="1"/>
  <c r="J13" i="1"/>
  <c r="O13" i="1"/>
  <c r="N13" i="1" s="1"/>
  <c r="AO13" i="1"/>
  <c r="AP13" i="1"/>
  <c r="AQ13" i="1"/>
  <c r="BA13" i="1"/>
  <c r="BB13" i="1"/>
  <c r="BC13" i="1"/>
  <c r="BL13" i="1"/>
  <c r="BM13" i="1"/>
  <c r="BN13" i="1"/>
  <c r="BY13" i="1"/>
  <c r="BZ13" i="1"/>
  <c r="CA13" i="1"/>
  <c r="CJ13" i="1"/>
  <c r="CK13" i="1"/>
  <c r="CL13" i="1"/>
  <c r="BO32" i="1" l="1"/>
  <c r="BO20" i="1"/>
  <c r="CM32" i="1"/>
  <c r="AR32" i="1"/>
  <c r="CB20" i="1"/>
  <c r="G20" i="1"/>
  <c r="H20" i="1" s="1"/>
  <c r="CM20" i="1"/>
  <c r="M32" i="1"/>
  <c r="CB32" i="1"/>
  <c r="BD32" i="1"/>
  <c r="BD20" i="1"/>
  <c r="AR20" i="1"/>
  <c r="M20" i="1"/>
  <c r="G32" i="1"/>
  <c r="H32" i="1" s="1"/>
  <c r="L20" i="1"/>
  <c r="L32" i="1"/>
  <c r="G13" i="1"/>
  <c r="H13" i="1" s="1"/>
  <c r="CB13" i="1"/>
  <c r="CM13" i="1"/>
  <c r="AR13" i="1"/>
  <c r="BD13" i="1"/>
  <c r="M13" i="1"/>
  <c r="BO13" i="1"/>
  <c r="L13" i="1"/>
  <c r="I50" i="1"/>
  <c r="J50" i="1"/>
  <c r="O50" i="1"/>
  <c r="N50" i="1" s="1"/>
  <c r="AB50" i="1"/>
  <c r="AC50" i="1"/>
  <c r="AD50" i="1"/>
  <c r="AO50" i="1"/>
  <c r="AP50" i="1"/>
  <c r="AQ50" i="1"/>
  <c r="BA50" i="1"/>
  <c r="BB50" i="1"/>
  <c r="BC50" i="1"/>
  <c r="BL50" i="1"/>
  <c r="BM50" i="1"/>
  <c r="BN50" i="1"/>
  <c r="BY50" i="1"/>
  <c r="BZ50" i="1"/>
  <c r="CA50" i="1"/>
  <c r="CJ50" i="1"/>
  <c r="CK50" i="1"/>
  <c r="CL50" i="1"/>
  <c r="K32" i="1" l="1"/>
  <c r="K20" i="1"/>
  <c r="K13" i="1"/>
  <c r="G50" i="1"/>
  <c r="H50" i="1" s="1"/>
  <c r="BO50" i="1"/>
  <c r="CB50" i="1"/>
  <c r="AE50" i="1"/>
  <c r="CM50" i="1"/>
  <c r="AR50" i="1"/>
  <c r="BD50" i="1"/>
  <c r="M50" i="1"/>
  <c r="L50" i="1"/>
  <c r="CL14" i="1"/>
  <c r="CK14" i="1"/>
  <c r="CJ14" i="1"/>
  <c r="CA14" i="1"/>
  <c r="BZ14" i="1"/>
  <c r="BY14" i="1"/>
  <c r="BN14" i="1"/>
  <c r="BM14" i="1"/>
  <c r="BL14" i="1"/>
  <c r="BC14" i="1"/>
  <c r="BB14" i="1"/>
  <c r="BA14" i="1"/>
  <c r="AQ14" i="1"/>
  <c r="AP14" i="1"/>
  <c r="AO14" i="1"/>
  <c r="O14" i="1"/>
  <c r="N14" i="1" s="1"/>
  <c r="J14" i="1"/>
  <c r="I14" i="1"/>
  <c r="CL26" i="1"/>
  <c r="CK26" i="1"/>
  <c r="CJ26" i="1"/>
  <c r="CA26" i="1"/>
  <c r="BZ26" i="1"/>
  <c r="BY26" i="1"/>
  <c r="BN26" i="1"/>
  <c r="BM26" i="1"/>
  <c r="BL26" i="1"/>
  <c r="BC26" i="1"/>
  <c r="BB26" i="1"/>
  <c r="BA26" i="1"/>
  <c r="AQ26" i="1"/>
  <c r="AP26" i="1"/>
  <c r="AO26" i="1"/>
  <c r="O26" i="1"/>
  <c r="N26" i="1" s="1"/>
  <c r="J26" i="1"/>
  <c r="I26" i="1"/>
  <c r="CL36" i="1"/>
  <c r="CK36" i="1"/>
  <c r="CJ36" i="1"/>
  <c r="CA36" i="1"/>
  <c r="BZ36" i="1"/>
  <c r="BY36" i="1"/>
  <c r="BN36" i="1"/>
  <c r="BM36" i="1"/>
  <c r="BL36" i="1"/>
  <c r="BC36" i="1"/>
  <c r="BB36" i="1"/>
  <c r="BA36" i="1"/>
  <c r="AQ36" i="1"/>
  <c r="AP36" i="1"/>
  <c r="AO36" i="1"/>
  <c r="O36" i="1"/>
  <c r="N36" i="1" s="1"/>
  <c r="J36" i="1"/>
  <c r="I36" i="1"/>
  <c r="CL37" i="1"/>
  <c r="CK37" i="1"/>
  <c r="CJ37" i="1"/>
  <c r="CA37" i="1"/>
  <c r="BZ37" i="1"/>
  <c r="BY37" i="1"/>
  <c r="BN37" i="1"/>
  <c r="BM37" i="1"/>
  <c r="BL37" i="1"/>
  <c r="BC37" i="1"/>
  <c r="BB37" i="1"/>
  <c r="BA37" i="1"/>
  <c r="AQ37" i="1"/>
  <c r="AP37" i="1"/>
  <c r="AO37" i="1"/>
  <c r="O37" i="1"/>
  <c r="N37" i="1" s="1"/>
  <c r="J37" i="1"/>
  <c r="I37" i="1"/>
  <c r="CL11" i="1"/>
  <c r="CK11" i="1"/>
  <c r="CJ11" i="1"/>
  <c r="CA11" i="1"/>
  <c r="BZ11" i="1"/>
  <c r="BY11" i="1"/>
  <c r="BN11" i="1"/>
  <c r="BM11" i="1"/>
  <c r="BL11" i="1"/>
  <c r="BC11" i="1"/>
  <c r="BB11" i="1"/>
  <c r="BA11" i="1"/>
  <c r="AQ11" i="1"/>
  <c r="AP11" i="1"/>
  <c r="AO11" i="1"/>
  <c r="O11" i="1"/>
  <c r="N11" i="1" s="1"/>
  <c r="J11" i="1"/>
  <c r="I11" i="1"/>
  <c r="CL53" i="1"/>
  <c r="CK53" i="1"/>
  <c r="CJ53" i="1"/>
  <c r="CA53" i="1"/>
  <c r="BZ53" i="1"/>
  <c r="BY53" i="1"/>
  <c r="BN53" i="1"/>
  <c r="BM53" i="1"/>
  <c r="BL53" i="1"/>
  <c r="BC53" i="1"/>
  <c r="BB53" i="1"/>
  <c r="BA53" i="1"/>
  <c r="AQ53" i="1"/>
  <c r="AP53" i="1"/>
  <c r="AO53" i="1"/>
  <c r="AD53" i="1"/>
  <c r="AC53" i="1"/>
  <c r="AB53" i="1"/>
  <c r="O53" i="1"/>
  <c r="N53" i="1" s="1"/>
  <c r="J53" i="1"/>
  <c r="I53" i="1"/>
  <c r="CL34" i="1"/>
  <c r="CK34" i="1"/>
  <c r="CJ34" i="1"/>
  <c r="CA34" i="1"/>
  <c r="BZ34" i="1"/>
  <c r="BY34" i="1"/>
  <c r="BN34" i="1"/>
  <c r="BM34" i="1"/>
  <c r="BL34" i="1"/>
  <c r="BC34" i="1"/>
  <c r="BB34" i="1"/>
  <c r="BA34" i="1"/>
  <c r="AQ34" i="1"/>
  <c r="AP34" i="1"/>
  <c r="AO34" i="1"/>
  <c r="O34" i="1"/>
  <c r="N34" i="1" s="1"/>
  <c r="J34" i="1"/>
  <c r="I34" i="1"/>
  <c r="CL54" i="1"/>
  <c r="CK54" i="1"/>
  <c r="CJ54" i="1"/>
  <c r="CA54" i="1"/>
  <c r="BZ54" i="1"/>
  <c r="BY54" i="1"/>
  <c r="BN54" i="1"/>
  <c r="BM54" i="1"/>
  <c r="BL54" i="1"/>
  <c r="BC54" i="1"/>
  <c r="BB54" i="1"/>
  <c r="BA54" i="1"/>
  <c r="AQ54" i="1"/>
  <c r="AP54" i="1"/>
  <c r="AO54" i="1"/>
  <c r="AD54" i="1"/>
  <c r="AC54" i="1"/>
  <c r="AB54" i="1"/>
  <c r="O54" i="1"/>
  <c r="N54" i="1" s="1"/>
  <c r="J54" i="1"/>
  <c r="I54" i="1"/>
  <c r="CL57" i="1"/>
  <c r="CK57" i="1"/>
  <c r="CJ57" i="1"/>
  <c r="CA57" i="1"/>
  <c r="BZ57" i="1"/>
  <c r="BY57" i="1"/>
  <c r="BN57" i="1"/>
  <c r="BM57" i="1"/>
  <c r="BL57" i="1"/>
  <c r="BC57" i="1"/>
  <c r="BB57" i="1"/>
  <c r="BA57" i="1"/>
  <c r="AQ57" i="1"/>
  <c r="AP57" i="1"/>
  <c r="AO57" i="1"/>
  <c r="AD57" i="1"/>
  <c r="AC57" i="1"/>
  <c r="AB57" i="1"/>
  <c r="J57" i="1"/>
  <c r="I57" i="1"/>
  <c r="CL58" i="1"/>
  <c r="CK58" i="1"/>
  <c r="CJ58" i="1"/>
  <c r="CA58" i="1"/>
  <c r="BZ58" i="1"/>
  <c r="BY58" i="1"/>
  <c r="BN58" i="1"/>
  <c r="BM58" i="1"/>
  <c r="BL58" i="1"/>
  <c r="BC58" i="1"/>
  <c r="BB58" i="1"/>
  <c r="BA58" i="1"/>
  <c r="AQ58" i="1"/>
  <c r="AP58" i="1"/>
  <c r="AO58" i="1"/>
  <c r="AD58" i="1"/>
  <c r="AC58" i="1"/>
  <c r="AB58" i="1"/>
  <c r="O58" i="1"/>
  <c r="N58" i="1" s="1"/>
  <c r="J58" i="1"/>
  <c r="I58" i="1"/>
  <c r="CL25" i="1"/>
  <c r="CK25" i="1"/>
  <c r="CJ25" i="1"/>
  <c r="CA25" i="1"/>
  <c r="BZ25" i="1"/>
  <c r="BY25" i="1"/>
  <c r="BN25" i="1"/>
  <c r="BM25" i="1"/>
  <c r="BL25" i="1"/>
  <c r="BC25" i="1"/>
  <c r="BB25" i="1"/>
  <c r="BA25" i="1"/>
  <c r="AQ25" i="1"/>
  <c r="AP25" i="1"/>
  <c r="AO25" i="1"/>
  <c r="O25" i="1"/>
  <c r="N25" i="1" s="1"/>
  <c r="J25" i="1"/>
  <c r="I25" i="1"/>
  <c r="CL15" i="1"/>
  <c r="CK15" i="1"/>
  <c r="CJ15" i="1"/>
  <c r="CA15" i="1"/>
  <c r="BZ15" i="1"/>
  <c r="BY15" i="1"/>
  <c r="BN15" i="1"/>
  <c r="BM15" i="1"/>
  <c r="BL15" i="1"/>
  <c r="BC15" i="1"/>
  <c r="BB15" i="1"/>
  <c r="BA15" i="1"/>
  <c r="AQ15" i="1"/>
  <c r="AP15" i="1"/>
  <c r="AO15" i="1"/>
  <c r="O15" i="1"/>
  <c r="N15" i="1" s="1"/>
  <c r="J15" i="1"/>
  <c r="I15" i="1"/>
  <c r="CL39" i="1"/>
  <c r="CK39" i="1"/>
  <c r="CJ39" i="1"/>
  <c r="CA39" i="1"/>
  <c r="BZ39" i="1"/>
  <c r="BY39" i="1"/>
  <c r="BN39" i="1"/>
  <c r="BM39" i="1"/>
  <c r="BL39" i="1"/>
  <c r="BC39" i="1"/>
  <c r="BB39" i="1"/>
  <c r="BA39" i="1"/>
  <c r="AQ39" i="1"/>
  <c r="AP39" i="1"/>
  <c r="AO39" i="1"/>
  <c r="O39" i="1"/>
  <c r="N39" i="1" s="1"/>
  <c r="J39" i="1"/>
  <c r="I39" i="1"/>
  <c r="CL9" i="1"/>
  <c r="CK9" i="1"/>
  <c r="CJ9" i="1"/>
  <c r="CA9" i="1"/>
  <c r="BZ9" i="1"/>
  <c r="BY9" i="1"/>
  <c r="BN9" i="1"/>
  <c r="BM9" i="1"/>
  <c r="BL9" i="1"/>
  <c r="BC9" i="1"/>
  <c r="BB9" i="1"/>
  <c r="BA9" i="1"/>
  <c r="AQ9" i="1"/>
  <c r="AP9" i="1"/>
  <c r="AO9" i="1"/>
  <c r="O9" i="1"/>
  <c r="N9" i="1" s="1"/>
  <c r="J9" i="1"/>
  <c r="I9" i="1"/>
  <c r="CL45" i="1"/>
  <c r="CK45" i="1"/>
  <c r="CJ45" i="1"/>
  <c r="CA45" i="1"/>
  <c r="BZ45" i="1"/>
  <c r="BY45" i="1"/>
  <c r="BN45" i="1"/>
  <c r="BM45" i="1"/>
  <c r="BL45" i="1"/>
  <c r="BC45" i="1"/>
  <c r="BB45" i="1"/>
  <c r="BA45" i="1"/>
  <c r="AQ45" i="1"/>
  <c r="AP45" i="1"/>
  <c r="AO45" i="1"/>
  <c r="O45" i="1"/>
  <c r="N45" i="1" s="1"/>
  <c r="J45" i="1"/>
  <c r="I45" i="1"/>
  <c r="CL35" i="1"/>
  <c r="CK35" i="1"/>
  <c r="CJ35" i="1"/>
  <c r="CA35" i="1"/>
  <c r="BZ35" i="1"/>
  <c r="BY35" i="1"/>
  <c r="BN35" i="1"/>
  <c r="BM35" i="1"/>
  <c r="BL35" i="1"/>
  <c r="BC35" i="1"/>
  <c r="BB35" i="1"/>
  <c r="BA35" i="1"/>
  <c r="AQ35" i="1"/>
  <c r="AP35" i="1"/>
  <c r="AO35" i="1"/>
  <c r="O35" i="1"/>
  <c r="N35" i="1" s="1"/>
  <c r="J35" i="1"/>
  <c r="I35" i="1"/>
  <c r="CL38" i="1"/>
  <c r="CK38" i="1"/>
  <c r="CJ38" i="1"/>
  <c r="CA38" i="1"/>
  <c r="BZ38" i="1"/>
  <c r="BY38" i="1"/>
  <c r="BN38" i="1"/>
  <c r="BM38" i="1"/>
  <c r="BL38" i="1"/>
  <c r="BC38" i="1"/>
  <c r="BB38" i="1"/>
  <c r="BA38" i="1"/>
  <c r="AQ38" i="1"/>
  <c r="AP38" i="1"/>
  <c r="AO38" i="1"/>
  <c r="O38" i="1"/>
  <c r="N38" i="1" s="1"/>
  <c r="J38" i="1"/>
  <c r="I38" i="1"/>
  <c r="CL18" i="1"/>
  <c r="CK18" i="1"/>
  <c r="CJ18" i="1"/>
  <c r="CA18" i="1"/>
  <c r="BZ18" i="1"/>
  <c r="BY18" i="1"/>
  <c r="BN18" i="1"/>
  <c r="BM18" i="1"/>
  <c r="BL18" i="1"/>
  <c r="BC18" i="1"/>
  <c r="BB18" i="1"/>
  <c r="BA18" i="1"/>
  <c r="AQ18" i="1"/>
  <c r="AP18" i="1"/>
  <c r="AO18" i="1"/>
  <c r="O18" i="1"/>
  <c r="N18" i="1" s="1"/>
  <c r="J18" i="1"/>
  <c r="I18" i="1"/>
  <c r="CL46" i="1"/>
  <c r="CK46" i="1"/>
  <c r="CJ46" i="1"/>
  <c r="CA46" i="1"/>
  <c r="BZ46" i="1"/>
  <c r="BY46" i="1"/>
  <c r="BN46" i="1"/>
  <c r="BM46" i="1"/>
  <c r="BL46" i="1"/>
  <c r="BC46" i="1"/>
  <c r="BB46" i="1"/>
  <c r="BA46" i="1"/>
  <c r="AQ46" i="1"/>
  <c r="AP46" i="1"/>
  <c r="AO46" i="1"/>
  <c r="AD46" i="1"/>
  <c r="AC46" i="1"/>
  <c r="AB46" i="1"/>
  <c r="O46" i="1"/>
  <c r="N46" i="1" s="1"/>
  <c r="J46" i="1"/>
  <c r="I46" i="1"/>
  <c r="CL55" i="1"/>
  <c r="CK55" i="1"/>
  <c r="CJ55" i="1"/>
  <c r="CA55" i="1"/>
  <c r="BZ55" i="1"/>
  <c r="BY55" i="1"/>
  <c r="BN55" i="1"/>
  <c r="BM55" i="1"/>
  <c r="BL55" i="1"/>
  <c r="BC55" i="1"/>
  <c r="BB55" i="1"/>
  <c r="BA55" i="1"/>
  <c r="AQ55" i="1"/>
  <c r="AP55" i="1"/>
  <c r="AO55" i="1"/>
  <c r="AD55" i="1"/>
  <c r="AC55" i="1"/>
  <c r="AB55" i="1"/>
  <c r="O55" i="1"/>
  <c r="N55" i="1" s="1"/>
  <c r="J55" i="1"/>
  <c r="I55" i="1"/>
  <c r="CL27" i="1"/>
  <c r="CK27" i="1"/>
  <c r="CJ27" i="1"/>
  <c r="CA27" i="1"/>
  <c r="BZ27" i="1"/>
  <c r="BY27" i="1"/>
  <c r="BN27" i="1"/>
  <c r="BM27" i="1"/>
  <c r="BL27" i="1"/>
  <c r="BC27" i="1"/>
  <c r="BB27" i="1"/>
  <c r="BA27" i="1"/>
  <c r="AQ27" i="1"/>
  <c r="AP27" i="1"/>
  <c r="AO27" i="1"/>
  <c r="O27" i="1"/>
  <c r="N27" i="1" s="1"/>
  <c r="J27" i="1"/>
  <c r="I27" i="1"/>
  <c r="I29" i="1"/>
  <c r="J29" i="1"/>
  <c r="AO29" i="1"/>
  <c r="AP29" i="1"/>
  <c r="AQ29" i="1"/>
  <c r="BA29" i="1"/>
  <c r="BB29" i="1"/>
  <c r="BC29" i="1"/>
  <c r="BL29" i="1"/>
  <c r="BM29" i="1"/>
  <c r="BN29" i="1"/>
  <c r="BY29" i="1"/>
  <c r="BZ29" i="1"/>
  <c r="CA29" i="1"/>
  <c r="CJ29" i="1"/>
  <c r="CK29" i="1"/>
  <c r="CL29" i="1"/>
  <c r="I51" i="1"/>
  <c r="J51" i="1"/>
  <c r="O51" i="1"/>
  <c r="N51" i="1" s="1"/>
  <c r="AB51" i="1"/>
  <c r="AC51" i="1"/>
  <c r="AD51" i="1"/>
  <c r="AO51" i="1"/>
  <c r="AP51" i="1"/>
  <c r="AQ51" i="1"/>
  <c r="BA51" i="1"/>
  <c r="BB51" i="1"/>
  <c r="BC51" i="1"/>
  <c r="BL51" i="1"/>
  <c r="BM51" i="1"/>
  <c r="BN51" i="1"/>
  <c r="BY51" i="1"/>
  <c r="BZ51" i="1"/>
  <c r="CA51" i="1"/>
  <c r="CJ51" i="1"/>
  <c r="CK51" i="1"/>
  <c r="CL51" i="1"/>
  <c r="I33" i="1"/>
  <c r="J33" i="1"/>
  <c r="O33" i="1"/>
  <c r="N33" i="1" s="1"/>
  <c r="AO33" i="1"/>
  <c r="AP33" i="1"/>
  <c r="AQ33" i="1"/>
  <c r="BA33" i="1"/>
  <c r="BB33" i="1"/>
  <c r="BC33" i="1"/>
  <c r="BL33" i="1"/>
  <c r="BM33" i="1"/>
  <c r="BN33" i="1"/>
  <c r="BY33" i="1"/>
  <c r="BZ33" i="1"/>
  <c r="CA33" i="1"/>
  <c r="CJ33" i="1"/>
  <c r="CK33" i="1"/>
  <c r="CL33" i="1"/>
  <c r="I21" i="1"/>
  <c r="J21" i="1"/>
  <c r="O21" i="1"/>
  <c r="N21" i="1" s="1"/>
  <c r="AO21" i="1"/>
  <c r="AP21" i="1"/>
  <c r="AQ21" i="1"/>
  <c r="BA21" i="1"/>
  <c r="BB21" i="1"/>
  <c r="BC21" i="1"/>
  <c r="BL21" i="1"/>
  <c r="BM21" i="1"/>
  <c r="BN21" i="1"/>
  <c r="BY21" i="1"/>
  <c r="BZ21" i="1"/>
  <c r="CA21" i="1"/>
  <c r="CJ21" i="1"/>
  <c r="CK21" i="1"/>
  <c r="CL21" i="1"/>
  <c r="I19" i="1"/>
  <c r="J19" i="1"/>
  <c r="O19" i="1"/>
  <c r="N19" i="1" s="1"/>
  <c r="AO19" i="1"/>
  <c r="AP19" i="1"/>
  <c r="AQ19" i="1"/>
  <c r="BA19" i="1"/>
  <c r="BB19" i="1"/>
  <c r="BC19" i="1"/>
  <c r="BL19" i="1"/>
  <c r="BM19" i="1"/>
  <c r="BN19" i="1"/>
  <c r="BY19" i="1"/>
  <c r="BZ19" i="1"/>
  <c r="CA19" i="1"/>
  <c r="CJ19" i="1"/>
  <c r="CK19" i="1"/>
  <c r="CL19" i="1"/>
  <c r="I30" i="1"/>
  <c r="J30" i="1"/>
  <c r="O30" i="1"/>
  <c r="N30" i="1" s="1"/>
  <c r="AO30" i="1"/>
  <c r="AP30" i="1"/>
  <c r="AQ30" i="1"/>
  <c r="BA30" i="1"/>
  <c r="BB30" i="1"/>
  <c r="BC30" i="1"/>
  <c r="BL30" i="1"/>
  <c r="BM30" i="1"/>
  <c r="BN30" i="1"/>
  <c r="BY30" i="1"/>
  <c r="BZ30" i="1"/>
  <c r="CA30" i="1"/>
  <c r="CJ30" i="1"/>
  <c r="CK30" i="1"/>
  <c r="CL30" i="1"/>
  <c r="I42" i="1"/>
  <c r="J42" i="1"/>
  <c r="O42" i="1"/>
  <c r="N42" i="1" s="1"/>
  <c r="AO42" i="1"/>
  <c r="AP42" i="1"/>
  <c r="AQ42" i="1"/>
  <c r="BA42" i="1"/>
  <c r="BB42" i="1"/>
  <c r="BC42" i="1"/>
  <c r="BL42" i="1"/>
  <c r="BM42" i="1"/>
  <c r="BN42" i="1"/>
  <c r="BY42" i="1"/>
  <c r="BZ42" i="1"/>
  <c r="CA42" i="1"/>
  <c r="CJ42" i="1"/>
  <c r="CK42" i="1"/>
  <c r="CL42" i="1"/>
  <c r="I16" i="1"/>
  <c r="J16" i="1"/>
  <c r="O16" i="1"/>
  <c r="N16" i="1" s="1"/>
  <c r="AO16" i="1"/>
  <c r="AP16" i="1"/>
  <c r="AQ16" i="1"/>
  <c r="BA16" i="1"/>
  <c r="BB16" i="1"/>
  <c r="BC16" i="1"/>
  <c r="BL16" i="1"/>
  <c r="BM16" i="1"/>
  <c r="BN16" i="1"/>
  <c r="BY16" i="1"/>
  <c r="BZ16" i="1"/>
  <c r="CA16" i="1"/>
  <c r="CJ16" i="1"/>
  <c r="CK16" i="1"/>
  <c r="CL16" i="1"/>
  <c r="I3" i="1"/>
  <c r="J3" i="1"/>
  <c r="O3" i="1"/>
  <c r="N3" i="1" s="1"/>
  <c r="AO3" i="1"/>
  <c r="AP3" i="1"/>
  <c r="AQ3" i="1"/>
  <c r="BA3" i="1"/>
  <c r="BB3" i="1"/>
  <c r="BC3" i="1"/>
  <c r="BL3" i="1"/>
  <c r="BM3" i="1"/>
  <c r="BN3" i="1"/>
  <c r="BY3" i="1"/>
  <c r="BZ3" i="1"/>
  <c r="CA3" i="1"/>
  <c r="CJ3" i="1"/>
  <c r="CK3" i="1"/>
  <c r="CL3" i="1"/>
  <c r="I23" i="1"/>
  <c r="J23" i="1"/>
  <c r="O23" i="1"/>
  <c r="N23" i="1" s="1"/>
  <c r="AO23" i="1"/>
  <c r="AP23" i="1"/>
  <c r="AQ23" i="1"/>
  <c r="BA23" i="1"/>
  <c r="BB23" i="1"/>
  <c r="BC23" i="1"/>
  <c r="BL23" i="1"/>
  <c r="BM23" i="1"/>
  <c r="BN23" i="1"/>
  <c r="BY23" i="1"/>
  <c r="BZ23" i="1"/>
  <c r="CA23" i="1"/>
  <c r="CJ23" i="1"/>
  <c r="CK23" i="1"/>
  <c r="CL23" i="1"/>
  <c r="I40" i="1"/>
  <c r="J40" i="1"/>
  <c r="O40" i="1"/>
  <c r="N40" i="1" s="1"/>
  <c r="AO40" i="1"/>
  <c r="AP40" i="1"/>
  <c r="AQ40" i="1"/>
  <c r="BA40" i="1"/>
  <c r="BB40" i="1"/>
  <c r="BC40" i="1"/>
  <c r="BL40" i="1"/>
  <c r="BM40" i="1"/>
  <c r="BN40" i="1"/>
  <c r="BY40" i="1"/>
  <c r="BZ40" i="1"/>
  <c r="CA40" i="1"/>
  <c r="CJ40" i="1"/>
  <c r="CK40" i="1"/>
  <c r="CL40" i="1"/>
  <c r="I56" i="1"/>
  <c r="J56" i="1"/>
  <c r="O56" i="1"/>
  <c r="N56" i="1" s="1"/>
  <c r="AB56" i="1"/>
  <c r="AC56" i="1"/>
  <c r="AD56" i="1"/>
  <c r="AO56" i="1"/>
  <c r="AP56" i="1"/>
  <c r="AQ56" i="1"/>
  <c r="BA56" i="1"/>
  <c r="BB56" i="1"/>
  <c r="BC56" i="1"/>
  <c r="BL56" i="1"/>
  <c r="BM56" i="1"/>
  <c r="BN56" i="1"/>
  <c r="BY56" i="1"/>
  <c r="BZ56" i="1"/>
  <c r="CA56" i="1"/>
  <c r="CJ56" i="1"/>
  <c r="CK56" i="1"/>
  <c r="CL56" i="1"/>
  <c r="I48" i="1"/>
  <c r="J48" i="1"/>
  <c r="O48" i="1"/>
  <c r="N48" i="1" s="1"/>
  <c r="AB48" i="1"/>
  <c r="AC48" i="1"/>
  <c r="AD48" i="1"/>
  <c r="AO48" i="1"/>
  <c r="AP48" i="1"/>
  <c r="AQ48" i="1"/>
  <c r="BA48" i="1"/>
  <c r="BB48" i="1"/>
  <c r="BC48" i="1"/>
  <c r="BL48" i="1"/>
  <c r="BM48" i="1"/>
  <c r="BN48" i="1"/>
  <c r="BY48" i="1"/>
  <c r="BZ48" i="1"/>
  <c r="CA48" i="1"/>
  <c r="CJ48" i="1"/>
  <c r="CK48" i="1"/>
  <c r="CL48" i="1"/>
  <c r="I52" i="1"/>
  <c r="J52" i="1"/>
  <c r="O52" i="1"/>
  <c r="N52" i="1" s="1"/>
  <c r="AB52" i="1"/>
  <c r="AC52" i="1"/>
  <c r="AD52" i="1"/>
  <c r="AO52" i="1"/>
  <c r="AP52" i="1"/>
  <c r="AQ52" i="1"/>
  <c r="BA52" i="1"/>
  <c r="BB52" i="1"/>
  <c r="BC52" i="1"/>
  <c r="BL52" i="1"/>
  <c r="BM52" i="1"/>
  <c r="BN52" i="1"/>
  <c r="BY52" i="1"/>
  <c r="BZ52" i="1"/>
  <c r="CA52" i="1"/>
  <c r="CJ52" i="1"/>
  <c r="CK52" i="1"/>
  <c r="CL52" i="1"/>
  <c r="I10" i="1"/>
  <c r="J10" i="1"/>
  <c r="O10" i="1"/>
  <c r="N10" i="1" s="1"/>
  <c r="AO10" i="1"/>
  <c r="AP10" i="1"/>
  <c r="AQ10" i="1"/>
  <c r="BA10" i="1"/>
  <c r="BB10" i="1"/>
  <c r="BC10" i="1"/>
  <c r="BL10" i="1"/>
  <c r="BM10" i="1"/>
  <c r="BN10" i="1"/>
  <c r="BY10" i="1"/>
  <c r="BZ10" i="1"/>
  <c r="CA10" i="1"/>
  <c r="CJ10" i="1"/>
  <c r="CK10" i="1"/>
  <c r="CL10" i="1"/>
  <c r="I12" i="1"/>
  <c r="J12" i="1"/>
  <c r="O12" i="1"/>
  <c r="N12" i="1" s="1"/>
  <c r="AO12" i="1"/>
  <c r="AP12" i="1"/>
  <c r="AQ12" i="1"/>
  <c r="BA12" i="1"/>
  <c r="BB12" i="1"/>
  <c r="BC12" i="1"/>
  <c r="BL12" i="1"/>
  <c r="BM12" i="1"/>
  <c r="BN12" i="1"/>
  <c r="BY12" i="1"/>
  <c r="BZ12" i="1"/>
  <c r="CA12" i="1"/>
  <c r="CJ12" i="1"/>
  <c r="CK12" i="1"/>
  <c r="CL12" i="1"/>
  <c r="I4" i="1"/>
  <c r="J4" i="1"/>
  <c r="O4" i="1"/>
  <c r="N4" i="1" s="1"/>
  <c r="AO4" i="1"/>
  <c r="AP4" i="1"/>
  <c r="AQ4" i="1"/>
  <c r="BA4" i="1"/>
  <c r="BB4" i="1"/>
  <c r="BC4" i="1"/>
  <c r="BL4" i="1"/>
  <c r="BM4" i="1"/>
  <c r="BN4" i="1"/>
  <c r="BY4" i="1"/>
  <c r="BZ4" i="1"/>
  <c r="CA4" i="1"/>
  <c r="CJ4" i="1"/>
  <c r="CK4" i="1"/>
  <c r="CL4" i="1"/>
  <c r="I43" i="1"/>
  <c r="J43" i="1"/>
  <c r="O43" i="1"/>
  <c r="N43" i="1" s="1"/>
  <c r="AO43" i="1"/>
  <c r="AP43" i="1"/>
  <c r="AQ43" i="1"/>
  <c r="BA43" i="1"/>
  <c r="BB43" i="1"/>
  <c r="BC43" i="1"/>
  <c r="BL43" i="1"/>
  <c r="BM43" i="1"/>
  <c r="BN43" i="1"/>
  <c r="BY43" i="1"/>
  <c r="BZ43" i="1"/>
  <c r="CA43" i="1"/>
  <c r="CJ43" i="1"/>
  <c r="CK43" i="1"/>
  <c r="CL43" i="1"/>
  <c r="I22" i="1"/>
  <c r="J22" i="1"/>
  <c r="O22" i="1"/>
  <c r="N22" i="1" s="1"/>
  <c r="AO22" i="1"/>
  <c r="AP22" i="1"/>
  <c r="AQ22" i="1"/>
  <c r="BA22" i="1"/>
  <c r="BB22" i="1"/>
  <c r="BC22" i="1"/>
  <c r="BL22" i="1"/>
  <c r="BM22" i="1"/>
  <c r="BN22" i="1"/>
  <c r="BY22" i="1"/>
  <c r="BZ22" i="1"/>
  <c r="CA22" i="1"/>
  <c r="CJ22" i="1"/>
  <c r="CK22" i="1"/>
  <c r="CL22" i="1"/>
  <c r="I41" i="1"/>
  <c r="J41" i="1"/>
  <c r="O41" i="1"/>
  <c r="N41" i="1" s="1"/>
  <c r="AO41" i="1"/>
  <c r="AP41" i="1"/>
  <c r="AQ41" i="1"/>
  <c r="BA41" i="1"/>
  <c r="BB41" i="1"/>
  <c r="BC41" i="1"/>
  <c r="BL41" i="1"/>
  <c r="BM41" i="1"/>
  <c r="BN41" i="1"/>
  <c r="BY41" i="1"/>
  <c r="BZ41" i="1"/>
  <c r="CA41" i="1"/>
  <c r="CJ41" i="1"/>
  <c r="CK41" i="1"/>
  <c r="CL41" i="1"/>
  <c r="I7" i="1"/>
  <c r="J7" i="1"/>
  <c r="N7" i="1"/>
  <c r="BL7" i="1"/>
  <c r="BM7" i="1"/>
  <c r="BN7" i="1"/>
  <c r="I47" i="1"/>
  <c r="J47" i="1"/>
  <c r="O47" i="1"/>
  <c r="N47" i="1" s="1"/>
  <c r="AB47" i="1"/>
  <c r="AC47" i="1"/>
  <c r="AD47" i="1"/>
  <c r="AO47" i="1"/>
  <c r="AP47" i="1"/>
  <c r="AQ47" i="1"/>
  <c r="BA47" i="1"/>
  <c r="BB47" i="1"/>
  <c r="BC47" i="1"/>
  <c r="BL47" i="1"/>
  <c r="BM47" i="1"/>
  <c r="BN47" i="1"/>
  <c r="BY47" i="1"/>
  <c r="BZ47" i="1"/>
  <c r="CA47" i="1"/>
  <c r="CJ47" i="1"/>
  <c r="CK47" i="1"/>
  <c r="CL47" i="1"/>
  <c r="I6" i="1"/>
  <c r="J6" i="1"/>
  <c r="O6" i="1"/>
  <c r="N6" i="1" s="1"/>
  <c r="AO6" i="1"/>
  <c r="AP6" i="1"/>
  <c r="AQ6" i="1"/>
  <c r="BA6" i="1"/>
  <c r="BB6" i="1"/>
  <c r="BC6" i="1"/>
  <c r="BL6" i="1"/>
  <c r="BM6" i="1"/>
  <c r="BN6" i="1"/>
  <c r="BY6" i="1"/>
  <c r="BZ6" i="1"/>
  <c r="CA6" i="1"/>
  <c r="CJ6" i="1"/>
  <c r="CK6" i="1"/>
  <c r="CL6" i="1"/>
  <c r="I49" i="1"/>
  <c r="J49" i="1"/>
  <c r="O49" i="1"/>
  <c r="N49" i="1" s="1"/>
  <c r="AB49" i="1"/>
  <c r="AC49" i="1"/>
  <c r="AD49" i="1"/>
  <c r="AO49" i="1"/>
  <c r="AP49" i="1"/>
  <c r="AQ49" i="1"/>
  <c r="BA49" i="1"/>
  <c r="BB49" i="1"/>
  <c r="BC49" i="1"/>
  <c r="BL49" i="1"/>
  <c r="BM49" i="1"/>
  <c r="BN49" i="1"/>
  <c r="BY49" i="1"/>
  <c r="BZ49" i="1"/>
  <c r="CA49" i="1"/>
  <c r="CJ49" i="1"/>
  <c r="CK49" i="1"/>
  <c r="CL49" i="1"/>
  <c r="CK31" i="1"/>
  <c r="L29" i="1" l="1"/>
  <c r="M29" i="1"/>
  <c r="M57" i="1"/>
  <c r="L57" i="1"/>
  <c r="K57" i="1" s="1"/>
  <c r="G46" i="1"/>
  <c r="H46" i="1" s="1"/>
  <c r="G53" i="1"/>
  <c r="H53" i="1" s="1"/>
  <c r="K50" i="1"/>
  <c r="G54" i="1"/>
  <c r="H54" i="1" s="1"/>
  <c r="M34" i="1"/>
  <c r="BO23" i="1"/>
  <c r="L18" i="1"/>
  <c r="BD18" i="1"/>
  <c r="M25" i="1"/>
  <c r="L58" i="1"/>
  <c r="AR58" i="1"/>
  <c r="CM58" i="1"/>
  <c r="L54" i="1"/>
  <c r="AR54" i="1"/>
  <c r="CM54" i="1"/>
  <c r="AE53" i="1"/>
  <c r="M53" i="1"/>
  <c r="CB53" i="1"/>
  <c r="BO37" i="1"/>
  <c r="L26" i="1"/>
  <c r="AR26" i="1"/>
  <c r="CM26" i="1"/>
  <c r="M14" i="1"/>
  <c r="BD14" i="1"/>
  <c r="CB33" i="1"/>
  <c r="AR14" i="1"/>
  <c r="CM14" i="1"/>
  <c r="M58" i="1"/>
  <c r="BO58" i="1"/>
  <c r="BO54" i="1"/>
  <c r="G34" i="1"/>
  <c r="H34" i="1" s="1"/>
  <c r="L53" i="1"/>
  <c r="BD53" i="1"/>
  <c r="L37" i="1"/>
  <c r="AR37" i="1"/>
  <c r="CM37" i="1"/>
  <c r="BO26" i="1"/>
  <c r="G14" i="1"/>
  <c r="H14" i="1" s="1"/>
  <c r="G42" i="1"/>
  <c r="H42" i="1" s="1"/>
  <c r="BO46" i="1"/>
  <c r="G27" i="1"/>
  <c r="H27" i="1" s="1"/>
  <c r="BO27" i="1"/>
  <c r="BO55" i="1"/>
  <c r="G38" i="1"/>
  <c r="H38" i="1" s="1"/>
  <c r="BO38" i="1"/>
  <c r="M45" i="1"/>
  <c r="BO45" i="1"/>
  <c r="G9" i="1"/>
  <c r="H9" i="1" s="1"/>
  <c r="M9" i="1"/>
  <c r="BO9" i="1"/>
  <c r="L39" i="1"/>
  <c r="BD39" i="1"/>
  <c r="M15" i="1"/>
  <c r="BO15" i="1"/>
  <c r="G25" i="1"/>
  <c r="H25" i="1" s="1"/>
  <c r="AE58" i="1"/>
  <c r="CB58" i="1"/>
  <c r="AR53" i="1"/>
  <c r="CM53" i="1"/>
  <c r="G37" i="1"/>
  <c r="H37" i="1" s="1"/>
  <c r="L36" i="1"/>
  <c r="BD36" i="1"/>
  <c r="BO25" i="1"/>
  <c r="BD57" i="1"/>
  <c r="M54" i="1"/>
  <c r="M26" i="1"/>
  <c r="M37" i="1"/>
  <c r="G45" i="1"/>
  <c r="H45" i="1" s="1"/>
  <c r="L45" i="1"/>
  <c r="AR45" i="1"/>
  <c r="CM45" i="1"/>
  <c r="G15" i="1"/>
  <c r="H15" i="1" s="1"/>
  <c r="L15" i="1"/>
  <c r="AR15" i="1"/>
  <c r="CM15" i="1"/>
  <c r="G58" i="1"/>
  <c r="H58" i="1" s="1"/>
  <c r="BD58" i="1"/>
  <c r="BO34" i="1"/>
  <c r="BO53" i="1"/>
  <c r="L11" i="1"/>
  <c r="BD11" i="1"/>
  <c r="G26" i="1"/>
  <c r="H26" i="1" s="1"/>
  <c r="BD35" i="1"/>
  <c r="L35" i="1"/>
  <c r="M38" i="1"/>
  <c r="CM46" i="1"/>
  <c r="M46" i="1"/>
  <c r="CB46" i="1"/>
  <c r="BD46" i="1"/>
  <c r="L46" i="1"/>
  <c r="AR46" i="1"/>
  <c r="AE46" i="1"/>
  <c r="M55" i="1"/>
  <c r="G55" i="1"/>
  <c r="H55" i="1" s="1"/>
  <c r="CM27" i="1"/>
  <c r="M27" i="1"/>
  <c r="L27" i="1"/>
  <c r="AR27" i="1"/>
  <c r="CB43" i="1"/>
  <c r="G43" i="1"/>
  <c r="H43" i="1" s="1"/>
  <c r="G10" i="1"/>
  <c r="H10" i="1" s="1"/>
  <c r="CM23" i="1"/>
  <c r="AR23" i="1"/>
  <c r="BD16" i="1"/>
  <c r="M16" i="1"/>
  <c r="G16" i="1"/>
  <c r="H16" i="1" s="1"/>
  <c r="G30" i="1"/>
  <c r="H30" i="1" s="1"/>
  <c r="CB21" i="1"/>
  <c r="BD21" i="1"/>
  <c r="G21" i="1"/>
  <c r="H21" i="1" s="1"/>
  <c r="CB51" i="1"/>
  <c r="G29" i="1"/>
  <c r="H29" i="1" s="1"/>
  <c r="BO21" i="1"/>
  <c r="CM51" i="1"/>
  <c r="AR51" i="1"/>
  <c r="CB29" i="1"/>
  <c r="CB27" i="1"/>
  <c r="BD55" i="1"/>
  <c r="AR18" i="1"/>
  <c r="CM18" i="1"/>
  <c r="BD38" i="1"/>
  <c r="AR35" i="1"/>
  <c r="CM35" i="1"/>
  <c r="CB45" i="1"/>
  <c r="BD9" i="1"/>
  <c r="AR39" i="1"/>
  <c r="CM39" i="1"/>
  <c r="CB15" i="1"/>
  <c r="BD25" i="1"/>
  <c r="AR57" i="1"/>
  <c r="CM57" i="1"/>
  <c r="AE54" i="1"/>
  <c r="CB54" i="1"/>
  <c r="BD34" i="1"/>
  <c r="AR11" i="1"/>
  <c r="CM11" i="1"/>
  <c r="CB37" i="1"/>
  <c r="AR36" i="1"/>
  <c r="CM36" i="1"/>
  <c r="CB26" i="1"/>
  <c r="M42" i="1"/>
  <c r="CM30" i="1"/>
  <c r="AR30" i="1"/>
  <c r="M19" i="1"/>
  <c r="M33" i="1"/>
  <c r="BD51" i="1"/>
  <c r="AR55" i="1"/>
  <c r="CM55" i="1"/>
  <c r="M18" i="1"/>
  <c r="CB18" i="1"/>
  <c r="AR38" i="1"/>
  <c r="CM38" i="1"/>
  <c r="M35" i="1"/>
  <c r="CB35" i="1"/>
  <c r="AR9" i="1"/>
  <c r="CM9" i="1"/>
  <c r="M39" i="1"/>
  <c r="CB39" i="1"/>
  <c r="AR25" i="1"/>
  <c r="CM25" i="1"/>
  <c r="CB57" i="1"/>
  <c r="AR34" i="1"/>
  <c r="CM34" i="1"/>
  <c r="M11" i="1"/>
  <c r="CB11" i="1"/>
  <c r="M36" i="1"/>
  <c r="CB36" i="1"/>
  <c r="CB14" i="1"/>
  <c r="M30" i="1"/>
  <c r="G19" i="1"/>
  <c r="H19" i="1" s="1"/>
  <c r="CM21" i="1"/>
  <c r="AR21" i="1"/>
  <c r="G33" i="1"/>
  <c r="H33" i="1" s="1"/>
  <c r="BO51" i="1"/>
  <c r="G51" i="1"/>
  <c r="H51" i="1" s="1"/>
  <c r="BD27" i="1"/>
  <c r="AE55" i="1"/>
  <c r="CB55" i="1"/>
  <c r="BO18" i="1"/>
  <c r="CB38" i="1"/>
  <c r="BO35" i="1"/>
  <c r="BD45" i="1"/>
  <c r="CB9" i="1"/>
  <c r="BO39" i="1"/>
  <c r="BD15" i="1"/>
  <c r="CB25" i="1"/>
  <c r="BO57" i="1"/>
  <c r="BD54" i="1"/>
  <c r="CB34" i="1"/>
  <c r="BO11" i="1"/>
  <c r="BD37" i="1"/>
  <c r="BO36" i="1"/>
  <c r="BD26" i="1"/>
  <c r="BO14" i="1"/>
  <c r="G18" i="1"/>
  <c r="H18" i="1" s="1"/>
  <c r="G35" i="1"/>
  <c r="H35" i="1" s="1"/>
  <c r="G39" i="1"/>
  <c r="H39" i="1" s="1"/>
  <c r="G57" i="1"/>
  <c r="H57" i="1" s="1"/>
  <c r="AE57" i="1"/>
  <c r="G11" i="1"/>
  <c r="H11" i="1" s="1"/>
  <c r="G36" i="1"/>
  <c r="H36" i="1" s="1"/>
  <c r="L38" i="1"/>
  <c r="L9" i="1"/>
  <c r="L34" i="1"/>
  <c r="L55" i="1"/>
  <c r="L25" i="1"/>
  <c r="L14" i="1"/>
  <c r="G48" i="1"/>
  <c r="H48" i="1" s="1"/>
  <c r="CB23" i="1"/>
  <c r="BD23" i="1"/>
  <c r="M3" i="1"/>
  <c r="BD49" i="1"/>
  <c r="CM6" i="1"/>
  <c r="AR6" i="1"/>
  <c r="CM43" i="1"/>
  <c r="AR43" i="1"/>
  <c r="M21" i="1"/>
  <c r="BO22" i="1"/>
  <c r="BD43" i="1"/>
  <c r="BO4" i="1"/>
  <c r="G4" i="1"/>
  <c r="H4" i="1" s="1"/>
  <c r="BD12" i="1"/>
  <c r="CM10" i="1"/>
  <c r="AR10" i="1"/>
  <c r="CB52" i="1"/>
  <c r="AE52" i="1"/>
  <c r="BD48" i="1"/>
  <c r="G56" i="1"/>
  <c r="H56" i="1" s="1"/>
  <c r="BO40" i="1"/>
  <c r="M23" i="1"/>
  <c r="CB3" i="1"/>
  <c r="BO16" i="1"/>
  <c r="BO42" i="1"/>
  <c r="BD30" i="1"/>
  <c r="CM33" i="1"/>
  <c r="AR33" i="1"/>
  <c r="CM29" i="1"/>
  <c r="AR29" i="1"/>
  <c r="G47" i="1"/>
  <c r="H47" i="1" s="1"/>
  <c r="BD22" i="1"/>
  <c r="M51" i="1"/>
  <c r="G6" i="1"/>
  <c r="H6" i="1" s="1"/>
  <c r="CM47" i="1"/>
  <c r="AR47" i="1"/>
  <c r="G7" i="1"/>
  <c r="H7" i="1" s="1"/>
  <c r="BO43" i="1"/>
  <c r="CB4" i="1"/>
  <c r="G12" i="1"/>
  <c r="H12" i="1" s="1"/>
  <c r="G3" i="1"/>
  <c r="H3" i="1" s="1"/>
  <c r="CB16" i="1"/>
  <c r="BO30" i="1"/>
  <c r="L21" i="1"/>
  <c r="BD33" i="1"/>
  <c r="L51" i="1"/>
  <c r="BD29" i="1"/>
  <c r="CM56" i="1"/>
  <c r="AR56" i="1"/>
  <c r="CM40" i="1"/>
  <c r="AR40" i="1"/>
  <c r="L40" i="1"/>
  <c r="L23" i="1"/>
  <c r="G23" i="1"/>
  <c r="H23" i="1" s="1"/>
  <c r="BD3" i="1"/>
  <c r="CM16" i="1"/>
  <c r="AR16" i="1"/>
  <c r="CB30" i="1"/>
  <c r="CB19" i="1"/>
  <c r="AR19" i="1"/>
  <c r="L19" i="1"/>
  <c r="BO33" i="1"/>
  <c r="AE51" i="1"/>
  <c r="BO29" i="1"/>
  <c r="BO49" i="1"/>
  <c r="BD6" i="1"/>
  <c r="BD47" i="1"/>
  <c r="M47" i="1"/>
  <c r="BO7" i="1"/>
  <c r="CM41" i="1"/>
  <c r="AR41" i="1"/>
  <c r="BD10" i="1"/>
  <c r="M10" i="1"/>
  <c r="BO48" i="1"/>
  <c r="M56" i="1"/>
  <c r="BO6" i="1"/>
  <c r="BD41" i="1"/>
  <c r="G41" i="1"/>
  <c r="H41" i="1" s="1"/>
  <c r="M4" i="1"/>
  <c r="CM12" i="1"/>
  <c r="AR12" i="1"/>
  <c r="CB48" i="1"/>
  <c r="AE48" i="1"/>
  <c r="CB6" i="1"/>
  <c r="M22" i="1"/>
  <c r="L10" i="1"/>
  <c r="CM48" i="1"/>
  <c r="AR48" i="1"/>
  <c r="L12" i="1"/>
  <c r="CB49" i="1"/>
  <c r="AE49" i="1"/>
  <c r="G49" i="1"/>
  <c r="H49" i="1" s="1"/>
  <c r="L6" i="1"/>
  <c r="BO47" i="1"/>
  <c r="BO41" i="1"/>
  <c r="CB22" i="1"/>
  <c r="G22" i="1"/>
  <c r="H22" i="1" s="1"/>
  <c r="M43" i="1"/>
  <c r="CM4" i="1"/>
  <c r="AR4" i="1"/>
  <c r="BO12" i="1"/>
  <c r="BO10" i="1"/>
  <c r="CM52" i="1"/>
  <c r="AR52" i="1"/>
  <c r="L52" i="1"/>
  <c r="L48" i="1"/>
  <c r="BO56" i="1"/>
  <c r="M41" i="1"/>
  <c r="CM49" i="1"/>
  <c r="AR49" i="1"/>
  <c r="CB47" i="1"/>
  <c r="AE47" i="1"/>
  <c r="CB41" i="1"/>
  <c r="L41" i="1"/>
  <c r="CM22" i="1"/>
  <c r="AR22" i="1"/>
  <c r="BD4" i="1"/>
  <c r="CB12" i="1"/>
  <c r="CB10" i="1"/>
  <c r="BD52" i="1"/>
  <c r="M49" i="1"/>
  <c r="M6" i="1"/>
  <c r="L43" i="1"/>
  <c r="BO52" i="1"/>
  <c r="M52" i="1"/>
  <c r="L47" i="1"/>
  <c r="L22" i="1"/>
  <c r="L4" i="1"/>
  <c r="M48" i="1"/>
  <c r="BD56" i="1"/>
  <c r="CB40" i="1"/>
  <c r="BO3" i="1"/>
  <c r="CB42" i="1"/>
  <c r="CM19" i="1"/>
  <c r="L33" i="1"/>
  <c r="M40" i="1"/>
  <c r="L49" i="1"/>
  <c r="G40" i="1"/>
  <c r="H40" i="1" s="1"/>
  <c r="CM42" i="1"/>
  <c r="AR42" i="1"/>
  <c r="L30" i="1"/>
  <c r="BD19" i="1"/>
  <c r="M12" i="1"/>
  <c r="G52" i="1"/>
  <c r="H52" i="1" s="1"/>
  <c r="CB56" i="1"/>
  <c r="AE56" i="1"/>
  <c r="BD40" i="1"/>
  <c r="CM3" i="1"/>
  <c r="AR3" i="1"/>
  <c r="L16" i="1"/>
  <c r="BD42" i="1"/>
  <c r="BO19" i="1"/>
  <c r="L56" i="1"/>
  <c r="L3" i="1"/>
  <c r="L42" i="1"/>
  <c r="BB31" i="1"/>
  <c r="K29" i="1" l="1"/>
  <c r="K26" i="1"/>
  <c r="K37" i="1"/>
  <c r="K18" i="1"/>
  <c r="K11" i="1"/>
  <c r="K58" i="1"/>
  <c r="K34" i="1"/>
  <c r="K15" i="1"/>
  <c r="K14" i="1"/>
  <c r="K19" i="1"/>
  <c r="K45" i="1"/>
  <c r="K54" i="1"/>
  <c r="K53" i="1"/>
  <c r="K16" i="1"/>
  <c r="K25" i="1"/>
  <c r="K9" i="1"/>
  <c r="K36" i="1"/>
  <c r="K39" i="1"/>
  <c r="K55" i="1"/>
  <c r="K38" i="1"/>
  <c r="K46" i="1"/>
  <c r="K35" i="1"/>
  <c r="K27" i="1"/>
  <c r="K47" i="1"/>
  <c r="K43" i="1"/>
  <c r="K4" i="1"/>
  <c r="K10" i="1"/>
  <c r="K48" i="1"/>
  <c r="K56" i="1"/>
  <c r="K42" i="1"/>
  <c r="K21" i="1"/>
  <c r="K33" i="1"/>
  <c r="K30" i="1"/>
  <c r="K3" i="1"/>
  <c r="K22" i="1"/>
  <c r="K40" i="1"/>
  <c r="K49" i="1"/>
  <c r="K23" i="1"/>
  <c r="K51" i="1"/>
  <c r="K41" i="1"/>
  <c r="K52" i="1"/>
  <c r="K6" i="1"/>
  <c r="K12" i="1"/>
  <c r="CL31" i="1"/>
  <c r="CA31" i="1"/>
  <c r="BC31" i="1"/>
  <c r="AQ31" i="1"/>
  <c r="I31" i="1"/>
  <c r="J31" i="1"/>
  <c r="O31" i="1"/>
  <c r="N31" i="1" s="1"/>
  <c r="AO31" i="1"/>
  <c r="AP31" i="1"/>
  <c r="BA31" i="1"/>
  <c r="BL31" i="1"/>
  <c r="BM31" i="1"/>
  <c r="BN31" i="1"/>
  <c r="BY31" i="1"/>
  <c r="BZ31" i="1"/>
  <c r="M31" i="1" l="1"/>
  <c r="G31" i="1"/>
  <c r="H31" i="1" s="1"/>
  <c r="BO31" i="1"/>
  <c r="CB31" i="1"/>
  <c r="BD31" i="1"/>
  <c r="AR31" i="1"/>
  <c r="CJ31" i="1" l="1"/>
  <c r="L31" i="1" s="1"/>
  <c r="K31" i="1" s="1"/>
  <c r="CM31" i="1" l="1"/>
</calcChain>
</file>

<file path=xl/sharedStrings.xml><?xml version="1.0" encoding="utf-8"?>
<sst xmlns="http://schemas.openxmlformats.org/spreadsheetml/2006/main" count="454" uniqueCount="153">
  <si>
    <t>Class</t>
  </si>
  <si>
    <t>Div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</si>
  <si>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</si>
  <si>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</si>
  <si>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</si>
  <si>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</si>
  <si>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</si>
  <si>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</si>
  <si>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</si>
  <si>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</si>
  <si>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</si>
  <si>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</si>
  <si>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</si>
  <si>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</si>
  <si>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</si>
  <si>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</si>
  <si>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</si>
  <si>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</si>
  <si>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</si>
  <si>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</si>
  <si>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</si>
  <si>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</si>
  <si>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</si>
  <si>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</si>
  <si>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</si>
  <si>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</si>
  <si>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</si>
  <si>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</si>
  <si>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</si>
  <si>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</si>
  <si>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</si>
  <si>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</si>
  <si>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</si>
  <si>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</si>
  <si>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</si>
  <si>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</si>
  <si>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</si>
  <si>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</si>
  <si>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</si>
  <si>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</si>
  <si>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</si>
  <si>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</si>
  <si>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</si>
  <si>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</si>
  <si>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</si>
  <si>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</si>
  <si>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</si>
  <si>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</si>
  <si>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</si>
  <si>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</si>
  <si>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</si>
  <si>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</si>
  <si>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</si>
  <si>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</si>
  <si>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</si>
  <si>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</si>
  <si>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</si>
  <si>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</si>
  <si>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</si>
  <si>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</si>
  <si>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</si>
  <si>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</si>
  <si>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</si>
  <si>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</si>
  <si>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</si>
  <si>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</si>
  <si>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</si>
  <si>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</si>
  <si>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</si>
  <si>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</si>
  <si>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</si>
  <si>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</si>
  <si>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</si>
  <si>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</si>
  <si>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</si>
  <si>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</si>
  <si>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</si>
  <si>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</si>
  <si>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</si>
  <si>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</si>
  <si>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</si>
  <si>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</si>
  <si>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</si>
  <si>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</si>
  <si>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</si>
  <si>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</si>
  <si>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</si>
  <si>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</si>
  <si>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</si>
  <si>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</si>
  <si>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</si>
  <si>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</si>
  <si>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</si>
  <si>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</si>
  <si>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</si>
  <si>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</si>
  <si>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DNFW - Did Not Finish Weather</t>
  </si>
  <si>
    <t xml:space="preserve">Match Totals
</t>
  </si>
  <si>
    <t>Stage p</t>
  </si>
  <si>
    <t>UN</t>
  </si>
  <si>
    <t>F
P</t>
  </si>
  <si>
    <t>Out</t>
  </si>
  <si>
    <t>7</t>
  </si>
  <si>
    <t>CCP</t>
  </si>
  <si>
    <t>3</t>
  </si>
  <si>
    <t>Scott W</t>
  </si>
  <si>
    <t>Pam R</t>
  </si>
  <si>
    <t>16</t>
  </si>
  <si>
    <t>Regis F</t>
  </si>
  <si>
    <t>@ - Contact Info@FRIDPA.com concerning status of Range Membership</t>
  </si>
  <si>
    <t>Jordan R</t>
  </si>
  <si>
    <t>1 - Trigger Violation</t>
  </si>
  <si>
    <t>Rusty H</t>
  </si>
  <si>
    <t>Jerry D</t>
  </si>
  <si>
    <t>Terence E</t>
  </si>
  <si>
    <t>Jay G</t>
  </si>
  <si>
    <t>Mark C</t>
  </si>
  <si>
    <t>DQ</t>
  </si>
  <si>
    <t>Bruce B</t>
  </si>
  <si>
    <t>DQ - Disqualified 
         M-Muzzle
         S- Steel
         F-Finger
         C-Cold Range
         W-Sweep</t>
  </si>
  <si>
    <t>Bay 3
Abbrevated Classifier String 3 &amp; 4</t>
  </si>
  <si>
    <t>Bay 4
Parking Garage Party</t>
  </si>
  <si>
    <t>Bay 5
Al-Qaeda Drive By</t>
  </si>
  <si>
    <t>Bay 6
3am And The Baby Can't Sleep</t>
  </si>
  <si>
    <t>Bay 7
Same Old Grind</t>
  </si>
  <si>
    <t>FRIDPA
Pikes Peak
Main Match
February 18, 2018</t>
  </si>
  <si>
    <t>Jacob M * **</t>
  </si>
  <si>
    <t>Lacy C</t>
  </si>
  <si>
    <t>Doug H</t>
  </si>
  <si>
    <t>Dustin B * **</t>
  </si>
  <si>
    <t>Tom M * **</t>
  </si>
  <si>
    <t>Justin M * **</t>
  </si>
  <si>
    <t>Michael E</t>
  </si>
  <si>
    <t>Eric H</t>
  </si>
  <si>
    <t>Louis M</t>
  </si>
  <si>
    <t>Chad K</t>
  </si>
  <si>
    <t>Aaron P</t>
  </si>
  <si>
    <t>Bryan H</t>
  </si>
  <si>
    <t>Pete F</t>
  </si>
  <si>
    <t>Ron C</t>
  </si>
  <si>
    <t>John-John D</t>
  </si>
  <si>
    <t>Eric M (Finger)</t>
  </si>
  <si>
    <t>Adam H * **</t>
  </si>
  <si>
    <t>Matt K</t>
  </si>
  <si>
    <t>Dan L</t>
  </si>
  <si>
    <t>Hanry L</t>
  </si>
  <si>
    <t>Mick</t>
  </si>
  <si>
    <t>PCC</t>
  </si>
  <si>
    <t>Geoff W</t>
  </si>
  <si>
    <t>Chris C</t>
  </si>
  <si>
    <t>Joe D</t>
  </si>
  <si>
    <t>Michael A</t>
  </si>
  <si>
    <t>Matt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</si>
</sst>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1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1" fontId="1" fillId="0" borderId="9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 applyProtection="1">
      <alignment horizontal="right" vertical="center"/>
    </xf>
    <xf numFmtId="2" fontId="0" fillId="0" borderId="9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right" vertical="center"/>
    </xf>
    <xf numFmtId="1" fontId="0" fillId="0" borderId="12" xfId="0" applyNumberFormat="1" applyBorder="1" applyAlignment="1" applyProtection="1">
      <alignment horizontal="right" vertical="center"/>
    </xf>
    <xf numFmtId="164" fontId="0" fillId="0" borderId="12" xfId="0" applyNumberFormat="1" applyBorder="1" applyAlignment="1" applyProtection="1">
      <alignment horizontal="right" vertical="center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2" fontId="0" fillId="0" borderId="13" xfId="0" applyNumberFormat="1" applyBorder="1" applyAlignment="1" applyProtection="1">
      <alignment horizontal="right" vertical="center"/>
    </xf>
    <xf numFmtId="49" fontId="0" fillId="0" borderId="0" xfId="0" applyNumberFormat="1" applyBorder="1"/>
    <xf numFmtId="49" fontId="2" fillId="2" borderId="14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5" xfId="0" applyNumberFormat="1" applyFont="1" applyFill="1" applyBorder="1" applyAlignment="1" applyProtection="1">
      <alignment horizontal="center" wrapText="1"/>
    </xf>
    <xf numFmtId="2" fontId="2" fillId="0" borderId="16" xfId="0" applyNumberFormat="1" applyFont="1" applyBorder="1" applyAlignment="1" applyProtection="1">
      <alignment horizontal="right" vertical="center"/>
    </xf>
    <xf numFmtId="49" fontId="2" fillId="2" borderId="17" xfId="0" applyNumberFormat="1" applyFont="1" applyFill="1" applyBorder="1" applyAlignment="1" applyProtection="1">
      <alignment horizontal="center" wrapText="1"/>
    </xf>
    <xf numFmtId="49" fontId="2" fillId="2" borderId="18" xfId="0" applyNumberFormat="1" applyFont="1" applyFill="1" applyBorder="1" applyAlignment="1" applyProtection="1">
      <alignment horizontal="center" wrapText="1"/>
    </xf>
    <xf numFmtId="49" fontId="2" fillId="2" borderId="19" xfId="0" applyNumberFormat="1" applyFont="1" applyFill="1" applyBorder="1" applyAlignment="1" applyProtection="1">
      <alignment horizontal="center" wrapText="1"/>
    </xf>
    <xf numFmtId="49" fontId="4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2" xfId="0" applyNumberFormat="1" applyFont="1" applyFill="1" applyBorder="1" applyAlignment="1" applyProtection="1">
      <alignment horizontal="center" vertical="center" textRotation="180"/>
    </xf>
    <xf numFmtId="49" fontId="4" fillId="2" borderId="19" xfId="0" applyNumberFormat="1" applyFont="1" applyFill="1" applyBorder="1" applyAlignment="1" applyProtection="1">
      <alignment horizontal="center" vertical="center" textRotation="180"/>
    </xf>
    <xf numFmtId="49" fontId="2" fillId="2" borderId="23" xfId="0" applyNumberFormat="1" applyFont="1" applyFill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</xf>
    <xf numFmtId="1" fontId="0" fillId="0" borderId="24" xfId="0" applyNumberForma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0" fontId="7" fillId="2" borderId="18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2" fillId="3" borderId="18" xfId="0" applyNumberFormat="1" applyFont="1" applyFill="1" applyBorder="1" applyAlignment="1" applyProtection="1">
      <alignment horizontal="center" wrapText="1"/>
    </xf>
    <xf numFmtId="49" fontId="2" fillId="3" borderId="19" xfId="0" applyNumberFormat="1" applyFont="1" applyFill="1" applyBorder="1" applyAlignment="1" applyProtection="1">
      <alignment horizontal="center" wrapText="1"/>
    </xf>
    <xf numFmtId="49" fontId="2" fillId="3" borderId="17" xfId="0" applyNumberFormat="1" applyFont="1" applyFill="1" applyBorder="1" applyAlignment="1" applyProtection="1">
      <alignment horizontal="center" wrapText="1"/>
    </xf>
    <xf numFmtId="49" fontId="2" fillId="3" borderId="23" xfId="0" applyNumberFormat="1" applyFont="1" applyFill="1" applyBorder="1" applyAlignment="1" applyProtection="1">
      <alignment horizontal="center" wrapText="1"/>
    </xf>
    <xf numFmtId="49" fontId="2" fillId="3" borderId="25" xfId="0" applyNumberFormat="1" applyFont="1" applyFill="1" applyBorder="1" applyAlignment="1" applyProtection="1">
      <alignment horizontal="center" wrapText="1"/>
    </xf>
    <xf numFmtId="2" fontId="2" fillId="0" borderId="26" xfId="0" applyNumberFormat="1" applyFont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33" xfId="0" applyNumberFormat="1" applyBorder="1"/>
    <xf numFmtId="0" fontId="0" fillId="0" borderId="32" xfId="0" applyBorder="1"/>
    <xf numFmtId="0" fontId="0" fillId="0" borderId="0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Fill="1" applyBorder="1"/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alignment horizontal="left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35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/>
    </xf>
    <xf numFmtId="1" fontId="3" fillId="0" borderId="12" xfId="0" applyNumberFormat="1" applyFont="1" applyBorder="1" applyAlignment="1" applyProtection="1">
      <alignment horizontal="center" vertical="center"/>
    </xf>
    <xf numFmtId="1" fontId="3" fillId="0" borderId="36" xfId="0" applyNumberFormat="1" applyFon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1" fontId="0" fillId="0" borderId="37" xfId="0" applyNumberFormat="1" applyBorder="1" applyAlignment="1" applyProtection="1">
      <alignment horizontal="right" vertical="center"/>
      <protection locked="0"/>
    </xf>
    <xf numFmtId="2" fontId="2" fillId="0" borderId="35" xfId="0" applyNumberFormat="1" applyFont="1" applyBorder="1" applyAlignment="1" applyProtection="1">
      <alignment horizontal="right" vertical="center"/>
    </xf>
    <xf numFmtId="49" fontId="8" fillId="0" borderId="38" xfId="0" applyNumberFormat="1" applyFont="1" applyBorder="1" applyAlignment="1" applyProtection="1">
      <alignment horizontal="left" vertical="center"/>
      <protection locked="0"/>
    </xf>
    <xf numFmtId="49" fontId="0" fillId="0" borderId="38" xfId="0" applyNumberFormat="1" applyBorder="1" applyAlignment="1" applyProtection="1">
      <alignment horizontal="left" vertical="center"/>
      <protection locked="0"/>
    </xf>
    <xf numFmtId="49" fontId="8" fillId="0" borderId="38" xfId="0" applyNumberFormat="1" applyFont="1" applyBorder="1" applyAlignment="1" applyProtection="1">
      <alignment horizontal="center" vertical="center"/>
      <protection locked="0"/>
    </xf>
    <xf numFmtId="49" fontId="8" fillId="0" borderId="39" xfId="0" applyNumberFormat="1" applyFont="1" applyBorder="1" applyAlignment="1" applyProtection="1">
      <alignment horizontal="center" vertical="center"/>
      <protection locked="0"/>
    </xf>
    <xf numFmtId="1" fontId="1" fillId="0" borderId="40" xfId="0" applyNumberFormat="1" applyFont="1" applyBorder="1" applyAlignment="1" applyProtection="1">
      <alignment horizontal="center" vertical="center"/>
    </xf>
    <xf numFmtId="1" fontId="1" fillId="0" borderId="38" xfId="0" applyNumberFormat="1" applyFont="1" applyBorder="1" applyAlignment="1" applyProtection="1">
      <alignment horizontal="center" vertical="center"/>
    </xf>
    <xf numFmtId="1" fontId="3" fillId="0" borderId="38" xfId="0" applyNumberFormat="1" applyFont="1" applyBorder="1" applyAlignment="1" applyProtection="1">
      <alignment horizontal="center" vertical="center"/>
    </xf>
    <xf numFmtId="1" fontId="3" fillId="0" borderId="41" xfId="0" applyNumberFormat="1" applyFont="1" applyBorder="1" applyAlignment="1" applyProtection="1">
      <alignment horizontal="center" vertical="center"/>
    </xf>
    <xf numFmtId="2" fontId="2" fillId="0" borderId="34" xfId="0" applyNumberFormat="1" applyFont="1" applyBorder="1" applyAlignment="1" applyProtection="1">
      <alignment horizontal="right" vertical="center"/>
    </xf>
    <xf numFmtId="2" fontId="0" fillId="0" borderId="38" xfId="0" applyNumberFormat="1" applyBorder="1" applyAlignment="1" applyProtection="1">
      <alignment horizontal="right" vertical="center"/>
    </xf>
    <xf numFmtId="1" fontId="0" fillId="0" borderId="38" xfId="0" applyNumberFormat="1" applyBorder="1" applyAlignment="1" applyProtection="1">
      <alignment horizontal="right" vertical="center"/>
    </xf>
    <xf numFmtId="164" fontId="0" fillId="0" borderId="38" xfId="0" applyNumberFormat="1" applyBorder="1" applyAlignment="1" applyProtection="1">
      <alignment horizontal="right" vertical="center"/>
    </xf>
    <xf numFmtId="1" fontId="0" fillId="0" borderId="42" xfId="0" applyNumberFormat="1" applyBorder="1" applyAlignment="1" applyProtection="1">
      <alignment horizontal="right" vertical="center"/>
    </xf>
    <xf numFmtId="2" fontId="0" fillId="0" borderId="40" xfId="0" applyNumberFormat="1" applyBorder="1" applyAlignment="1" applyProtection="1">
      <alignment horizontal="right" vertical="center"/>
      <protection locked="0"/>
    </xf>
    <xf numFmtId="2" fontId="0" fillId="0" borderId="38" xfId="0" applyNumberFormat="1" applyBorder="1" applyAlignment="1" applyProtection="1">
      <alignment horizontal="right" vertical="center"/>
      <protection locked="0"/>
    </xf>
    <xf numFmtId="1" fontId="0" fillId="0" borderId="38" xfId="0" applyNumberFormat="1" applyBorder="1" applyAlignment="1" applyProtection="1">
      <alignment horizontal="right" vertical="center"/>
      <protection locked="0"/>
    </xf>
    <xf numFmtId="1" fontId="0" fillId="0" borderId="43" xfId="0" applyNumberFormat="1" applyBorder="1" applyAlignment="1" applyProtection="1">
      <alignment horizontal="right" vertical="center"/>
      <protection locked="0"/>
    </xf>
    <xf numFmtId="2" fontId="0" fillId="0" borderId="40" xfId="0" applyNumberFormat="1" applyBorder="1" applyAlignment="1" applyProtection="1">
      <alignment horizontal="right" vertical="center"/>
    </xf>
    <xf numFmtId="2" fontId="2" fillId="0" borderId="39" xfId="0" applyNumberFormat="1" applyFont="1" applyBorder="1" applyAlignment="1" applyProtection="1">
      <alignment horizontal="right" vertical="center"/>
    </xf>
    <xf numFmtId="1" fontId="0" fillId="0" borderId="45" xfId="0" applyNumberFormat="1" applyBorder="1" applyAlignment="1" applyProtection="1">
      <alignment horizontal="right" vertical="center"/>
      <protection locked="0"/>
    </xf>
    <xf numFmtId="1" fontId="0" fillId="0" borderId="46" xfId="0" applyNumberFormat="1" applyBorder="1" applyAlignment="1" applyProtection="1">
      <alignment horizontal="right" vertical="center"/>
      <protection locked="0"/>
    </xf>
    <xf numFmtId="2" fontId="0" fillId="0" borderId="47" xfId="0" applyNumberFormat="1" applyBorder="1" applyAlignment="1" applyProtection="1">
      <alignment horizontal="right" vertical="center"/>
    </xf>
    <xf numFmtId="164" fontId="0" fillId="0" borderId="45" xfId="0" applyNumberFormat="1" applyBorder="1" applyAlignment="1" applyProtection="1">
      <alignment horizontal="right" vertical="center"/>
    </xf>
    <xf numFmtId="1" fontId="0" fillId="0" borderId="45" xfId="0" applyNumberFormat="1" applyBorder="1" applyAlignment="1" applyProtection="1">
      <alignment horizontal="right" vertical="center"/>
    </xf>
    <xf numFmtId="2" fontId="2" fillId="0" borderId="48" xfId="0" applyNumberFormat="1" applyFont="1" applyBorder="1" applyAlignment="1" applyProtection="1">
      <alignment horizontal="right" vertical="center"/>
    </xf>
    <xf numFmtId="0" fontId="0" fillId="0" borderId="45" xfId="0" applyBorder="1"/>
    <xf numFmtId="2" fontId="0" fillId="0" borderId="1" xfId="0" applyNumberFormat="1" applyBorder="1" applyAlignment="1" applyProtection="1">
      <alignment horizontal="right" vertical="center"/>
    </xf>
    <xf numFmtId="164" fontId="0" fillId="0" borderId="49" xfId="0" applyNumberFormat="1" applyBorder="1" applyAlignment="1" applyProtection="1">
      <alignment horizontal="right" vertical="center"/>
    </xf>
    <xf numFmtId="1" fontId="0" fillId="0" borderId="49" xfId="0" applyNumberFormat="1" applyBorder="1" applyAlignment="1" applyProtection="1">
      <alignment horizontal="right" vertical="center"/>
    </xf>
    <xf numFmtId="2" fontId="2" fillId="0" borderId="49" xfId="0" applyNumberFormat="1" applyFont="1" applyBorder="1" applyAlignment="1" applyProtection="1">
      <alignment horizontal="right" vertical="center"/>
    </xf>
    <xf numFmtId="2" fontId="0" fillId="0" borderId="47" xfId="0" applyNumberFormat="1" applyBorder="1" applyAlignment="1" applyProtection="1">
      <alignment horizontal="right" vertical="center"/>
      <protection locked="0"/>
    </xf>
    <xf numFmtId="2" fontId="0" fillId="0" borderId="45" xfId="0" applyNumberFormat="1" applyBorder="1" applyAlignment="1" applyProtection="1">
      <alignment horizontal="right" vertical="center"/>
      <protection locked="0"/>
    </xf>
    <xf numFmtId="1" fontId="0" fillId="0" borderId="46" xfId="0" applyNumberFormat="1" applyBorder="1" applyAlignment="1" applyProtection="1">
      <alignment horizontal="right" vertical="center"/>
    </xf>
    <xf numFmtId="2" fontId="2" fillId="0" borderId="50" xfId="0" applyNumberFormat="1" applyFont="1" applyBorder="1" applyAlignment="1" applyProtection="1">
      <alignment horizontal="right" vertical="center"/>
    </xf>
    <xf numFmtId="0" fontId="0" fillId="0" borderId="44" xfId="0" applyBorder="1"/>
    <xf numFmtId="0" fontId="0" fillId="0" borderId="51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/>
      <protection locked="0"/>
    </xf>
    <xf numFmtId="2" fontId="0" fillId="0" borderId="52" xfId="0" applyNumberFormat="1" applyBorder="1" applyAlignment="1" applyProtection="1">
      <alignment horizontal="right" vertical="center"/>
    </xf>
    <xf numFmtId="2" fontId="0" fillId="0" borderId="11" xfId="0" applyNumberFormat="1" applyBorder="1" applyAlignment="1" applyProtection="1">
      <alignment horizontal="right" vertical="center"/>
      <protection locked="0"/>
    </xf>
    <xf numFmtId="0" fontId="0" fillId="0" borderId="12" xfId="0" applyBorder="1"/>
    <xf numFmtId="0" fontId="0" fillId="0" borderId="38" xfId="0" applyBorder="1"/>
    <xf numFmtId="2" fontId="2" fillId="0" borderId="38" xfId="0" applyNumberFormat="1" applyFont="1" applyBorder="1" applyAlignment="1" applyProtection="1">
      <alignment horizontal="right" vertical="center"/>
    </xf>
    <xf numFmtId="2" fontId="2" fillId="0" borderId="53" xfId="0" applyNumberFormat="1" applyFon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1" fontId="0" fillId="0" borderId="54" xfId="0" applyNumberFormat="1" applyBorder="1" applyAlignment="1" applyProtection="1">
      <alignment horizontal="right" vertical="center"/>
    </xf>
    <xf numFmtId="0" fontId="8" fillId="0" borderId="0" xfId="0" applyFont="1" applyFill="1" applyBorder="1" applyAlignment="1">
      <alignment wrapText="1"/>
    </xf>
    <xf numFmtId="49" fontId="2" fillId="0" borderId="27" xfId="0" applyNumberFormat="1" applyFont="1" applyBorder="1" applyAlignment="1" applyProtection="1">
      <alignment horizontal="center"/>
    </xf>
    <xf numFmtId="49" fontId="2" fillId="2" borderId="28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2" fillId="2" borderId="30" xfId="0" applyNumberFormat="1" applyFont="1" applyFill="1" applyBorder="1" applyAlignment="1" applyProtection="1">
      <alignment horizontal="center" wrapText="1"/>
    </xf>
    <xf numFmtId="49" fontId="2" fillId="2" borderId="31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/>
    </xf>
    <xf numFmtId="49" fontId="2" fillId="0" borderId="28" xfId="0" applyNumberFormat="1" applyFont="1" applyBorder="1" applyAlignment="1" applyProtection="1">
      <alignment horizontal="center"/>
    </xf>
    <xf numFmtId="49" fontId="6" fillId="2" borderId="27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>
      <alignment horizontal="center"/>
    </xf>
    <xf numFmtId="49" fontId="4" fillId="2" borderId="29" xfId="0" applyNumberFormat="1" applyFont="1" applyFill="1" applyBorder="1" applyAlignment="1" applyProtection="1">
      <alignment horizontal="center" wrapText="1"/>
    </xf>
    <xf numFmtId="49" fontId="4" fillId="2" borderId="27" xfId="0" applyNumberFormat="1" applyFont="1" applyFill="1" applyBorder="1" applyAlignment="1" applyProtection="1">
      <alignment horizontal="center" wrapText="1"/>
    </xf>
    <xf numFmtId="0" fontId="0" fillId="2" borderId="3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2" fontId="0" fillId="0" borderId="2" xfId="0" applyNumberFormat="1" applyBorder="1" applyAlignment="1" applyProtection="1">
      <alignment horizontal="right" vertical="center"/>
    </xf>
    <xf numFmtId="2" fontId="2" fillId="0" borderId="3" xfId="0" applyNumberFormat="1" applyFont="1" applyBorder="1" applyAlignment="1" applyProtection="1">
      <alignment horizontal="right" vertical="center"/>
    </xf>
    <xf numFmtId="2" fontId="0" fillId="0" borderId="4" xfId="0" applyNumberFormat="1" applyBorder="1" applyAlignment="1" applyProtection="1">
      <alignment horizontal="right" vertical="center"/>
      <protection locked="0"/>
    </xf>
    <xf numFmtId="0" fontId="0" fillId="4" borderId="11" xfId="0" applyFill="1" applyBorder="1" applyAlignment="1" applyProtection="1">
      <alignment horizontal="center" vertical="center"/>
    </xf>
    <xf numFmtId="49" fontId="8" fillId="4" borderId="7" xfId="0" applyNumberFormat="1" applyFont="1" applyFill="1" applyBorder="1" applyAlignment="1" applyProtection="1">
      <alignment horizontal="left" vertical="center"/>
      <protection locked="0"/>
    </xf>
    <xf numFmtId="49" fontId="0" fillId="4" borderId="7" xfId="0" applyNumberFormat="1" applyFill="1" applyBorder="1" applyAlignment="1" applyProtection="1">
      <alignment horizontal="left" vertical="center"/>
      <protection locked="0"/>
    </xf>
    <xf numFmtId="49" fontId="8" fillId="4" borderId="7" xfId="0" applyNumberFormat="1" applyFont="1" applyFill="1" applyBorder="1" applyAlignment="1" applyProtection="1">
      <alignment horizontal="center" vertical="center"/>
      <protection locked="0"/>
    </xf>
    <xf numFmtId="49" fontId="8" fillId="4" borderId="16" xfId="0" applyNumberFormat="1" applyFont="1" applyFill="1" applyBorder="1" applyAlignment="1" applyProtection="1">
      <alignment horizontal="center" vertical="center"/>
      <protection locked="0"/>
    </xf>
    <xf numFmtId="1" fontId="1" fillId="4" borderId="9" xfId="0" applyNumberFormat="1" applyFont="1" applyFill="1" applyBorder="1" applyAlignment="1" applyProtection="1">
      <alignment horizontal="center" vertical="center"/>
    </xf>
    <xf numFmtId="1" fontId="1" fillId="4" borderId="7" xfId="0" applyNumberFormat="1" applyFont="1" applyFill="1" applyBorder="1" applyAlignment="1" applyProtection="1">
      <alignment horizontal="center" vertical="center"/>
    </xf>
    <xf numFmtId="1" fontId="3" fillId="4" borderId="7" xfId="0" applyNumberFormat="1" applyFont="1" applyFill="1" applyBorder="1" applyAlignment="1" applyProtection="1">
      <alignment horizontal="center" vertical="center"/>
    </xf>
    <xf numFmtId="1" fontId="3" fillId="4" borderId="8" xfId="0" applyNumberFormat="1" applyFont="1" applyFill="1" applyBorder="1" applyAlignment="1" applyProtection="1">
      <alignment horizontal="center" vertical="center"/>
    </xf>
    <xf numFmtId="2" fontId="2" fillId="4" borderId="11" xfId="0" applyNumberFormat="1" applyFont="1" applyFill="1" applyBorder="1" applyAlignment="1" applyProtection="1">
      <alignment horizontal="right" vertical="center"/>
    </xf>
    <xf numFmtId="2" fontId="0" fillId="4" borderId="12" xfId="0" applyNumberFormat="1" applyFill="1" applyBorder="1" applyAlignment="1" applyProtection="1">
      <alignment horizontal="right" vertical="center"/>
    </xf>
    <xf numFmtId="1" fontId="0" fillId="4" borderId="12" xfId="0" applyNumberFormat="1" applyFill="1" applyBorder="1" applyAlignment="1" applyProtection="1">
      <alignment horizontal="right" vertical="center"/>
    </xf>
    <xf numFmtId="164" fontId="0" fillId="4" borderId="12" xfId="0" applyNumberFormat="1" applyFill="1" applyBorder="1" applyAlignment="1" applyProtection="1">
      <alignment horizontal="right" vertical="center"/>
    </xf>
    <xf numFmtId="1" fontId="0" fillId="4" borderId="24" xfId="0" applyNumberFormat="1" applyFill="1" applyBorder="1" applyAlignment="1" applyProtection="1">
      <alignment horizontal="right" vertical="center"/>
    </xf>
    <xf numFmtId="2" fontId="0" fillId="4" borderId="9" xfId="0" applyNumberFormat="1" applyFill="1" applyBorder="1" applyAlignment="1" applyProtection="1">
      <alignment horizontal="right" vertical="center"/>
      <protection locked="0"/>
    </xf>
    <xf numFmtId="2" fontId="0" fillId="4" borderId="7" xfId="0" applyNumberFormat="1" applyFill="1" applyBorder="1" applyAlignment="1" applyProtection="1">
      <alignment horizontal="right" vertical="center"/>
      <protection locked="0"/>
    </xf>
    <xf numFmtId="1" fontId="0" fillId="4" borderId="7" xfId="0" applyNumberFormat="1" applyFill="1" applyBorder="1" applyAlignment="1" applyProtection="1">
      <alignment horizontal="right" vertical="center"/>
      <protection locked="0"/>
    </xf>
    <xf numFmtId="1" fontId="0" fillId="4" borderId="10" xfId="0" applyNumberFormat="1" applyFill="1" applyBorder="1" applyAlignment="1" applyProtection="1">
      <alignment horizontal="right" vertical="center"/>
      <protection locked="0"/>
    </xf>
    <xf numFmtId="2" fontId="0" fillId="4" borderId="9" xfId="0" applyNumberFormat="1" applyFill="1" applyBorder="1" applyAlignment="1" applyProtection="1">
      <alignment horizontal="right" vertical="center"/>
    </xf>
    <xf numFmtId="164" fontId="0" fillId="4" borderId="7" xfId="0" applyNumberFormat="1" applyFill="1" applyBorder="1" applyAlignment="1" applyProtection="1">
      <alignment horizontal="right" vertical="center"/>
    </xf>
    <xf numFmtId="1" fontId="0" fillId="4" borderId="7" xfId="0" applyNumberFormat="1" applyFill="1" applyBorder="1" applyAlignment="1" applyProtection="1">
      <alignment horizontal="right" vertical="center"/>
    </xf>
    <xf numFmtId="2" fontId="2" fillId="4" borderId="16" xfId="0" applyNumberFormat="1" applyFont="1" applyFill="1" applyBorder="1" applyAlignment="1" applyProtection="1">
      <alignment horizontal="right" vertical="center"/>
    </xf>
    <xf numFmtId="0" fontId="0" fillId="4" borderId="7" xfId="0" applyFill="1" applyBorder="1"/>
    <xf numFmtId="2" fontId="0" fillId="4" borderId="13" xfId="0" applyNumberFormat="1" applyFill="1" applyBorder="1" applyAlignment="1" applyProtection="1">
      <alignment horizontal="right" vertical="center"/>
    </xf>
    <xf numFmtId="2" fontId="2" fillId="4" borderId="12" xfId="0" applyNumberFormat="1" applyFont="1" applyFill="1" applyBorder="1" applyAlignment="1" applyProtection="1">
      <alignment horizontal="right" vertical="center"/>
    </xf>
    <xf numFmtId="1" fontId="0" fillId="4" borderId="10" xfId="0" applyNumberFormat="1" applyFill="1" applyBorder="1" applyAlignment="1" applyProtection="1">
      <alignment horizontal="right" vertical="center"/>
    </xf>
    <xf numFmtId="2" fontId="2" fillId="4" borderId="26" xfId="0" applyNumberFormat="1" applyFont="1" applyFill="1" applyBorder="1" applyAlignment="1" applyProtection="1">
      <alignment horizontal="right" vertical="center"/>
    </xf>
    <xf numFmtId="49" fontId="8" fillId="4" borderId="45" xfId="0" applyNumberFormat="1" applyFont="1" applyFill="1" applyBorder="1" applyAlignment="1" applyProtection="1">
      <alignment horizontal="left" vertical="center"/>
      <protection locked="0"/>
    </xf>
    <xf numFmtId="49" fontId="0" fillId="4" borderId="45" xfId="0" applyNumberFormat="1" applyFill="1" applyBorder="1" applyAlignment="1" applyProtection="1">
      <alignment horizontal="left" vertical="center"/>
      <protection locked="0"/>
    </xf>
    <xf numFmtId="49" fontId="8" fillId="4" borderId="45" xfId="0" applyNumberFormat="1" applyFont="1" applyFill="1" applyBorder="1" applyAlignment="1" applyProtection="1">
      <alignment horizontal="center" vertical="center"/>
      <protection locked="0"/>
    </xf>
    <xf numFmtId="49" fontId="8" fillId="4" borderId="48" xfId="0" applyNumberFormat="1" applyFont="1" applyFill="1" applyBorder="1" applyAlignment="1" applyProtection="1">
      <alignment horizontal="center" vertical="center"/>
      <protection locked="0"/>
    </xf>
    <xf numFmtId="1" fontId="1" fillId="4" borderId="47" xfId="0" applyNumberFormat="1" applyFont="1" applyFill="1" applyBorder="1" applyAlignment="1" applyProtection="1">
      <alignment horizontal="center" vertical="center"/>
    </xf>
    <xf numFmtId="1" fontId="1" fillId="4" borderId="45" xfId="0" applyNumberFormat="1" applyFont="1" applyFill="1" applyBorder="1" applyAlignment="1" applyProtection="1">
      <alignment horizontal="center" vertical="center"/>
    </xf>
    <xf numFmtId="1" fontId="3" fillId="4" borderId="45" xfId="0" applyNumberFormat="1" applyFont="1" applyFill="1" applyBorder="1" applyAlignment="1" applyProtection="1">
      <alignment horizontal="center" vertical="center"/>
    </xf>
    <xf numFmtId="1" fontId="3" fillId="4" borderId="55" xfId="0" applyNumberFormat="1" applyFont="1" applyFill="1" applyBorder="1" applyAlignment="1" applyProtection="1">
      <alignment horizontal="center" vertical="center"/>
    </xf>
    <xf numFmtId="2" fontId="2" fillId="4" borderId="51" xfId="0" applyNumberFormat="1" applyFont="1" applyFill="1" applyBorder="1" applyAlignment="1" applyProtection="1">
      <alignment horizontal="right" vertical="center"/>
    </xf>
    <xf numFmtId="2" fontId="0" fillId="4" borderId="49" xfId="0" applyNumberFormat="1" applyFill="1" applyBorder="1" applyAlignment="1" applyProtection="1">
      <alignment horizontal="right" vertical="center"/>
    </xf>
    <xf numFmtId="1" fontId="0" fillId="4" borderId="49" xfId="0" applyNumberFormat="1" applyFill="1" applyBorder="1" applyAlignment="1" applyProtection="1">
      <alignment horizontal="right" vertical="center"/>
    </xf>
    <xf numFmtId="164" fontId="0" fillId="4" borderId="49" xfId="0" applyNumberFormat="1" applyFill="1" applyBorder="1" applyAlignment="1" applyProtection="1">
      <alignment horizontal="right" vertical="center"/>
    </xf>
    <xf numFmtId="1" fontId="0" fillId="4" borderId="3" xfId="0" applyNumberFormat="1" applyFill="1" applyBorder="1" applyAlignment="1" applyProtection="1">
      <alignment horizontal="right" vertical="center"/>
    </xf>
    <xf numFmtId="2" fontId="0" fillId="4" borderId="47" xfId="0" applyNumberFormat="1" applyFill="1" applyBorder="1" applyAlignment="1" applyProtection="1">
      <alignment horizontal="right" vertical="center"/>
      <protection locked="0"/>
    </xf>
    <xf numFmtId="2" fontId="0" fillId="4" borderId="45" xfId="0" applyNumberFormat="1" applyFill="1" applyBorder="1" applyAlignment="1" applyProtection="1">
      <alignment horizontal="right" vertical="center"/>
      <protection locked="0"/>
    </xf>
    <xf numFmtId="1" fontId="0" fillId="4" borderId="45" xfId="0" applyNumberFormat="1" applyFill="1" applyBorder="1" applyAlignment="1" applyProtection="1">
      <alignment horizontal="right" vertical="center"/>
      <protection locked="0"/>
    </xf>
    <xf numFmtId="1" fontId="0" fillId="4" borderId="46" xfId="0" applyNumberFormat="1" applyFill="1" applyBorder="1" applyAlignment="1" applyProtection="1">
      <alignment horizontal="right" vertical="center"/>
      <protection locked="0"/>
    </xf>
    <xf numFmtId="2" fontId="0" fillId="4" borderId="47" xfId="0" applyNumberFormat="1" applyFill="1" applyBorder="1" applyAlignment="1" applyProtection="1">
      <alignment horizontal="right" vertical="center"/>
    </xf>
    <xf numFmtId="164" fontId="0" fillId="4" borderId="45" xfId="0" applyNumberFormat="1" applyFill="1" applyBorder="1" applyAlignment="1" applyProtection="1">
      <alignment horizontal="right" vertical="center"/>
    </xf>
    <xf numFmtId="1" fontId="0" fillId="4" borderId="45" xfId="0" applyNumberFormat="1" applyFill="1" applyBorder="1" applyAlignment="1" applyProtection="1">
      <alignment horizontal="right" vertical="center"/>
    </xf>
    <xf numFmtId="2" fontId="2" fillId="4" borderId="48" xfId="0" applyNumberFormat="1" applyFont="1" applyFill="1" applyBorder="1" applyAlignment="1" applyProtection="1">
      <alignment horizontal="right" vertical="center"/>
    </xf>
    <xf numFmtId="0" fontId="0" fillId="4" borderId="45" xfId="0" applyFill="1" applyBorder="1"/>
    <xf numFmtId="2" fontId="0" fillId="4" borderId="1" xfId="0" applyNumberFormat="1" applyFill="1" applyBorder="1" applyAlignment="1" applyProtection="1">
      <alignment horizontal="right" vertical="center"/>
    </xf>
    <xf numFmtId="2" fontId="2" fillId="4" borderId="49" xfId="0" applyNumberFormat="1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73"/>
  <sheetViews>
    <sheetView tabSelected="1" zoomScaleNormal="100" zoomScaleSheetLayoutView="100" workbookViewId="0">
      <pane xSplit="6" ySplit="2" topLeftCell="K3" activePane="bottomRight" state="frozenSplit"/>
      <selection pane="topRight" activeCell="G1" sqref="G1"/>
      <selection pane="bottomLeft" activeCell="A3" sqref="A3"/>
      <selection pane="bottomRight" activeCell="B3" sqref="B3"/>
    </sheetView>
  </sheetViews>
  <sheetFormatPr defaultColWidth="6.5546875" defaultRowHeight="13.2" x14ac:dyDescent="0.25"/>
  <cols>
    <col min="1" max="1" width="6.109375" style="5" bestFit="1" customWidth="1"/>
    <col min="2" max="2" width="20.44140625" style="4" customWidth="1"/>
    <col min="3" max="3" width="3.33203125" style="4" hidden="1" customWidth="1"/>
    <col min="4" max="4" width="3.44140625" style="41" customWidth="1"/>
    <col min="5" max="5" width="4.88671875" style="4" customWidth="1"/>
    <col min="6" max="6" width="5.5546875" style="4" customWidth="1"/>
    <col min="7" max="8" width="3.88671875" style="12" hidden="1" customWidth="1"/>
    <col min="9" max="9" width="1.6640625" style="12" hidden="1" customWidth="1"/>
    <col min="10" max="10" width="1.5546875" style="12" hidden="1" customWidth="1"/>
    <col min="11" max="11" width="6.5546875" style="12" bestFit="1" customWidth="1"/>
    <col min="12" max="12" width="7.5546875" style="4" bestFit="1" customWidth="1"/>
    <col min="13" max="13" width="6.88671875" style="4" customWidth="1"/>
    <col min="14" max="14" width="7.33203125" style="4" hidden="1" customWidth="1"/>
    <col min="15" max="15" width="9.6640625" style="4" customWidth="1"/>
    <col min="16" max="16" width="6.44140625" style="4" customWidth="1"/>
    <col min="17" max="17" width="5.5546875" style="4" customWidth="1"/>
    <col min="18" max="22" width="5.5546875" style="4" hidden="1" customWidth="1"/>
    <col min="23" max="23" width="3.88671875" style="4" customWidth="1"/>
    <col min="24" max="24" width="2.33203125" style="4" customWidth="1"/>
    <col min="25" max="25" width="2.88671875" style="4" customWidth="1"/>
    <col min="26" max="26" width="2.33203125" style="4" customWidth="1"/>
    <col min="27" max="27" width="3.5546875" style="4" customWidth="1"/>
    <col min="28" max="28" width="9" style="4" customWidth="1"/>
    <col min="29" max="29" width="4.5546875" style="4" bestFit="1" customWidth="1"/>
    <col min="30" max="30" width="4.33203125" style="4" customWidth="1"/>
    <col min="31" max="31" width="7" style="3" bestFit="1" customWidth="1"/>
    <col min="32" max="32" width="6.33203125" customWidth="1"/>
    <col min="33" max="34" width="5.5546875" hidden="1" customWidth="1"/>
    <col min="35" max="35" width="5.5546875" style="4" hidden="1" customWidth="1"/>
    <col min="36" max="36" width="3.88671875" customWidth="1"/>
    <col min="37" max="37" width="2.88671875" customWidth="1"/>
    <col min="38" max="38" width="2.33203125" customWidth="1"/>
    <col min="39" max="39" width="2.6640625" customWidth="1"/>
    <col min="40" max="40" width="3.5546875" customWidth="1"/>
    <col min="41" max="41" width="6.5546875" style="4"/>
    <col min="42" max="42" width="4.5546875" style="4" bestFit="1" customWidth="1"/>
    <col min="43" max="43" width="4.33203125" bestFit="1" customWidth="1"/>
    <col min="45" max="45" width="8" customWidth="1"/>
    <col min="46" max="46" width="5.5546875" customWidth="1"/>
    <col min="47" max="47" width="5.5546875" hidden="1" customWidth="1"/>
    <col min="48" max="48" width="4.88671875" customWidth="1"/>
    <col min="49" max="49" width="2.6640625" customWidth="1"/>
    <col min="50" max="50" width="2.33203125" customWidth="1"/>
    <col min="51" max="51" width="3.109375" customWidth="1"/>
    <col min="52" max="52" width="3.5546875" customWidth="1"/>
    <col min="53" max="53" width="7.44140625" style="4" customWidth="1"/>
    <col min="54" max="54" width="4.5546875" style="4" bestFit="1" customWidth="1"/>
    <col min="55" max="55" width="4.33203125" bestFit="1" customWidth="1"/>
    <col min="57" max="58" width="6.44140625" hidden="1" customWidth="1"/>
    <col min="59" max="59" width="3.88671875" hidden="1" customWidth="1"/>
    <col min="60" max="62" width="2.33203125" hidden="1" customWidth="1"/>
    <col min="63" max="63" width="3.5546875" hidden="1" customWidth="1"/>
    <col min="64" max="64" width="6.5546875" style="4" hidden="1" customWidth="1"/>
    <col min="65" max="65" width="4.5546875" style="4" hidden="1" customWidth="1"/>
    <col min="66" max="66" width="4.33203125" hidden="1" customWidth="1"/>
    <col min="67" max="67" width="8.6640625" hidden="1" customWidth="1"/>
    <col min="68" max="68" width="6.5546875" customWidth="1"/>
    <col min="69" max="71" width="5.5546875" hidden="1" customWidth="1"/>
    <col min="72" max="72" width="3.88671875" customWidth="1"/>
    <col min="73" max="75" width="2.33203125" customWidth="1"/>
    <col min="76" max="76" width="3.5546875" customWidth="1"/>
    <col min="77" max="77" width="6.5546875" style="4" customWidth="1"/>
    <col min="78" max="78" width="4.5546875" style="4" customWidth="1"/>
    <col min="79" max="79" width="4.33203125" customWidth="1"/>
    <col min="80" max="80" width="6.6640625" customWidth="1"/>
    <col min="81" max="81" width="8" customWidth="1"/>
    <col min="82" max="82" width="6.109375" hidden="1" customWidth="1"/>
    <col min="83" max="83" width="4.109375" customWidth="1"/>
    <col min="84" max="85" width="2.88671875" customWidth="1"/>
    <col min="86" max="86" width="2.33203125" customWidth="1"/>
    <col min="87" max="87" width="3.6640625" customWidth="1"/>
    <col min="88" max="88" width="6.6640625" style="4" customWidth="1"/>
    <col min="89" max="89" width="4.33203125" style="4" customWidth="1"/>
    <col min="90" max="90" width="4.5546875" customWidth="1"/>
    <col min="91" max="91" width="6.6640625" customWidth="1"/>
    <col min="92" max="98" width="6.6640625" hidden="1" customWidth="1"/>
    <col min="99" max="100" width="6.6640625" style="4" hidden="1" customWidth="1"/>
    <col min="101" max="109" width="6.6640625" hidden="1" customWidth="1"/>
    <col min="110" max="111" width="6.6640625" style="4" hidden="1" customWidth="1"/>
    <col min="112" max="120" width="6.6640625" hidden="1" customWidth="1"/>
    <col min="121" max="122" width="6.6640625" style="4" hidden="1" customWidth="1"/>
    <col min="123" max="131" width="6.6640625" hidden="1" customWidth="1"/>
    <col min="132" max="133" width="6.6640625" style="4" hidden="1" customWidth="1"/>
    <col min="134" max="142" width="6.6640625" hidden="1" customWidth="1"/>
    <col min="143" max="144" width="6.6640625" style="4" hidden="1" customWidth="1"/>
    <col min="145" max="153" width="6.6640625" hidden="1" customWidth="1"/>
    <col min="154" max="155" width="6.6640625" style="4" hidden="1" customWidth="1"/>
    <col min="156" max="164" width="6.6640625" hidden="1" customWidth="1"/>
    <col min="165" max="166" width="6.6640625" style="4" hidden="1" customWidth="1"/>
    <col min="167" max="175" width="6.6640625" hidden="1" customWidth="1"/>
    <col min="176" max="177" width="6.6640625" style="4" hidden="1" customWidth="1"/>
    <col min="178" max="186" width="6.6640625" hidden="1" customWidth="1"/>
    <col min="187" max="188" width="6.6640625" style="4" hidden="1" customWidth="1"/>
    <col min="189" max="197" width="6.6640625" hidden="1" customWidth="1"/>
    <col min="198" max="199" width="6.6640625" style="4" hidden="1" customWidth="1"/>
    <col min="200" max="208" width="6.6640625" hidden="1" customWidth="1"/>
    <col min="209" max="210" width="6.6640625" style="4" hidden="1" customWidth="1"/>
    <col min="211" max="219" width="6.6640625" hidden="1" customWidth="1"/>
    <col min="220" max="221" width="6.6640625" style="4" hidden="1" customWidth="1"/>
    <col min="222" max="230" width="6.6640625" hidden="1" customWidth="1"/>
    <col min="231" max="232" width="6.6640625" style="4" hidden="1" customWidth="1"/>
    <col min="233" max="241" width="6.6640625" hidden="1" customWidth="1"/>
    <col min="242" max="243" width="6.6640625" style="4" hidden="1" customWidth="1"/>
    <col min="244" max="245" width="6.6640625" hidden="1" customWidth="1"/>
    <col min="246" max="246" width="13.6640625" style="80" bestFit="1" customWidth="1"/>
  </cols>
  <sheetData>
    <row r="1" spans="1:283" ht="71.400000000000006" customHeight="1" thickTop="1" x14ac:dyDescent="0.3">
      <c r="A1" s="151" t="s">
        <v>125</v>
      </c>
      <c r="B1" s="152"/>
      <c r="C1" s="152"/>
      <c r="D1" s="152"/>
      <c r="E1" s="152"/>
      <c r="F1" s="152"/>
      <c r="G1" s="19" t="s">
        <v>67</v>
      </c>
      <c r="H1" s="20" t="s">
        <v>68</v>
      </c>
      <c r="I1" s="153" t="s">
        <v>30</v>
      </c>
      <c r="J1" s="154"/>
      <c r="K1" s="145" t="s">
        <v>97</v>
      </c>
      <c r="L1" s="155"/>
      <c r="M1" s="155"/>
      <c r="N1" s="155"/>
      <c r="O1" s="156"/>
      <c r="P1" s="147" t="s">
        <v>120</v>
      </c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2" t="s">
        <v>121</v>
      </c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2" t="s">
        <v>122</v>
      </c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5" t="s">
        <v>84</v>
      </c>
      <c r="BF1" s="146"/>
      <c r="BG1" s="146"/>
      <c r="BH1" s="146"/>
      <c r="BI1" s="146"/>
      <c r="BJ1" s="146"/>
      <c r="BK1" s="146"/>
      <c r="BL1" s="146"/>
      <c r="BM1" s="146"/>
      <c r="BN1" s="146"/>
      <c r="BO1" s="142"/>
      <c r="BP1" s="147" t="s">
        <v>123</v>
      </c>
      <c r="BQ1" s="143"/>
      <c r="BR1" s="143"/>
      <c r="BS1" s="143"/>
      <c r="BT1" s="143"/>
      <c r="BU1" s="143"/>
      <c r="BV1" s="143"/>
      <c r="BW1" s="143"/>
      <c r="BX1" s="143"/>
      <c r="BY1" s="143"/>
      <c r="BZ1" s="143"/>
      <c r="CA1" s="143"/>
      <c r="CB1" s="143"/>
      <c r="CC1" s="148" t="s">
        <v>124</v>
      </c>
      <c r="CD1" s="149"/>
      <c r="CE1" s="149"/>
      <c r="CF1" s="149"/>
      <c r="CG1" s="149"/>
      <c r="CH1" s="149"/>
      <c r="CI1" s="149"/>
      <c r="CJ1" s="149"/>
      <c r="CK1" s="149"/>
      <c r="CL1" s="149"/>
      <c r="CM1" s="149"/>
      <c r="CN1" s="150" t="s">
        <v>98</v>
      </c>
      <c r="CO1" s="141"/>
      <c r="CP1" s="141"/>
      <c r="CQ1" s="141"/>
      <c r="CR1" s="141"/>
      <c r="CS1" s="141"/>
      <c r="CT1" s="141"/>
      <c r="CU1" s="141"/>
      <c r="CV1" s="141"/>
      <c r="CW1" s="141"/>
      <c r="CX1" s="141"/>
      <c r="CY1" s="141" t="s">
        <v>2</v>
      </c>
      <c r="CZ1" s="141"/>
      <c r="DA1" s="141"/>
      <c r="DB1" s="141"/>
      <c r="DC1" s="141"/>
      <c r="DD1" s="141"/>
      <c r="DE1" s="141"/>
      <c r="DF1" s="141"/>
      <c r="DG1" s="141"/>
      <c r="DH1" s="141"/>
      <c r="DI1" s="141"/>
      <c r="DJ1" s="141" t="s">
        <v>3</v>
      </c>
      <c r="DK1" s="141"/>
      <c r="DL1" s="141"/>
      <c r="DM1" s="141"/>
      <c r="DN1" s="141"/>
      <c r="DO1" s="141"/>
      <c r="DP1" s="141"/>
      <c r="DQ1" s="141"/>
      <c r="DR1" s="141"/>
      <c r="DS1" s="141"/>
      <c r="DT1" s="141"/>
      <c r="DU1" s="141" t="s">
        <v>4</v>
      </c>
      <c r="DV1" s="141"/>
      <c r="DW1" s="141"/>
      <c r="DX1" s="141"/>
      <c r="DY1" s="141"/>
      <c r="DZ1" s="141"/>
      <c r="EA1" s="141"/>
      <c r="EB1" s="141"/>
      <c r="EC1" s="141"/>
      <c r="ED1" s="141"/>
      <c r="EE1" s="141"/>
      <c r="EF1" s="141" t="s">
        <v>5</v>
      </c>
      <c r="EG1" s="141"/>
      <c r="EH1" s="141"/>
      <c r="EI1" s="141"/>
      <c r="EJ1" s="141"/>
      <c r="EK1" s="141"/>
      <c r="EL1" s="141"/>
      <c r="EM1" s="141"/>
      <c r="EN1" s="141"/>
      <c r="EO1" s="141"/>
      <c r="EP1" s="141"/>
      <c r="EQ1" s="141" t="s">
        <v>6</v>
      </c>
      <c r="ER1" s="141"/>
      <c r="ES1" s="141"/>
      <c r="ET1" s="141"/>
      <c r="EU1" s="141"/>
      <c r="EV1" s="141"/>
      <c r="EW1" s="141"/>
      <c r="EX1" s="141"/>
      <c r="EY1" s="141"/>
      <c r="EZ1" s="141"/>
      <c r="FA1" s="141"/>
      <c r="FB1" s="141" t="s">
        <v>7</v>
      </c>
      <c r="FC1" s="141"/>
      <c r="FD1" s="141"/>
      <c r="FE1" s="141"/>
      <c r="FF1" s="141"/>
      <c r="FG1" s="141"/>
      <c r="FH1" s="141"/>
      <c r="FI1" s="141"/>
      <c r="FJ1" s="141"/>
      <c r="FK1" s="141"/>
      <c r="FL1" s="141"/>
      <c r="FM1" s="141" t="s">
        <v>8</v>
      </c>
      <c r="FN1" s="141"/>
      <c r="FO1" s="141"/>
      <c r="FP1" s="141"/>
      <c r="FQ1" s="141"/>
      <c r="FR1" s="141"/>
      <c r="FS1" s="141"/>
      <c r="FT1" s="141"/>
      <c r="FU1" s="141"/>
      <c r="FV1" s="141"/>
      <c r="FW1" s="141"/>
      <c r="FX1" s="141" t="s">
        <v>9</v>
      </c>
      <c r="FY1" s="141"/>
      <c r="FZ1" s="141"/>
      <c r="GA1" s="141"/>
      <c r="GB1" s="141"/>
      <c r="GC1" s="141"/>
      <c r="GD1" s="141"/>
      <c r="GE1" s="141"/>
      <c r="GF1" s="141"/>
      <c r="GG1" s="141"/>
      <c r="GH1" s="141"/>
      <c r="GI1" s="141" t="s">
        <v>10</v>
      </c>
      <c r="GJ1" s="141"/>
      <c r="GK1" s="141"/>
      <c r="GL1" s="141"/>
      <c r="GM1" s="141"/>
      <c r="GN1" s="141"/>
      <c r="GO1" s="141"/>
      <c r="GP1" s="141"/>
      <c r="GQ1" s="141"/>
      <c r="GR1" s="141"/>
      <c r="GS1" s="141"/>
      <c r="GT1" s="141" t="s">
        <v>11</v>
      </c>
      <c r="GU1" s="141"/>
      <c r="GV1" s="141"/>
      <c r="GW1" s="141"/>
      <c r="GX1" s="141"/>
      <c r="GY1" s="141"/>
      <c r="GZ1" s="141"/>
      <c r="HA1" s="141"/>
      <c r="HB1" s="141"/>
      <c r="HC1" s="141"/>
      <c r="HD1" s="141"/>
      <c r="HE1" s="141" t="s">
        <v>12</v>
      </c>
      <c r="HF1" s="141"/>
      <c r="HG1" s="141"/>
      <c r="HH1" s="141"/>
      <c r="HI1" s="141"/>
      <c r="HJ1" s="141"/>
      <c r="HK1" s="141"/>
      <c r="HL1" s="141"/>
      <c r="HM1" s="141"/>
      <c r="HN1" s="141"/>
      <c r="HO1" s="141"/>
      <c r="HP1" s="141" t="s">
        <v>13</v>
      </c>
      <c r="HQ1" s="141"/>
      <c r="HR1" s="141"/>
      <c r="HS1" s="141"/>
      <c r="HT1" s="141"/>
      <c r="HU1" s="141"/>
      <c r="HV1" s="141"/>
      <c r="HW1" s="141"/>
      <c r="HX1" s="141"/>
      <c r="HY1" s="141"/>
      <c r="HZ1" s="141"/>
      <c r="IA1" s="141" t="s">
        <v>14</v>
      </c>
      <c r="IB1" s="141"/>
      <c r="IC1" s="141"/>
      <c r="ID1" s="141"/>
      <c r="IE1" s="141"/>
      <c r="IF1" s="141"/>
      <c r="IG1" s="141"/>
      <c r="IH1" s="141"/>
      <c r="II1" s="141"/>
      <c r="IJ1" s="141"/>
      <c r="IK1" s="144"/>
      <c r="IL1" s="78"/>
    </row>
    <row r="2" spans="1:283" ht="59.25" customHeight="1" thickBot="1" x14ac:dyDescent="0.3">
      <c r="A2" s="46" t="s">
        <v>83</v>
      </c>
      <c r="B2" s="47" t="s">
        <v>82</v>
      </c>
      <c r="C2" s="47" t="s">
        <v>88</v>
      </c>
      <c r="D2" s="62" t="s">
        <v>89</v>
      </c>
      <c r="E2" s="47" t="s">
        <v>1</v>
      </c>
      <c r="F2" s="48" t="s">
        <v>0</v>
      </c>
      <c r="G2" s="49" t="s">
        <v>54</v>
      </c>
      <c r="H2" s="50" t="s">
        <v>54</v>
      </c>
      <c r="I2" s="51" t="s">
        <v>65</v>
      </c>
      <c r="J2" s="52" t="s">
        <v>66</v>
      </c>
      <c r="K2" s="46" t="s">
        <v>51</v>
      </c>
      <c r="L2" s="47" t="s">
        <v>91</v>
      </c>
      <c r="M2" s="47" t="s">
        <v>49</v>
      </c>
      <c r="N2" s="47" t="s">
        <v>50</v>
      </c>
      <c r="O2" s="48" t="s">
        <v>48</v>
      </c>
      <c r="P2" s="46" t="s">
        <v>32</v>
      </c>
      <c r="Q2" s="47" t="s">
        <v>33</v>
      </c>
      <c r="R2" s="47" t="s">
        <v>34</v>
      </c>
      <c r="S2" s="47" t="s">
        <v>35</v>
      </c>
      <c r="T2" s="47" t="s">
        <v>36</v>
      </c>
      <c r="U2" s="47" t="s">
        <v>37</v>
      </c>
      <c r="V2" s="47" t="s">
        <v>38</v>
      </c>
      <c r="W2" s="47" t="s">
        <v>31</v>
      </c>
      <c r="X2" s="47" t="s">
        <v>39</v>
      </c>
      <c r="Y2" s="47" t="s">
        <v>100</v>
      </c>
      <c r="Z2" s="47" t="s">
        <v>95</v>
      </c>
      <c r="AA2" s="53" t="s">
        <v>42</v>
      </c>
      <c r="AB2" s="47" t="s">
        <v>43</v>
      </c>
      <c r="AC2" s="47" t="s">
        <v>31</v>
      </c>
      <c r="AD2" s="47" t="s">
        <v>44</v>
      </c>
      <c r="AE2" s="48" t="s">
        <v>45</v>
      </c>
      <c r="AF2" s="47" t="s">
        <v>32</v>
      </c>
      <c r="AG2" s="47" t="s">
        <v>33</v>
      </c>
      <c r="AH2" s="47" t="s">
        <v>34</v>
      </c>
      <c r="AI2" s="47" t="s">
        <v>35</v>
      </c>
      <c r="AJ2" s="47" t="s">
        <v>31</v>
      </c>
      <c r="AK2" s="47" t="s">
        <v>39</v>
      </c>
      <c r="AL2" s="47" t="s">
        <v>100</v>
      </c>
      <c r="AM2" s="47" t="s">
        <v>95</v>
      </c>
      <c r="AN2" s="53" t="s">
        <v>42</v>
      </c>
      <c r="AO2" s="47" t="s">
        <v>43</v>
      </c>
      <c r="AP2" s="47" t="s">
        <v>31</v>
      </c>
      <c r="AQ2" s="47" t="s">
        <v>44</v>
      </c>
      <c r="AR2" s="48" t="s">
        <v>45</v>
      </c>
      <c r="AS2" s="47" t="s">
        <v>87</v>
      </c>
      <c r="AT2" s="47" t="s">
        <v>33</v>
      </c>
      <c r="AU2" s="47" t="s">
        <v>34</v>
      </c>
      <c r="AV2" s="47" t="s">
        <v>31</v>
      </c>
      <c r="AW2" s="47" t="s">
        <v>39</v>
      </c>
      <c r="AX2" s="47" t="s">
        <v>100</v>
      </c>
      <c r="AY2" s="47" t="s">
        <v>95</v>
      </c>
      <c r="AZ2" s="53" t="s">
        <v>42</v>
      </c>
      <c r="BA2" s="47" t="s">
        <v>43</v>
      </c>
      <c r="BB2" s="47" t="s">
        <v>31</v>
      </c>
      <c r="BC2" s="47" t="s">
        <v>44</v>
      </c>
      <c r="BD2" s="48" t="s">
        <v>45</v>
      </c>
      <c r="BE2" s="42" t="s">
        <v>84</v>
      </c>
      <c r="BF2" s="42" t="s">
        <v>32</v>
      </c>
      <c r="BG2" s="42" t="s">
        <v>31</v>
      </c>
      <c r="BH2" s="42" t="s">
        <v>39</v>
      </c>
      <c r="BI2" s="42" t="s">
        <v>40</v>
      </c>
      <c r="BJ2" s="42" t="s">
        <v>41</v>
      </c>
      <c r="BK2" s="44" t="s">
        <v>42</v>
      </c>
      <c r="BL2" s="47" t="s">
        <v>43</v>
      </c>
      <c r="BM2" s="47" t="s">
        <v>47</v>
      </c>
      <c r="BN2" s="47" t="s">
        <v>44</v>
      </c>
      <c r="BO2" s="48" t="s">
        <v>45</v>
      </c>
      <c r="BP2" s="46" t="s">
        <v>87</v>
      </c>
      <c r="BQ2" s="47" t="s">
        <v>33</v>
      </c>
      <c r="BR2" s="47" t="s">
        <v>34</v>
      </c>
      <c r="BS2" s="47" t="s">
        <v>35</v>
      </c>
      <c r="BT2" s="47" t="s">
        <v>31</v>
      </c>
      <c r="BU2" s="47" t="s">
        <v>39</v>
      </c>
      <c r="BV2" s="47" t="s">
        <v>100</v>
      </c>
      <c r="BW2" s="47" t="s">
        <v>95</v>
      </c>
      <c r="BX2" s="53" t="s">
        <v>42</v>
      </c>
      <c r="BY2" s="47" t="s">
        <v>43</v>
      </c>
      <c r="BZ2" s="47" t="s">
        <v>31</v>
      </c>
      <c r="CA2" s="47" t="s">
        <v>44</v>
      </c>
      <c r="CB2" s="48" t="s">
        <v>45</v>
      </c>
      <c r="CC2" s="69" t="s">
        <v>32</v>
      </c>
      <c r="CD2" s="67" t="s">
        <v>33</v>
      </c>
      <c r="CE2" s="67" t="s">
        <v>31</v>
      </c>
      <c r="CF2" s="67" t="s">
        <v>39</v>
      </c>
      <c r="CG2" s="67" t="s">
        <v>100</v>
      </c>
      <c r="CH2" s="67" t="s">
        <v>95</v>
      </c>
      <c r="CI2" s="70" t="s">
        <v>42</v>
      </c>
      <c r="CJ2" s="71" t="s">
        <v>43</v>
      </c>
      <c r="CK2" s="67" t="s">
        <v>31</v>
      </c>
      <c r="CL2" s="67" t="s">
        <v>44</v>
      </c>
      <c r="CM2" s="68" t="s">
        <v>45</v>
      </c>
      <c r="CN2" s="54" t="s">
        <v>32</v>
      </c>
      <c r="CO2" s="54" t="s">
        <v>33</v>
      </c>
      <c r="CP2" s="54" t="s">
        <v>31</v>
      </c>
      <c r="CQ2" s="54" t="s">
        <v>39</v>
      </c>
      <c r="CR2" s="54" t="s">
        <v>40</v>
      </c>
      <c r="CS2" s="54" t="s">
        <v>41</v>
      </c>
      <c r="CT2" s="54" t="s">
        <v>42</v>
      </c>
      <c r="CU2" s="55" t="s">
        <v>43</v>
      </c>
      <c r="CV2" s="54" t="s">
        <v>47</v>
      </c>
      <c r="CW2" s="54" t="s">
        <v>44</v>
      </c>
      <c r="CX2" s="56" t="s">
        <v>45</v>
      </c>
      <c r="CY2" s="57" t="s">
        <v>32</v>
      </c>
      <c r="CZ2" s="54" t="s">
        <v>33</v>
      </c>
      <c r="DA2" s="54" t="s">
        <v>31</v>
      </c>
      <c r="DB2" s="54" t="s">
        <v>39</v>
      </c>
      <c r="DC2" s="54" t="s">
        <v>40</v>
      </c>
      <c r="DD2" s="54" t="s">
        <v>41</v>
      </c>
      <c r="DE2" s="54" t="s">
        <v>42</v>
      </c>
      <c r="DF2" s="55" t="s">
        <v>43</v>
      </c>
      <c r="DG2" s="54" t="s">
        <v>47</v>
      </c>
      <c r="DH2" s="54" t="s">
        <v>44</v>
      </c>
      <c r="DI2" s="56" t="s">
        <v>45</v>
      </c>
      <c r="DJ2" s="57" t="s">
        <v>32</v>
      </c>
      <c r="DK2" s="54" t="s">
        <v>33</v>
      </c>
      <c r="DL2" s="54" t="s">
        <v>31</v>
      </c>
      <c r="DM2" s="54" t="s">
        <v>39</v>
      </c>
      <c r="DN2" s="54" t="s">
        <v>40</v>
      </c>
      <c r="DO2" s="54" t="s">
        <v>41</v>
      </c>
      <c r="DP2" s="54" t="s">
        <v>42</v>
      </c>
      <c r="DQ2" s="55" t="s">
        <v>43</v>
      </c>
      <c r="DR2" s="54" t="s">
        <v>47</v>
      </c>
      <c r="DS2" s="54" t="s">
        <v>44</v>
      </c>
      <c r="DT2" s="56" t="s">
        <v>45</v>
      </c>
      <c r="DU2" s="57" t="s">
        <v>32</v>
      </c>
      <c r="DV2" s="54" t="s">
        <v>33</v>
      </c>
      <c r="DW2" s="54" t="s">
        <v>31</v>
      </c>
      <c r="DX2" s="54" t="s">
        <v>39</v>
      </c>
      <c r="DY2" s="54" t="s">
        <v>40</v>
      </c>
      <c r="DZ2" s="54" t="s">
        <v>41</v>
      </c>
      <c r="EA2" s="54" t="s">
        <v>42</v>
      </c>
      <c r="EB2" s="55" t="s">
        <v>43</v>
      </c>
      <c r="EC2" s="54" t="s">
        <v>47</v>
      </c>
      <c r="ED2" s="54" t="s">
        <v>44</v>
      </c>
      <c r="EE2" s="56" t="s">
        <v>45</v>
      </c>
      <c r="EF2" s="57" t="s">
        <v>32</v>
      </c>
      <c r="EG2" s="54" t="s">
        <v>33</v>
      </c>
      <c r="EH2" s="54" t="s">
        <v>31</v>
      </c>
      <c r="EI2" s="54" t="s">
        <v>39</v>
      </c>
      <c r="EJ2" s="54" t="s">
        <v>40</v>
      </c>
      <c r="EK2" s="54" t="s">
        <v>41</v>
      </c>
      <c r="EL2" s="54" t="s">
        <v>42</v>
      </c>
      <c r="EM2" s="55" t="s">
        <v>43</v>
      </c>
      <c r="EN2" s="54" t="s">
        <v>47</v>
      </c>
      <c r="EO2" s="54" t="s">
        <v>44</v>
      </c>
      <c r="EP2" s="56" t="s">
        <v>45</v>
      </c>
      <c r="EQ2" s="57" t="s">
        <v>32</v>
      </c>
      <c r="ER2" s="54" t="s">
        <v>33</v>
      </c>
      <c r="ES2" s="54" t="s">
        <v>31</v>
      </c>
      <c r="ET2" s="54" t="s">
        <v>39</v>
      </c>
      <c r="EU2" s="54" t="s">
        <v>40</v>
      </c>
      <c r="EV2" s="54" t="s">
        <v>41</v>
      </c>
      <c r="EW2" s="54" t="s">
        <v>42</v>
      </c>
      <c r="EX2" s="55" t="s">
        <v>43</v>
      </c>
      <c r="EY2" s="54" t="s">
        <v>47</v>
      </c>
      <c r="EZ2" s="54" t="s">
        <v>44</v>
      </c>
      <c r="FA2" s="56" t="s">
        <v>45</v>
      </c>
      <c r="FB2" s="57" t="s">
        <v>32</v>
      </c>
      <c r="FC2" s="54" t="s">
        <v>33</v>
      </c>
      <c r="FD2" s="54" t="s">
        <v>31</v>
      </c>
      <c r="FE2" s="54" t="s">
        <v>39</v>
      </c>
      <c r="FF2" s="54" t="s">
        <v>40</v>
      </c>
      <c r="FG2" s="54" t="s">
        <v>41</v>
      </c>
      <c r="FH2" s="54" t="s">
        <v>42</v>
      </c>
      <c r="FI2" s="55" t="s">
        <v>43</v>
      </c>
      <c r="FJ2" s="54" t="s">
        <v>47</v>
      </c>
      <c r="FK2" s="54" t="s">
        <v>44</v>
      </c>
      <c r="FL2" s="56" t="s">
        <v>45</v>
      </c>
      <c r="FM2" s="57" t="s">
        <v>32</v>
      </c>
      <c r="FN2" s="54" t="s">
        <v>33</v>
      </c>
      <c r="FO2" s="54" t="s">
        <v>31</v>
      </c>
      <c r="FP2" s="54" t="s">
        <v>39</v>
      </c>
      <c r="FQ2" s="54" t="s">
        <v>40</v>
      </c>
      <c r="FR2" s="54" t="s">
        <v>41</v>
      </c>
      <c r="FS2" s="54" t="s">
        <v>42</v>
      </c>
      <c r="FT2" s="55" t="s">
        <v>43</v>
      </c>
      <c r="FU2" s="54" t="s">
        <v>47</v>
      </c>
      <c r="FV2" s="54" t="s">
        <v>44</v>
      </c>
      <c r="FW2" s="56" t="s">
        <v>45</v>
      </c>
      <c r="FX2" s="57" t="s">
        <v>32</v>
      </c>
      <c r="FY2" s="54" t="s">
        <v>33</v>
      </c>
      <c r="FZ2" s="54" t="s">
        <v>31</v>
      </c>
      <c r="GA2" s="54" t="s">
        <v>39</v>
      </c>
      <c r="GB2" s="54" t="s">
        <v>40</v>
      </c>
      <c r="GC2" s="54" t="s">
        <v>41</v>
      </c>
      <c r="GD2" s="54" t="s">
        <v>42</v>
      </c>
      <c r="GE2" s="55" t="s">
        <v>43</v>
      </c>
      <c r="GF2" s="54" t="s">
        <v>47</v>
      </c>
      <c r="GG2" s="54" t="s">
        <v>44</v>
      </c>
      <c r="GH2" s="56" t="s">
        <v>45</v>
      </c>
      <c r="GI2" s="57" t="s">
        <v>32</v>
      </c>
      <c r="GJ2" s="54" t="s">
        <v>33</v>
      </c>
      <c r="GK2" s="54" t="s">
        <v>31</v>
      </c>
      <c r="GL2" s="54" t="s">
        <v>39</v>
      </c>
      <c r="GM2" s="54" t="s">
        <v>40</v>
      </c>
      <c r="GN2" s="54" t="s">
        <v>41</v>
      </c>
      <c r="GO2" s="54" t="s">
        <v>42</v>
      </c>
      <c r="GP2" s="55" t="s">
        <v>43</v>
      </c>
      <c r="GQ2" s="54" t="s">
        <v>47</v>
      </c>
      <c r="GR2" s="54" t="s">
        <v>44</v>
      </c>
      <c r="GS2" s="56" t="s">
        <v>45</v>
      </c>
      <c r="GT2" s="57" t="s">
        <v>32</v>
      </c>
      <c r="GU2" s="54" t="s">
        <v>33</v>
      </c>
      <c r="GV2" s="54" t="s">
        <v>31</v>
      </c>
      <c r="GW2" s="54" t="s">
        <v>39</v>
      </c>
      <c r="GX2" s="54" t="s">
        <v>40</v>
      </c>
      <c r="GY2" s="54" t="s">
        <v>41</v>
      </c>
      <c r="GZ2" s="54" t="s">
        <v>42</v>
      </c>
      <c r="HA2" s="55" t="s">
        <v>43</v>
      </c>
      <c r="HB2" s="54" t="s">
        <v>47</v>
      </c>
      <c r="HC2" s="54" t="s">
        <v>44</v>
      </c>
      <c r="HD2" s="56" t="s">
        <v>45</v>
      </c>
      <c r="HE2" s="57" t="s">
        <v>32</v>
      </c>
      <c r="HF2" s="54" t="s">
        <v>33</v>
      </c>
      <c r="HG2" s="54" t="s">
        <v>31</v>
      </c>
      <c r="HH2" s="54" t="s">
        <v>39</v>
      </c>
      <c r="HI2" s="54" t="s">
        <v>40</v>
      </c>
      <c r="HJ2" s="54" t="s">
        <v>41</v>
      </c>
      <c r="HK2" s="54" t="s">
        <v>42</v>
      </c>
      <c r="HL2" s="55" t="s">
        <v>43</v>
      </c>
      <c r="HM2" s="54" t="s">
        <v>47</v>
      </c>
      <c r="HN2" s="54" t="s">
        <v>44</v>
      </c>
      <c r="HO2" s="56" t="s">
        <v>45</v>
      </c>
      <c r="HP2" s="57" t="s">
        <v>32</v>
      </c>
      <c r="HQ2" s="54" t="s">
        <v>33</v>
      </c>
      <c r="HR2" s="54" t="s">
        <v>31</v>
      </c>
      <c r="HS2" s="54" t="s">
        <v>39</v>
      </c>
      <c r="HT2" s="54" t="s">
        <v>40</v>
      </c>
      <c r="HU2" s="54" t="s">
        <v>41</v>
      </c>
      <c r="HV2" s="54" t="s">
        <v>42</v>
      </c>
      <c r="HW2" s="55" t="s">
        <v>43</v>
      </c>
      <c r="HX2" s="54" t="s">
        <v>47</v>
      </c>
      <c r="HY2" s="54" t="s">
        <v>44</v>
      </c>
      <c r="HZ2" s="56" t="s">
        <v>45</v>
      </c>
      <c r="IA2" s="57" t="s">
        <v>32</v>
      </c>
      <c r="IB2" s="54" t="s">
        <v>33</v>
      </c>
      <c r="IC2" s="54" t="s">
        <v>31</v>
      </c>
      <c r="ID2" s="54" t="s">
        <v>39</v>
      </c>
      <c r="IE2" s="54" t="s">
        <v>40</v>
      </c>
      <c r="IF2" s="54" t="s">
        <v>41</v>
      </c>
      <c r="IG2" s="54" t="s">
        <v>42</v>
      </c>
      <c r="IH2" s="55" t="s">
        <v>43</v>
      </c>
      <c r="II2" s="54" t="s">
        <v>47</v>
      </c>
      <c r="IJ2" s="54" t="s">
        <v>44</v>
      </c>
      <c r="IK2" s="54" t="s">
        <v>45</v>
      </c>
      <c r="IL2" s="78"/>
    </row>
    <row r="3" spans="1:283" x14ac:dyDescent="0.25">
      <c r="A3" s="33">
        <v>1</v>
      </c>
      <c r="B3" s="63" t="s">
        <v>116</v>
      </c>
      <c r="C3" s="25"/>
      <c r="D3" s="64"/>
      <c r="E3" s="64" t="s">
        <v>103</v>
      </c>
      <c r="F3" s="65" t="s">
        <v>22</v>
      </c>
      <c r="G3" s="24" t="str">
        <f>IF(AND(OR($G$2="Y",$H$2="Y"),I3&lt;5,J3&lt;5),IF(AND(I3=#REF!,J3=#REF!),#REF!+1,1),"")</f>
        <v/>
      </c>
      <c r="H3" s="21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4" t="str">
        <f>IF(ISNA(VLOOKUP(E3,SortLookup!$A$1:$B$5,2,FALSE))," ",VLOOKUP(E3,SortLookup!$A$1:$B$5,2,FALSE))</f>
        <v xml:space="preserve"> </v>
      </c>
      <c r="J3" s="22">
        <f>IF(ISNA(VLOOKUP(F3,SortLookup!$A$7:$B$11,2,FALSE))," ",VLOOKUP(F3,SortLookup!$A$7:$B$11,2,FALSE))</f>
        <v>3</v>
      </c>
      <c r="K3" s="58">
        <f>L3+M3+O3</f>
        <v>212.61</v>
      </c>
      <c r="L3" s="59">
        <f>AB3+AO3+BA3+BL3+BY3+CJ3+CU3+DF3+DQ3+EB3+EM3+EX3+FI3+FT3+GE3+GP3+HA3+HL3+HW3+IH3</f>
        <v>167.61</v>
      </c>
      <c r="M3" s="36">
        <f>AD3+AQ3+BC3+BN3+CA3+CL3+CW3+DH3+DS3+ED3+EO3+EZ3+FK3+FV3+GG3+GR3+HC3+HN3+HY3+IJ3</f>
        <v>6</v>
      </c>
      <c r="N3" s="37">
        <f>O3</f>
        <v>39</v>
      </c>
      <c r="O3" s="60">
        <f>W3+AJ3+AV3+BG3+BT3+CE3+CP3+DA3+DL3+DW3+EH3+ES3+FD3+FO3+FZ3+GK3+GV3+HG3+HR3+IC3</f>
        <v>39</v>
      </c>
      <c r="P3" s="31">
        <v>13.73</v>
      </c>
      <c r="Q3" s="28">
        <v>6.11</v>
      </c>
      <c r="R3" s="28"/>
      <c r="S3" s="28"/>
      <c r="T3" s="28"/>
      <c r="U3" s="28"/>
      <c r="V3" s="28"/>
      <c r="W3" s="29">
        <v>6</v>
      </c>
      <c r="X3" s="29">
        <v>0</v>
      </c>
      <c r="Y3" s="29">
        <v>0</v>
      </c>
      <c r="Z3" s="29">
        <v>0</v>
      </c>
      <c r="AA3" s="30">
        <v>0</v>
      </c>
      <c r="AB3" s="27">
        <f>P3+Q3+R3+S3+T3+U3+V3</f>
        <v>19.84</v>
      </c>
      <c r="AC3" s="26">
        <f>W3</f>
        <v>6</v>
      </c>
      <c r="AD3" s="23">
        <f>(X3*3)+(Y3*10)+(Z3*5)+(AA3*20)</f>
        <v>0</v>
      </c>
      <c r="AE3" s="45">
        <f>AB3+AC3+AD3</f>
        <v>25.84</v>
      </c>
      <c r="AF3" s="31">
        <v>36.5</v>
      </c>
      <c r="AG3" s="28"/>
      <c r="AH3" s="28"/>
      <c r="AI3" s="28"/>
      <c r="AJ3" s="29">
        <v>6</v>
      </c>
      <c r="AK3" s="29">
        <v>0</v>
      </c>
      <c r="AL3" s="29">
        <v>0</v>
      </c>
      <c r="AM3" s="29">
        <v>0</v>
      </c>
      <c r="AN3" s="30">
        <v>0</v>
      </c>
      <c r="AO3" s="27">
        <f>AF3+AG3+AH3+AI3</f>
        <v>36.5</v>
      </c>
      <c r="AP3" s="26">
        <f>AJ3</f>
        <v>6</v>
      </c>
      <c r="AQ3" s="23">
        <f>(AK3*3)+(AL3*10)+(AM3*5)+(AN3*20)</f>
        <v>0</v>
      </c>
      <c r="AR3" s="45">
        <f>AO3+AP3+AQ3</f>
        <v>42.5</v>
      </c>
      <c r="AS3" s="31">
        <v>20.14</v>
      </c>
      <c r="AT3" s="28">
        <v>28.06</v>
      </c>
      <c r="AU3" s="28"/>
      <c r="AV3" s="29">
        <v>21</v>
      </c>
      <c r="AW3" s="29">
        <v>1</v>
      </c>
      <c r="AX3" s="29">
        <v>0</v>
      </c>
      <c r="AY3" s="29">
        <v>0</v>
      </c>
      <c r="AZ3" s="30">
        <v>0</v>
      </c>
      <c r="BA3" s="27">
        <f>AS3+AT3+AU3</f>
        <v>48.2</v>
      </c>
      <c r="BB3" s="26">
        <f>AV3</f>
        <v>21</v>
      </c>
      <c r="BC3" s="23">
        <f>(AW3*3)+(AX3*10)+(AY3*5)+(AZ3*20)</f>
        <v>3</v>
      </c>
      <c r="BD3" s="45">
        <f>BA3+BB3+BC3</f>
        <v>72.2</v>
      </c>
      <c r="BE3" s="27"/>
      <c r="BF3" s="43"/>
      <c r="BG3" s="29"/>
      <c r="BH3" s="29"/>
      <c r="BI3" s="29"/>
      <c r="BJ3" s="29"/>
      <c r="BK3" s="30"/>
      <c r="BL3" s="40">
        <f>BE3+BF3</f>
        <v>0</v>
      </c>
      <c r="BM3" s="37">
        <f>BG3/2</f>
        <v>0</v>
      </c>
      <c r="BN3" s="36">
        <f>(BH3*3)+(BI3*5)+(BJ3*5)+(BK3*20)</f>
        <v>0</v>
      </c>
      <c r="BO3" s="35">
        <f>BL3+BM3+BN3</f>
        <v>0</v>
      </c>
      <c r="BP3" s="31">
        <v>25.32</v>
      </c>
      <c r="BQ3" s="28"/>
      <c r="BR3" s="28"/>
      <c r="BS3" s="28"/>
      <c r="BT3" s="29">
        <v>0</v>
      </c>
      <c r="BU3" s="29">
        <v>0</v>
      </c>
      <c r="BV3" s="29">
        <v>0</v>
      </c>
      <c r="BW3" s="29">
        <v>0</v>
      </c>
      <c r="BX3" s="30">
        <v>0</v>
      </c>
      <c r="BY3" s="27">
        <f>BP3+BQ3+BR3+BS3</f>
        <v>25.32</v>
      </c>
      <c r="BZ3" s="26">
        <f>BT3</f>
        <v>0</v>
      </c>
      <c r="CA3" s="32">
        <f>(BU3*3)+(BV3*10)+(BW3*5)+(BX3*20)</f>
        <v>0</v>
      </c>
      <c r="CB3" s="72">
        <f>BY3+BZ3+CA3</f>
        <v>25.32</v>
      </c>
      <c r="CC3" s="31">
        <v>37.75</v>
      </c>
      <c r="CD3" s="28"/>
      <c r="CE3" s="29">
        <v>6</v>
      </c>
      <c r="CF3" s="29">
        <v>1</v>
      </c>
      <c r="CG3" s="29">
        <v>0</v>
      </c>
      <c r="CH3" s="29">
        <v>0</v>
      </c>
      <c r="CI3" s="30">
        <v>0</v>
      </c>
      <c r="CJ3" s="27">
        <f>CC3+CD3</f>
        <v>37.75</v>
      </c>
      <c r="CK3" s="26">
        <f>CE3</f>
        <v>6</v>
      </c>
      <c r="CL3" s="23">
        <f>(CF3*3)+(CG3*10)+(CH3*5)+(CI3*20)</f>
        <v>3</v>
      </c>
      <c r="CM3" s="45">
        <f>CJ3+CK3+CL3</f>
        <v>46.75</v>
      </c>
      <c r="CN3" s="4"/>
      <c r="CO3" s="4"/>
      <c r="CP3" s="4"/>
      <c r="CQ3" s="4"/>
      <c r="CR3" s="4"/>
      <c r="CS3" s="4"/>
      <c r="CT3" s="4"/>
      <c r="CU3" s="73"/>
      <c r="CW3" s="4"/>
      <c r="CX3" s="74"/>
      <c r="CY3" s="39"/>
      <c r="CZ3" s="4"/>
      <c r="DA3" s="4"/>
      <c r="DB3" s="4"/>
      <c r="DC3" s="4"/>
      <c r="DD3" s="4"/>
      <c r="DE3" s="4"/>
      <c r="DF3" s="73"/>
      <c r="DH3" s="4"/>
      <c r="DI3" s="74"/>
      <c r="DJ3" s="39"/>
      <c r="DK3" s="4"/>
      <c r="DL3" s="4"/>
      <c r="DM3" s="4"/>
      <c r="DN3" s="4"/>
      <c r="DO3" s="4"/>
      <c r="DP3" s="4"/>
      <c r="DQ3" s="73"/>
      <c r="DS3" s="4"/>
      <c r="DT3" s="74"/>
      <c r="DU3" s="39"/>
      <c r="DV3" s="4"/>
      <c r="DW3" s="4"/>
      <c r="DX3" s="4"/>
      <c r="DY3" s="4"/>
      <c r="DZ3" s="4"/>
      <c r="EA3" s="4"/>
      <c r="EB3" s="73"/>
      <c r="ED3" s="4"/>
      <c r="EE3" s="74"/>
      <c r="EF3" s="39"/>
      <c r="EG3" s="4"/>
      <c r="EH3" s="4"/>
      <c r="EI3" s="4"/>
      <c r="EJ3" s="4"/>
      <c r="EK3" s="4"/>
      <c r="EL3" s="4"/>
      <c r="EM3" s="73"/>
      <c r="EO3" s="4"/>
      <c r="EP3" s="74"/>
      <c r="EQ3" s="39"/>
      <c r="ER3" s="4"/>
      <c r="ES3" s="4"/>
      <c r="ET3" s="4"/>
      <c r="EU3" s="4"/>
      <c r="EV3" s="4"/>
      <c r="EW3" s="4"/>
      <c r="EX3" s="73"/>
      <c r="EZ3" s="4"/>
      <c r="FA3" s="74"/>
      <c r="FB3" s="39"/>
      <c r="FC3" s="4"/>
      <c r="FD3" s="4"/>
      <c r="FE3" s="4"/>
      <c r="FF3" s="4"/>
      <c r="FG3" s="4"/>
      <c r="FH3" s="4"/>
      <c r="FI3" s="73"/>
      <c r="FK3" s="4"/>
      <c r="FL3" s="74"/>
      <c r="FM3" s="39"/>
      <c r="FN3" s="4"/>
      <c r="FO3" s="4"/>
      <c r="FP3" s="4"/>
      <c r="FQ3" s="4"/>
      <c r="FR3" s="4"/>
      <c r="FS3" s="4"/>
      <c r="FT3" s="73"/>
      <c r="FV3" s="4"/>
      <c r="FW3" s="74"/>
      <c r="FX3" s="39"/>
      <c r="FY3" s="4"/>
      <c r="FZ3" s="4"/>
      <c r="GA3" s="4"/>
      <c r="GB3" s="4"/>
      <c r="GC3" s="4"/>
      <c r="GD3" s="4"/>
      <c r="GE3" s="73"/>
      <c r="GG3" s="4"/>
      <c r="GH3" s="74"/>
      <c r="GI3" s="39"/>
      <c r="GJ3" s="4"/>
      <c r="GK3" s="4"/>
      <c r="GL3" s="4"/>
      <c r="GM3" s="4"/>
      <c r="GN3" s="4"/>
      <c r="GO3" s="4"/>
      <c r="GP3" s="73"/>
      <c r="GR3" s="4"/>
      <c r="GS3" s="74"/>
      <c r="GT3" s="39"/>
      <c r="GU3" s="4"/>
      <c r="GV3" s="4"/>
      <c r="GW3" s="4"/>
      <c r="GX3" s="4"/>
      <c r="GY3" s="4"/>
      <c r="GZ3" s="4"/>
      <c r="HA3" s="73"/>
      <c r="HC3" s="4"/>
      <c r="HD3" s="74"/>
      <c r="HE3" s="39"/>
      <c r="HF3" s="4"/>
      <c r="HG3" s="4"/>
      <c r="HH3" s="4"/>
      <c r="HI3" s="4"/>
      <c r="HJ3" s="4"/>
      <c r="HK3" s="4"/>
      <c r="HL3" s="73"/>
      <c r="HN3" s="4"/>
      <c r="HO3" s="74"/>
      <c r="HP3" s="39"/>
      <c r="HQ3" s="4"/>
      <c r="HR3" s="4"/>
      <c r="HS3" s="4"/>
      <c r="HT3" s="4"/>
      <c r="HU3" s="4"/>
      <c r="HV3" s="4"/>
      <c r="HW3" s="73"/>
      <c r="HY3" s="4"/>
      <c r="HZ3" s="74"/>
      <c r="IA3" s="39"/>
      <c r="IB3" s="4"/>
      <c r="IC3" s="4"/>
      <c r="ID3" s="4"/>
      <c r="IE3" s="4"/>
      <c r="IF3" s="4"/>
      <c r="IG3" s="4"/>
      <c r="IH3" s="73"/>
      <c r="IJ3" s="4"/>
      <c r="IK3" s="4"/>
      <c r="IL3" s="78"/>
      <c r="IM3" s="4"/>
      <c r="IN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</row>
    <row r="4" spans="1:283" x14ac:dyDescent="0.25">
      <c r="A4" s="33">
        <v>2</v>
      </c>
      <c r="B4" s="63" t="s">
        <v>115</v>
      </c>
      <c r="C4" s="25"/>
      <c r="D4" s="64"/>
      <c r="E4" s="64" t="s">
        <v>103</v>
      </c>
      <c r="F4" s="65" t="s">
        <v>22</v>
      </c>
      <c r="G4" s="24" t="str">
        <f>IF(AND(OR($G$2="Y",$H$2="Y"),I4&lt;5,J4&lt;5),IF(AND(I4=#REF!,J4=#REF!),#REF!+1,1),"")</f>
        <v/>
      </c>
      <c r="H4" s="21" t="e">
        <f>IF(AND($H$2="Y",J4&gt;0,OR(AND(G4=1,#REF!=10),AND(G4=2,#REF!=20),AND(G4=3,#REF!=30),AND(G4=4,#REF!=40),AND(G4=5,#REF!=50),AND(G4=6,#REF!=60),AND(G4=7,#REF!=70),AND(G4=8,#REF!=80),AND(G4=9,#REF!=90),AND(G4=10,#REF!=100))),VLOOKUP(J4-1,SortLookup!$A$13:$B$16,2,FALSE),"")</f>
        <v>#REF!</v>
      </c>
      <c r="I4" s="34" t="str">
        <f>IF(ISNA(VLOOKUP(E4,SortLookup!$A$1:$B$5,2,FALSE))," ",VLOOKUP(E4,SortLookup!$A$1:$B$5,2,FALSE))</f>
        <v xml:space="preserve"> </v>
      </c>
      <c r="J4" s="22">
        <f>IF(ISNA(VLOOKUP(F4,SortLookup!$A$7:$B$11,2,FALSE))," ",VLOOKUP(F4,SortLookup!$A$7:$B$11,2,FALSE))</f>
        <v>3</v>
      </c>
      <c r="K4" s="58">
        <f>L4+M4+O4</f>
        <v>250.51</v>
      </c>
      <c r="L4" s="59">
        <f>AB4+AO4+BA4+BL4+BY4+CJ4+CU4+DF4+DQ4+EB4+EM4+EX4+FI4+FT4+GE4+GP4+HA4+HL4+HW4+IH4</f>
        <v>209.51</v>
      </c>
      <c r="M4" s="36">
        <f>AD4+AQ4+BC4+BN4+CA4+CL4+CW4+DH4+DS4+ED4+EO4+EZ4+FK4+FV4+GG4+GR4+HC4+HN4+HY4+IJ4</f>
        <v>8</v>
      </c>
      <c r="N4" s="37">
        <f>O4</f>
        <v>33</v>
      </c>
      <c r="O4" s="60">
        <f>W4+AJ4+AV4+BG4+BT4+CE4+CP4+DA4+DL4+DW4+EH4+ES4+FD4+FO4+FZ4+GK4+GV4+HG4+HR4+IC4</f>
        <v>33</v>
      </c>
      <c r="P4" s="31">
        <v>12.65</v>
      </c>
      <c r="Q4" s="28">
        <v>6.48</v>
      </c>
      <c r="R4" s="28"/>
      <c r="S4" s="28"/>
      <c r="T4" s="28"/>
      <c r="U4" s="28"/>
      <c r="V4" s="28"/>
      <c r="W4" s="29">
        <v>15</v>
      </c>
      <c r="X4" s="29">
        <v>0</v>
      </c>
      <c r="Y4" s="29">
        <v>0</v>
      </c>
      <c r="Z4" s="29">
        <v>0</v>
      </c>
      <c r="AA4" s="30">
        <v>0</v>
      </c>
      <c r="AB4" s="27">
        <f>P4+Q4+R4+S4+T4+U4+V4</f>
        <v>19.13</v>
      </c>
      <c r="AC4" s="26">
        <f>W4</f>
        <v>15</v>
      </c>
      <c r="AD4" s="23">
        <f>(X4*3)+(Y4*10)+(Z4*5)+(AA4*20)</f>
        <v>0</v>
      </c>
      <c r="AE4" s="45">
        <f>AB4+AC4+AD4</f>
        <v>34.130000000000003</v>
      </c>
      <c r="AF4" s="31">
        <v>48.54</v>
      </c>
      <c r="AG4" s="28"/>
      <c r="AH4" s="28"/>
      <c r="AI4" s="28"/>
      <c r="AJ4" s="29">
        <v>7</v>
      </c>
      <c r="AK4" s="29">
        <v>1</v>
      </c>
      <c r="AL4" s="29">
        <v>0</v>
      </c>
      <c r="AM4" s="29">
        <v>0</v>
      </c>
      <c r="AN4" s="30">
        <v>0</v>
      </c>
      <c r="AO4" s="27">
        <f>AF4+AG4+AH4+AI4</f>
        <v>48.54</v>
      </c>
      <c r="AP4" s="26">
        <f>AJ4</f>
        <v>7</v>
      </c>
      <c r="AQ4" s="23">
        <f>(AK4*3)+(AL4*10)+(AM4*5)+(AN4*20)</f>
        <v>3</v>
      </c>
      <c r="AR4" s="45">
        <f>AO4+AP4+AQ4</f>
        <v>58.54</v>
      </c>
      <c r="AS4" s="31">
        <v>26.92</v>
      </c>
      <c r="AT4" s="28">
        <v>36.54</v>
      </c>
      <c r="AU4" s="28"/>
      <c r="AV4" s="29">
        <v>6</v>
      </c>
      <c r="AW4" s="29">
        <v>0</v>
      </c>
      <c r="AX4" s="29">
        <v>0</v>
      </c>
      <c r="AY4" s="29">
        <v>0</v>
      </c>
      <c r="AZ4" s="30">
        <v>0</v>
      </c>
      <c r="BA4" s="27">
        <f>AS4+AT4+AU4</f>
        <v>63.46</v>
      </c>
      <c r="BB4" s="26">
        <f>AV4</f>
        <v>6</v>
      </c>
      <c r="BC4" s="23">
        <f>(AW4*3)+(AX4*10)+(AY4*5)+(AZ4*20)</f>
        <v>0</v>
      </c>
      <c r="BD4" s="45">
        <f>BA4+BB4+BC4</f>
        <v>69.459999999999994</v>
      </c>
      <c r="BE4" s="27"/>
      <c r="BF4" s="43"/>
      <c r="BG4" s="29"/>
      <c r="BH4" s="29"/>
      <c r="BI4" s="29"/>
      <c r="BJ4" s="29"/>
      <c r="BK4" s="30"/>
      <c r="BL4" s="40">
        <f>BE4+BF4</f>
        <v>0</v>
      </c>
      <c r="BM4" s="37">
        <f>BG4/2</f>
        <v>0</v>
      </c>
      <c r="BN4" s="36">
        <f>(BH4*3)+(BI4*5)+(BJ4*5)+(BK4*20)</f>
        <v>0</v>
      </c>
      <c r="BO4" s="35">
        <f>BL4+BM4+BN4</f>
        <v>0</v>
      </c>
      <c r="BP4" s="31">
        <v>27.39</v>
      </c>
      <c r="BQ4" s="28"/>
      <c r="BR4" s="28"/>
      <c r="BS4" s="28"/>
      <c r="BT4" s="29">
        <v>0</v>
      </c>
      <c r="BU4" s="29">
        <v>0</v>
      </c>
      <c r="BV4" s="29">
        <v>0</v>
      </c>
      <c r="BW4" s="29">
        <v>0</v>
      </c>
      <c r="BX4" s="30">
        <v>0</v>
      </c>
      <c r="BY4" s="27">
        <f>BP4+BQ4+BR4+BS4</f>
        <v>27.39</v>
      </c>
      <c r="BZ4" s="26">
        <f>BT4</f>
        <v>0</v>
      </c>
      <c r="CA4" s="32">
        <f>(BU4*3)+(BV4*10)+(BW4*5)+(BX4*20)</f>
        <v>0</v>
      </c>
      <c r="CB4" s="72">
        <f>BY4+BZ4+CA4</f>
        <v>27.39</v>
      </c>
      <c r="CC4" s="31">
        <v>50.99</v>
      </c>
      <c r="CD4" s="28"/>
      <c r="CE4" s="29">
        <v>5</v>
      </c>
      <c r="CF4" s="29">
        <v>0</v>
      </c>
      <c r="CG4" s="29">
        <v>0</v>
      </c>
      <c r="CH4" s="29">
        <v>1</v>
      </c>
      <c r="CI4" s="30">
        <v>0</v>
      </c>
      <c r="CJ4" s="27">
        <f>CC4+CD4</f>
        <v>50.99</v>
      </c>
      <c r="CK4" s="26">
        <f>CE4</f>
        <v>5</v>
      </c>
      <c r="CL4" s="23">
        <f>(CF4*3)+(CG4*10)+(CH4*5)+(CI4*20)</f>
        <v>5</v>
      </c>
      <c r="CM4" s="45">
        <f>CJ4+CK4+CL4</f>
        <v>60.99</v>
      </c>
      <c r="CN4" s="1"/>
      <c r="CO4" s="1"/>
      <c r="CP4" s="2"/>
      <c r="CQ4" s="2"/>
      <c r="CR4" s="2"/>
      <c r="CS4" s="2"/>
      <c r="CT4" s="2"/>
      <c r="CU4" s="157"/>
      <c r="CV4" s="13"/>
      <c r="CW4" s="6"/>
      <c r="CX4" s="158"/>
      <c r="CY4" s="159"/>
      <c r="CZ4" s="1"/>
      <c r="DA4" s="2"/>
      <c r="DB4" s="2"/>
      <c r="DC4" s="2"/>
      <c r="DD4" s="2"/>
      <c r="DE4" s="2"/>
      <c r="DF4" s="157"/>
      <c r="DG4" s="13"/>
      <c r="DH4" s="6"/>
      <c r="DI4" s="158"/>
      <c r="DJ4" s="159"/>
      <c r="DK4" s="1"/>
      <c r="DL4" s="2"/>
      <c r="DM4" s="2"/>
      <c r="DN4" s="2"/>
      <c r="DO4" s="2"/>
      <c r="DP4" s="2"/>
      <c r="DQ4" s="157"/>
      <c r="DR4" s="13"/>
      <c r="DS4" s="6"/>
      <c r="DT4" s="158"/>
      <c r="DU4" s="159"/>
      <c r="DV4" s="1"/>
      <c r="DW4" s="2"/>
      <c r="DX4" s="2"/>
      <c r="DY4" s="2"/>
      <c r="DZ4" s="2"/>
      <c r="EA4" s="2"/>
      <c r="EB4" s="157"/>
      <c r="EC4" s="13"/>
      <c r="ED4" s="6"/>
      <c r="EE4" s="158"/>
      <c r="EF4" s="159"/>
      <c r="EG4" s="1"/>
      <c r="EH4" s="2"/>
      <c r="EI4" s="2"/>
      <c r="EJ4" s="2"/>
      <c r="EK4" s="2"/>
      <c r="EL4" s="2"/>
      <c r="EM4" s="157"/>
      <c r="EN4" s="13"/>
      <c r="EO4" s="6"/>
      <c r="EP4" s="158"/>
      <c r="EQ4" s="159"/>
      <c r="ER4" s="1"/>
      <c r="ES4" s="2"/>
      <c r="ET4" s="2"/>
      <c r="EU4" s="2"/>
      <c r="EV4" s="2"/>
      <c r="EW4" s="2"/>
      <c r="EX4" s="157"/>
      <c r="EY4" s="13"/>
      <c r="EZ4" s="6"/>
      <c r="FA4" s="158"/>
      <c r="FB4" s="159"/>
      <c r="FC4" s="1"/>
      <c r="FD4" s="2"/>
      <c r="FE4" s="2"/>
      <c r="FF4" s="2"/>
      <c r="FG4" s="2"/>
      <c r="FH4" s="2"/>
      <c r="FI4" s="157"/>
      <c r="FJ4" s="13"/>
      <c r="FK4" s="6"/>
      <c r="FL4" s="158"/>
      <c r="FM4" s="159"/>
      <c r="FN4" s="1"/>
      <c r="FO4" s="2"/>
      <c r="FP4" s="2"/>
      <c r="FQ4" s="2"/>
      <c r="FR4" s="2"/>
      <c r="FS4" s="2"/>
      <c r="FT4" s="157"/>
      <c r="FU4" s="13"/>
      <c r="FV4" s="6"/>
      <c r="FW4" s="158"/>
      <c r="FX4" s="159"/>
      <c r="FY4" s="1"/>
      <c r="FZ4" s="2"/>
      <c r="GA4" s="2"/>
      <c r="GB4" s="2"/>
      <c r="GC4" s="2"/>
      <c r="GD4" s="2"/>
      <c r="GE4" s="157"/>
      <c r="GF4" s="13"/>
      <c r="GG4" s="6"/>
      <c r="GH4" s="158"/>
      <c r="GI4" s="159"/>
      <c r="GJ4" s="1"/>
      <c r="GK4" s="2"/>
      <c r="GL4" s="2"/>
      <c r="GM4" s="2"/>
      <c r="GN4" s="2"/>
      <c r="GO4" s="2"/>
      <c r="GP4" s="157"/>
      <c r="GQ4" s="13"/>
      <c r="GR4" s="6"/>
      <c r="GS4" s="158"/>
      <c r="GT4" s="159"/>
      <c r="GU4" s="1"/>
      <c r="GV4" s="2"/>
      <c r="GW4" s="2"/>
      <c r="GX4" s="2"/>
      <c r="GY4" s="2"/>
      <c r="GZ4" s="2"/>
      <c r="HA4" s="157"/>
      <c r="HB4" s="13"/>
      <c r="HC4" s="6"/>
      <c r="HD4" s="158"/>
      <c r="HE4" s="159"/>
      <c r="HF4" s="1"/>
      <c r="HG4" s="2"/>
      <c r="HH4" s="2"/>
      <c r="HI4" s="2"/>
      <c r="HJ4" s="2"/>
      <c r="HK4" s="2"/>
      <c r="HL4" s="157"/>
      <c r="HM4" s="13"/>
      <c r="HN4" s="6"/>
      <c r="HO4" s="158"/>
      <c r="HP4" s="159"/>
      <c r="HQ4" s="1"/>
      <c r="HR4" s="2"/>
      <c r="HS4" s="2"/>
      <c r="HT4" s="2"/>
      <c r="HU4" s="2"/>
      <c r="HV4" s="2"/>
      <c r="HW4" s="157"/>
      <c r="HX4" s="13"/>
      <c r="HY4" s="6"/>
      <c r="HZ4" s="158"/>
      <c r="IA4" s="159"/>
      <c r="IB4" s="1"/>
      <c r="IC4" s="2"/>
      <c r="ID4" s="2"/>
      <c r="IE4" s="2"/>
      <c r="IF4" s="2"/>
      <c r="IG4" s="2"/>
      <c r="IH4" s="157"/>
      <c r="II4" s="13"/>
      <c r="IJ4" s="6"/>
      <c r="IK4" s="38"/>
      <c r="IL4" s="78"/>
      <c r="IQ4" s="4"/>
    </row>
    <row r="5" spans="1:283" ht="3" customHeight="1" x14ac:dyDescent="0.25">
      <c r="A5" s="160"/>
      <c r="B5" s="161"/>
      <c r="C5" s="162"/>
      <c r="D5" s="163"/>
      <c r="E5" s="163"/>
      <c r="F5" s="164"/>
      <c r="G5" s="165"/>
      <c r="H5" s="166"/>
      <c r="I5" s="167"/>
      <c r="J5" s="168"/>
      <c r="K5" s="169"/>
      <c r="L5" s="170"/>
      <c r="M5" s="171"/>
      <c r="N5" s="172"/>
      <c r="O5" s="173"/>
      <c r="P5" s="174"/>
      <c r="Q5" s="175"/>
      <c r="R5" s="175"/>
      <c r="S5" s="175"/>
      <c r="T5" s="175"/>
      <c r="U5" s="175"/>
      <c r="V5" s="175"/>
      <c r="W5" s="176"/>
      <c r="X5" s="176"/>
      <c r="Y5" s="176"/>
      <c r="Z5" s="176"/>
      <c r="AA5" s="177"/>
      <c r="AB5" s="178"/>
      <c r="AC5" s="179"/>
      <c r="AD5" s="180"/>
      <c r="AE5" s="181"/>
      <c r="AF5" s="174"/>
      <c r="AG5" s="175"/>
      <c r="AH5" s="175"/>
      <c r="AI5" s="175"/>
      <c r="AJ5" s="176"/>
      <c r="AK5" s="176"/>
      <c r="AL5" s="176"/>
      <c r="AM5" s="176"/>
      <c r="AN5" s="177"/>
      <c r="AO5" s="178"/>
      <c r="AP5" s="179"/>
      <c r="AQ5" s="180"/>
      <c r="AR5" s="181"/>
      <c r="AS5" s="174"/>
      <c r="AT5" s="175"/>
      <c r="AU5" s="175"/>
      <c r="AV5" s="176"/>
      <c r="AW5" s="176"/>
      <c r="AX5" s="176"/>
      <c r="AY5" s="176"/>
      <c r="AZ5" s="177"/>
      <c r="BA5" s="178"/>
      <c r="BB5" s="179"/>
      <c r="BC5" s="180"/>
      <c r="BD5" s="181"/>
      <c r="BE5" s="178"/>
      <c r="BF5" s="182"/>
      <c r="BG5" s="176"/>
      <c r="BH5" s="176"/>
      <c r="BI5" s="176"/>
      <c r="BJ5" s="176"/>
      <c r="BK5" s="177"/>
      <c r="BL5" s="183"/>
      <c r="BM5" s="172"/>
      <c r="BN5" s="171"/>
      <c r="BO5" s="184"/>
      <c r="BP5" s="174"/>
      <c r="BQ5" s="175"/>
      <c r="BR5" s="175"/>
      <c r="BS5" s="175"/>
      <c r="BT5" s="176"/>
      <c r="BU5" s="176"/>
      <c r="BV5" s="176"/>
      <c r="BW5" s="176"/>
      <c r="BX5" s="177"/>
      <c r="BY5" s="178"/>
      <c r="BZ5" s="179"/>
      <c r="CA5" s="185"/>
      <c r="CB5" s="186"/>
      <c r="CC5" s="174"/>
      <c r="CD5" s="175"/>
      <c r="CE5" s="176"/>
      <c r="CF5" s="176"/>
      <c r="CG5" s="176"/>
      <c r="CH5" s="176"/>
      <c r="CI5" s="177"/>
      <c r="CJ5" s="178"/>
      <c r="CK5" s="179"/>
      <c r="CL5" s="180"/>
      <c r="CM5" s="181"/>
      <c r="CN5" s="1"/>
      <c r="CO5" s="1"/>
      <c r="CP5" s="2"/>
      <c r="CQ5" s="2"/>
      <c r="CR5" s="2"/>
      <c r="CS5" s="2"/>
      <c r="CT5" s="2"/>
      <c r="CU5" s="157"/>
      <c r="CV5" s="13"/>
      <c r="CW5" s="6"/>
      <c r="CX5" s="158"/>
      <c r="CY5" s="159"/>
      <c r="CZ5" s="1"/>
      <c r="DA5" s="2"/>
      <c r="DB5" s="2"/>
      <c r="DC5" s="2"/>
      <c r="DD5" s="2"/>
      <c r="DE5" s="2"/>
      <c r="DF5" s="157"/>
      <c r="DG5" s="13"/>
      <c r="DH5" s="6"/>
      <c r="DI5" s="158"/>
      <c r="DJ5" s="159"/>
      <c r="DK5" s="1"/>
      <c r="DL5" s="2"/>
      <c r="DM5" s="2"/>
      <c r="DN5" s="2"/>
      <c r="DO5" s="2"/>
      <c r="DP5" s="2"/>
      <c r="DQ5" s="157"/>
      <c r="DR5" s="13"/>
      <c r="DS5" s="6"/>
      <c r="DT5" s="158"/>
      <c r="DU5" s="159"/>
      <c r="DV5" s="1"/>
      <c r="DW5" s="2"/>
      <c r="DX5" s="2"/>
      <c r="DY5" s="2"/>
      <c r="DZ5" s="2"/>
      <c r="EA5" s="2"/>
      <c r="EB5" s="157"/>
      <c r="EC5" s="13"/>
      <c r="ED5" s="6"/>
      <c r="EE5" s="158"/>
      <c r="EF5" s="159"/>
      <c r="EG5" s="1"/>
      <c r="EH5" s="2"/>
      <c r="EI5" s="2"/>
      <c r="EJ5" s="2"/>
      <c r="EK5" s="2"/>
      <c r="EL5" s="2"/>
      <c r="EM5" s="157"/>
      <c r="EN5" s="13"/>
      <c r="EO5" s="6"/>
      <c r="EP5" s="158"/>
      <c r="EQ5" s="159"/>
      <c r="ER5" s="1"/>
      <c r="ES5" s="2"/>
      <c r="ET5" s="2"/>
      <c r="EU5" s="2"/>
      <c r="EV5" s="2"/>
      <c r="EW5" s="2"/>
      <c r="EX5" s="157"/>
      <c r="EY5" s="13"/>
      <c r="EZ5" s="6"/>
      <c r="FA5" s="158"/>
      <c r="FB5" s="159"/>
      <c r="FC5" s="1"/>
      <c r="FD5" s="2"/>
      <c r="FE5" s="2"/>
      <c r="FF5" s="2"/>
      <c r="FG5" s="2"/>
      <c r="FH5" s="2"/>
      <c r="FI5" s="157"/>
      <c r="FJ5" s="13"/>
      <c r="FK5" s="6"/>
      <c r="FL5" s="158"/>
      <c r="FM5" s="159"/>
      <c r="FN5" s="1"/>
      <c r="FO5" s="2"/>
      <c r="FP5" s="2"/>
      <c r="FQ5" s="2"/>
      <c r="FR5" s="2"/>
      <c r="FS5" s="2"/>
      <c r="FT5" s="157"/>
      <c r="FU5" s="13"/>
      <c r="FV5" s="6"/>
      <c r="FW5" s="158"/>
      <c r="FX5" s="159"/>
      <c r="FY5" s="1"/>
      <c r="FZ5" s="2"/>
      <c r="GA5" s="2"/>
      <c r="GB5" s="2"/>
      <c r="GC5" s="2"/>
      <c r="GD5" s="2"/>
      <c r="GE5" s="157"/>
      <c r="GF5" s="13"/>
      <c r="GG5" s="6"/>
      <c r="GH5" s="158"/>
      <c r="GI5" s="159"/>
      <c r="GJ5" s="1"/>
      <c r="GK5" s="2"/>
      <c r="GL5" s="2"/>
      <c r="GM5" s="2"/>
      <c r="GN5" s="2"/>
      <c r="GO5" s="2"/>
      <c r="GP5" s="157"/>
      <c r="GQ5" s="13"/>
      <c r="GR5" s="6"/>
      <c r="GS5" s="158"/>
      <c r="GT5" s="159"/>
      <c r="GU5" s="1"/>
      <c r="GV5" s="2"/>
      <c r="GW5" s="2"/>
      <c r="GX5" s="2"/>
      <c r="GY5" s="2"/>
      <c r="GZ5" s="2"/>
      <c r="HA5" s="157"/>
      <c r="HB5" s="13"/>
      <c r="HC5" s="6"/>
      <c r="HD5" s="158"/>
      <c r="HE5" s="159"/>
      <c r="HF5" s="1"/>
      <c r="HG5" s="2"/>
      <c r="HH5" s="2"/>
      <c r="HI5" s="2"/>
      <c r="HJ5" s="2"/>
      <c r="HK5" s="2"/>
      <c r="HL5" s="157"/>
      <c r="HM5" s="13"/>
      <c r="HN5" s="6"/>
      <c r="HO5" s="158"/>
      <c r="HP5" s="159"/>
      <c r="HQ5" s="1"/>
      <c r="HR5" s="2"/>
      <c r="HS5" s="2"/>
      <c r="HT5" s="2"/>
      <c r="HU5" s="2"/>
      <c r="HV5" s="2"/>
      <c r="HW5" s="157"/>
      <c r="HX5" s="13"/>
      <c r="HY5" s="6"/>
      <c r="HZ5" s="158"/>
      <c r="IA5" s="159"/>
      <c r="IB5" s="1"/>
      <c r="IC5" s="2"/>
      <c r="ID5" s="2"/>
      <c r="IE5" s="2"/>
      <c r="IF5" s="2"/>
      <c r="IG5" s="2"/>
      <c r="IH5" s="157"/>
      <c r="II5" s="13"/>
      <c r="IJ5" s="6"/>
      <c r="IK5" s="38"/>
      <c r="IL5" s="78"/>
      <c r="IQ5" s="4"/>
    </row>
    <row r="6" spans="1:283" x14ac:dyDescent="0.25">
      <c r="A6" s="33">
        <v>1</v>
      </c>
      <c r="B6" s="63" t="s">
        <v>140</v>
      </c>
      <c r="C6" s="25"/>
      <c r="D6" s="64"/>
      <c r="E6" s="64" t="s">
        <v>17</v>
      </c>
      <c r="F6" s="65" t="s">
        <v>99</v>
      </c>
      <c r="G6" s="24" t="str">
        <f>IF(AND(OR($G$2="Y",$H$2="Y"),I6&lt;5,J6&lt;5),IF(AND(I6=#REF!,J6=#REF!),#REF!+1,1),"")</f>
        <v/>
      </c>
      <c r="H6" s="21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4">
        <f>IF(ISNA(VLOOKUP(E6,SortLookup!$A$1:$B$5,2,FALSE))," ",VLOOKUP(E6,SortLookup!$A$1:$B$5,2,FALSE))</f>
        <v>2</v>
      </c>
      <c r="J6" s="22" t="str">
        <f>IF(ISNA(VLOOKUP(F6,SortLookup!$A$7:$B$11,2,FALSE))," ",VLOOKUP(F6,SortLookup!$A$7:$B$11,2,FALSE))</f>
        <v xml:space="preserve"> </v>
      </c>
      <c r="K6" s="58">
        <f>L6+M6+O6</f>
        <v>241.99</v>
      </c>
      <c r="L6" s="59">
        <f>AB6+AO6+BA6+BL6+BY6+CJ6+CU6+DF6+DQ6+EB6+EM6+EX6+FI6+FT6+GE6+GP6+HA6+HL6+HW6+IH6</f>
        <v>179.99</v>
      </c>
      <c r="M6" s="36">
        <f>AD6+AQ6+BC6+BN6+CA6+CL6+CW6+DH6+DS6+ED6+EO6+EZ6+FK6+FV6+GG6+GR6+HC6+HN6+HY6+IJ6</f>
        <v>6</v>
      </c>
      <c r="N6" s="37">
        <f>O6</f>
        <v>56</v>
      </c>
      <c r="O6" s="60">
        <f>W6+AJ6+AV6+BG6+BT6+CE6+CP6+DA6+DL6+DW6+EH6+ES6+FD6+FO6+FZ6+GK6+GV6+HG6+HR6+IC6</f>
        <v>56</v>
      </c>
      <c r="P6" s="31">
        <v>16.07</v>
      </c>
      <c r="Q6" s="28">
        <v>8.08</v>
      </c>
      <c r="R6" s="28"/>
      <c r="S6" s="28"/>
      <c r="T6" s="28"/>
      <c r="U6" s="28"/>
      <c r="V6" s="28"/>
      <c r="W6" s="29">
        <v>8</v>
      </c>
      <c r="X6" s="29">
        <v>0</v>
      </c>
      <c r="Y6" s="29">
        <v>0</v>
      </c>
      <c r="Z6" s="29">
        <v>0</v>
      </c>
      <c r="AA6" s="30">
        <v>0</v>
      </c>
      <c r="AB6" s="27">
        <f>P6+Q6+R6+S6+T6+U6+V6</f>
        <v>24.15</v>
      </c>
      <c r="AC6" s="26">
        <f>W6</f>
        <v>8</v>
      </c>
      <c r="AD6" s="23">
        <f>(X6*3)+(Y6*10)+(Z6*5)+(AA6*20)</f>
        <v>0</v>
      </c>
      <c r="AE6" s="45">
        <f>AB6+AC6+AD6</f>
        <v>32.15</v>
      </c>
      <c r="AF6" s="31">
        <v>32.29</v>
      </c>
      <c r="AG6" s="28"/>
      <c r="AH6" s="28"/>
      <c r="AI6" s="28"/>
      <c r="AJ6" s="29">
        <v>7</v>
      </c>
      <c r="AK6" s="29">
        <v>1</v>
      </c>
      <c r="AL6" s="29">
        <v>0</v>
      </c>
      <c r="AM6" s="29">
        <v>0</v>
      </c>
      <c r="AN6" s="30">
        <v>0</v>
      </c>
      <c r="AO6" s="27">
        <f>AF6+AG6+AH6+AI6</f>
        <v>32.29</v>
      </c>
      <c r="AP6" s="26">
        <f>AJ6</f>
        <v>7</v>
      </c>
      <c r="AQ6" s="23">
        <f>(AK6*3)+(AL6*10)+(AM6*5)+(AN6*20)</f>
        <v>3</v>
      </c>
      <c r="AR6" s="45">
        <f>AO6+AP6+AQ6</f>
        <v>42.29</v>
      </c>
      <c r="AS6" s="31">
        <v>25.02</v>
      </c>
      <c r="AT6" s="28">
        <v>21.39</v>
      </c>
      <c r="AU6" s="28"/>
      <c r="AV6" s="29">
        <v>35</v>
      </c>
      <c r="AW6" s="29">
        <v>1</v>
      </c>
      <c r="AX6" s="29">
        <v>0</v>
      </c>
      <c r="AY6" s="29">
        <v>0</v>
      </c>
      <c r="AZ6" s="30">
        <v>0</v>
      </c>
      <c r="BA6" s="27">
        <f>AS6+AT6+AU6</f>
        <v>46.41</v>
      </c>
      <c r="BB6" s="26">
        <f>AV6</f>
        <v>35</v>
      </c>
      <c r="BC6" s="23">
        <f>(AW6*3)+(AX6*10)+(AY6*5)+(AZ6*20)</f>
        <v>3</v>
      </c>
      <c r="BD6" s="45">
        <f>BA6+BB6+BC6</f>
        <v>84.41</v>
      </c>
      <c r="BE6" s="27"/>
      <c r="BF6" s="43"/>
      <c r="BG6" s="29"/>
      <c r="BH6" s="29"/>
      <c r="BI6" s="29"/>
      <c r="BJ6" s="29"/>
      <c r="BK6" s="30"/>
      <c r="BL6" s="40">
        <f>BE6+BF6</f>
        <v>0</v>
      </c>
      <c r="BM6" s="37">
        <f>BG6/2</f>
        <v>0</v>
      </c>
      <c r="BN6" s="36">
        <f>(BH6*3)+(BI6*5)+(BJ6*5)+(BK6*20)</f>
        <v>0</v>
      </c>
      <c r="BO6" s="35">
        <f>BL6+BM6+BN6</f>
        <v>0</v>
      </c>
      <c r="BP6" s="31">
        <v>37.200000000000003</v>
      </c>
      <c r="BQ6" s="28"/>
      <c r="BR6" s="28"/>
      <c r="BS6" s="28"/>
      <c r="BT6" s="29">
        <v>0</v>
      </c>
      <c r="BU6" s="29">
        <v>0</v>
      </c>
      <c r="BV6" s="29">
        <v>0</v>
      </c>
      <c r="BW6" s="29">
        <v>0</v>
      </c>
      <c r="BX6" s="30">
        <v>0</v>
      </c>
      <c r="BY6" s="27">
        <f>BP6+BQ6+BR6+BS6</f>
        <v>37.200000000000003</v>
      </c>
      <c r="BZ6" s="26">
        <f>BT6</f>
        <v>0</v>
      </c>
      <c r="CA6" s="32">
        <f>(BU6*3)+(BV6*10)+(BW6*5)+(BX6*20)</f>
        <v>0</v>
      </c>
      <c r="CB6" s="72">
        <f>BY6+BZ6+CA6</f>
        <v>37.200000000000003</v>
      </c>
      <c r="CC6" s="31">
        <v>39.94</v>
      </c>
      <c r="CD6" s="28"/>
      <c r="CE6" s="29">
        <v>6</v>
      </c>
      <c r="CF6" s="29">
        <v>0</v>
      </c>
      <c r="CG6" s="29">
        <v>0</v>
      </c>
      <c r="CH6" s="29">
        <v>0</v>
      </c>
      <c r="CI6" s="30">
        <v>0</v>
      </c>
      <c r="CJ6" s="27">
        <f>CC6+CD6</f>
        <v>39.94</v>
      </c>
      <c r="CK6" s="26">
        <f>CE6</f>
        <v>6</v>
      </c>
      <c r="CL6" s="23">
        <f>(CF6*3)+(CG6*10)+(CH6*5)+(CI6*20)</f>
        <v>0</v>
      </c>
      <c r="CM6" s="45">
        <f>CJ6+CK6+CL6</f>
        <v>45.94</v>
      </c>
      <c r="CN6" s="4"/>
      <c r="CO6" s="4"/>
      <c r="CP6" s="4"/>
      <c r="CQ6" s="4"/>
      <c r="CR6" s="4"/>
      <c r="CS6" s="4"/>
      <c r="CT6" s="4"/>
      <c r="CU6" s="73"/>
      <c r="CW6" s="4"/>
      <c r="CX6" s="74"/>
      <c r="CY6" s="39"/>
      <c r="CZ6" s="4"/>
      <c r="DA6" s="4"/>
      <c r="DB6" s="4"/>
      <c r="DC6" s="4"/>
      <c r="DD6" s="4"/>
      <c r="DE6" s="4"/>
      <c r="DF6" s="73"/>
      <c r="DH6" s="4"/>
      <c r="DI6" s="74"/>
      <c r="DJ6" s="39"/>
      <c r="DK6" s="4"/>
      <c r="DL6" s="4"/>
      <c r="DM6" s="4"/>
      <c r="DN6" s="4"/>
      <c r="DO6" s="4"/>
      <c r="DP6" s="4"/>
      <c r="DQ6" s="73"/>
      <c r="DS6" s="4"/>
      <c r="DT6" s="74"/>
      <c r="DU6" s="39"/>
      <c r="DV6" s="4"/>
      <c r="DW6" s="4"/>
      <c r="DX6" s="4"/>
      <c r="DY6" s="4"/>
      <c r="DZ6" s="4"/>
      <c r="EA6" s="4"/>
      <c r="EB6" s="73"/>
      <c r="ED6" s="4"/>
      <c r="EE6" s="74"/>
      <c r="EF6" s="39"/>
      <c r="EG6" s="4"/>
      <c r="EH6" s="4"/>
      <c r="EI6" s="4"/>
      <c r="EJ6" s="4"/>
      <c r="EK6" s="4"/>
      <c r="EL6" s="4"/>
      <c r="EM6" s="73"/>
      <c r="EO6" s="4"/>
      <c r="EP6" s="74"/>
      <c r="EQ6" s="39"/>
      <c r="ER6" s="4"/>
      <c r="ES6" s="4"/>
      <c r="ET6" s="4"/>
      <c r="EU6" s="4"/>
      <c r="EV6" s="4"/>
      <c r="EW6" s="4"/>
      <c r="EX6" s="73"/>
      <c r="EZ6" s="4"/>
      <c r="FA6" s="74"/>
      <c r="FB6" s="39"/>
      <c r="FC6" s="4"/>
      <c r="FD6" s="4"/>
      <c r="FE6" s="4"/>
      <c r="FF6" s="4"/>
      <c r="FG6" s="4"/>
      <c r="FH6" s="4"/>
      <c r="FI6" s="73"/>
      <c r="FK6" s="4"/>
      <c r="FL6" s="74"/>
      <c r="FM6" s="39"/>
      <c r="FN6" s="4"/>
      <c r="FO6" s="4"/>
      <c r="FP6" s="4"/>
      <c r="FQ6" s="4"/>
      <c r="FR6" s="4"/>
      <c r="FS6" s="4"/>
      <c r="FT6" s="73"/>
      <c r="FV6" s="4"/>
      <c r="FW6" s="74"/>
      <c r="FX6" s="39"/>
      <c r="FY6" s="4"/>
      <c r="FZ6" s="4"/>
      <c r="GA6" s="4"/>
      <c r="GB6" s="4"/>
      <c r="GC6" s="4"/>
      <c r="GD6" s="4"/>
      <c r="GE6" s="73"/>
      <c r="GG6" s="4"/>
      <c r="GH6" s="74"/>
      <c r="GI6" s="39"/>
      <c r="GJ6" s="4"/>
      <c r="GK6" s="4"/>
      <c r="GL6" s="4"/>
      <c r="GM6" s="4"/>
      <c r="GN6" s="4"/>
      <c r="GO6" s="4"/>
      <c r="GP6" s="73"/>
      <c r="GR6" s="4"/>
      <c r="GS6" s="74"/>
      <c r="GT6" s="39"/>
      <c r="GU6" s="4"/>
      <c r="GV6" s="4"/>
      <c r="GW6" s="4"/>
      <c r="GX6" s="4"/>
      <c r="GY6" s="4"/>
      <c r="GZ6" s="4"/>
      <c r="HA6" s="73"/>
      <c r="HC6" s="4"/>
      <c r="HD6" s="74"/>
      <c r="HE6" s="39"/>
      <c r="HF6" s="4"/>
      <c r="HG6" s="4"/>
      <c r="HH6" s="4"/>
      <c r="HI6" s="4"/>
      <c r="HJ6" s="4"/>
      <c r="HK6" s="4"/>
      <c r="HL6" s="73"/>
      <c r="HN6" s="4"/>
      <c r="HO6" s="74"/>
      <c r="HP6" s="39"/>
      <c r="HQ6" s="4"/>
      <c r="HR6" s="4"/>
      <c r="HS6" s="4"/>
      <c r="HT6" s="4"/>
      <c r="HU6" s="4"/>
      <c r="HV6" s="4"/>
      <c r="HW6" s="73"/>
      <c r="HY6" s="4"/>
      <c r="HZ6" s="74"/>
      <c r="IA6" s="39"/>
      <c r="IB6" s="4"/>
      <c r="IC6" s="4"/>
      <c r="ID6" s="4"/>
      <c r="IE6" s="4"/>
      <c r="IF6" s="4"/>
      <c r="IG6" s="4"/>
      <c r="IH6" s="73"/>
      <c r="IJ6" s="4"/>
      <c r="IK6" s="4"/>
      <c r="IL6" s="78"/>
      <c r="IO6" s="4"/>
      <c r="IP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</row>
    <row r="7" spans="1:283" x14ac:dyDescent="0.25">
      <c r="A7" s="33"/>
      <c r="B7" s="63" t="s">
        <v>110</v>
      </c>
      <c r="C7" s="25"/>
      <c r="D7" s="64"/>
      <c r="E7" s="64" t="s">
        <v>17</v>
      </c>
      <c r="F7" s="65" t="s">
        <v>21</v>
      </c>
      <c r="G7" s="24" t="str">
        <f>IF(AND(OR($G$2="Y",$H$2="Y"),I7&lt;5,J7&lt;5),IF(AND(I7=#REF!,J7=#REF!),#REF!+1,1),"")</f>
        <v/>
      </c>
      <c r="H7" s="21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4">
        <f>IF(ISNA(VLOOKUP(E7,SortLookup!$A$1:$B$5,2,FALSE))," ",VLOOKUP(E7,SortLookup!$A$1:$B$5,2,FALSE))</f>
        <v>2</v>
      </c>
      <c r="J7" s="22">
        <f>IF(ISNA(VLOOKUP(F7,SortLookup!$A$7:$B$11,2,FALSE))," ",VLOOKUP(F7,SortLookup!$A$7:$B$11,2,FALSE))</f>
        <v>2</v>
      </c>
      <c r="K7" s="58" t="s">
        <v>117</v>
      </c>
      <c r="L7" s="59"/>
      <c r="M7" s="36"/>
      <c r="N7" s="37">
        <f>O7</f>
        <v>0</v>
      </c>
      <c r="O7" s="60"/>
      <c r="P7" s="31"/>
      <c r="Q7" s="28"/>
      <c r="R7" s="28"/>
      <c r="S7" s="28"/>
      <c r="T7" s="28"/>
      <c r="U7" s="28"/>
      <c r="V7" s="28"/>
      <c r="W7" s="29"/>
      <c r="X7" s="29"/>
      <c r="Y7" s="29"/>
      <c r="Z7" s="29"/>
      <c r="AA7" s="30"/>
      <c r="AB7" s="27"/>
      <c r="AC7" s="26"/>
      <c r="AD7" s="23"/>
      <c r="AE7" s="45"/>
      <c r="AF7" s="31"/>
      <c r="AG7" s="28"/>
      <c r="AH7" s="28"/>
      <c r="AI7" s="28"/>
      <c r="AJ7" s="29"/>
      <c r="AK7" s="29"/>
      <c r="AL7" s="29"/>
      <c r="AM7" s="29"/>
      <c r="AN7" s="30"/>
      <c r="AO7" s="27"/>
      <c r="AP7" s="26"/>
      <c r="AQ7" s="23"/>
      <c r="AR7" s="45"/>
      <c r="AS7" s="31"/>
      <c r="AT7" s="28"/>
      <c r="AU7" s="28"/>
      <c r="AV7" s="29"/>
      <c r="AW7" s="29"/>
      <c r="AX7" s="29"/>
      <c r="AY7" s="29"/>
      <c r="AZ7" s="30"/>
      <c r="BA7" s="27"/>
      <c r="BB7" s="26"/>
      <c r="BC7" s="23"/>
      <c r="BD7" s="45"/>
      <c r="BE7" s="27"/>
      <c r="BF7" s="43"/>
      <c r="BG7" s="29"/>
      <c r="BH7" s="29"/>
      <c r="BI7" s="29"/>
      <c r="BJ7" s="29"/>
      <c r="BK7" s="30"/>
      <c r="BL7" s="40">
        <f>BE7+BF7</f>
        <v>0</v>
      </c>
      <c r="BM7" s="37">
        <f>BG7/2</f>
        <v>0</v>
      </c>
      <c r="BN7" s="36">
        <f>(BH7*3)+(BI7*5)+(BJ7*5)+(BK7*20)</f>
        <v>0</v>
      </c>
      <c r="BO7" s="35">
        <f>BL7+BM7+BN7</f>
        <v>0</v>
      </c>
      <c r="BP7" s="31"/>
      <c r="BQ7" s="28"/>
      <c r="BR7" s="28"/>
      <c r="BS7" s="28"/>
      <c r="BT7" s="29"/>
      <c r="BU7" s="29"/>
      <c r="BV7" s="29"/>
      <c r="BW7" s="29"/>
      <c r="BX7" s="30"/>
      <c r="BY7" s="27"/>
      <c r="BZ7" s="26"/>
      <c r="CA7" s="32"/>
      <c r="CB7" s="72" t="s">
        <v>117</v>
      </c>
      <c r="CC7" s="31"/>
      <c r="CD7" s="28"/>
      <c r="CE7" s="29"/>
      <c r="CF7" s="29"/>
      <c r="CG7" s="29"/>
      <c r="CH7" s="29"/>
      <c r="CI7" s="30"/>
      <c r="CJ7" s="27"/>
      <c r="CK7" s="26"/>
      <c r="CL7" s="23"/>
      <c r="CM7" s="45"/>
      <c r="CN7" s="4"/>
      <c r="CO7" s="4"/>
      <c r="CP7" s="4"/>
      <c r="CQ7" s="4"/>
      <c r="CR7" s="4"/>
      <c r="CS7" s="4"/>
      <c r="CT7" s="4"/>
      <c r="CW7" s="4"/>
      <c r="CX7" s="4"/>
      <c r="CY7" s="4"/>
      <c r="CZ7" s="4"/>
      <c r="DA7" s="4"/>
      <c r="DB7" s="4"/>
      <c r="DC7" s="4"/>
      <c r="DD7" s="4"/>
      <c r="DE7" s="4"/>
      <c r="DH7" s="4"/>
      <c r="DI7" s="4"/>
      <c r="DJ7" s="4"/>
      <c r="DK7" s="4"/>
      <c r="DL7" s="4"/>
      <c r="DM7" s="4"/>
      <c r="DN7" s="4"/>
      <c r="DO7" s="4"/>
      <c r="DP7" s="4"/>
      <c r="DS7" s="4"/>
      <c r="DT7" s="4"/>
      <c r="DU7" s="4"/>
      <c r="DV7" s="4"/>
      <c r="DW7" s="4"/>
      <c r="DX7" s="4"/>
      <c r="DY7" s="4"/>
      <c r="DZ7" s="4"/>
      <c r="EA7" s="4"/>
      <c r="ED7" s="4"/>
      <c r="EE7" s="4"/>
      <c r="EF7" s="4"/>
      <c r="EG7" s="4"/>
      <c r="EH7" s="4"/>
      <c r="EI7" s="4"/>
      <c r="EJ7" s="4"/>
      <c r="EK7" s="4"/>
      <c r="EL7" s="4"/>
      <c r="EO7" s="4"/>
      <c r="EP7" s="4"/>
      <c r="EQ7" s="4"/>
      <c r="ER7" s="4"/>
      <c r="ES7" s="4"/>
      <c r="ET7" s="4"/>
      <c r="EU7" s="4"/>
      <c r="EV7" s="4"/>
      <c r="EW7" s="4"/>
      <c r="EZ7" s="4"/>
      <c r="FA7" s="4"/>
      <c r="FB7" s="4"/>
      <c r="FC7" s="4"/>
      <c r="FD7" s="4"/>
      <c r="FE7" s="4"/>
      <c r="FF7" s="4"/>
      <c r="FG7" s="4"/>
      <c r="FH7" s="4"/>
      <c r="FK7" s="4"/>
      <c r="FL7" s="4"/>
      <c r="FM7" s="4"/>
      <c r="FN7" s="4"/>
      <c r="FO7" s="4"/>
      <c r="FP7" s="4"/>
      <c r="FQ7" s="4"/>
      <c r="FR7" s="4"/>
      <c r="FS7" s="4"/>
      <c r="FV7" s="4"/>
      <c r="FW7" s="4"/>
      <c r="FX7" s="4"/>
      <c r="FY7" s="4"/>
      <c r="FZ7" s="4"/>
      <c r="GA7" s="4"/>
      <c r="GB7" s="4"/>
      <c r="GC7" s="4"/>
      <c r="GD7" s="4"/>
      <c r="GG7" s="4"/>
      <c r="GH7" s="4"/>
      <c r="GI7" s="4"/>
      <c r="GJ7" s="4"/>
      <c r="GK7" s="4"/>
      <c r="GL7" s="4"/>
      <c r="GM7" s="4"/>
      <c r="GN7" s="4"/>
      <c r="GO7" s="4"/>
      <c r="GR7" s="4"/>
      <c r="GS7" s="4"/>
      <c r="GT7" s="4"/>
      <c r="GU7" s="4"/>
      <c r="GV7" s="4"/>
      <c r="GW7" s="4"/>
      <c r="GX7" s="4"/>
      <c r="GY7" s="4"/>
      <c r="GZ7" s="4"/>
      <c r="HC7" s="4"/>
      <c r="HD7" s="4"/>
      <c r="HE7" s="4"/>
      <c r="HF7" s="4"/>
      <c r="HG7" s="4"/>
      <c r="HH7" s="4"/>
      <c r="HI7" s="4"/>
      <c r="HJ7" s="4"/>
      <c r="HK7" s="4"/>
      <c r="HN7" s="4"/>
      <c r="HO7" s="4"/>
      <c r="HP7" s="4"/>
      <c r="HQ7" s="4"/>
      <c r="HR7" s="4"/>
      <c r="HS7" s="4"/>
      <c r="HT7" s="4"/>
      <c r="HU7" s="4"/>
      <c r="HV7" s="4"/>
      <c r="HY7" s="4"/>
      <c r="HZ7" s="4"/>
      <c r="IA7" s="4"/>
      <c r="IB7" s="4"/>
      <c r="IC7" s="4"/>
      <c r="ID7" s="4"/>
      <c r="IE7" s="4"/>
      <c r="IF7" s="4"/>
      <c r="IG7" s="4"/>
      <c r="IJ7" s="4"/>
      <c r="IK7" s="4"/>
      <c r="IL7" s="78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</row>
    <row r="8" spans="1:283" ht="3" customHeight="1" x14ac:dyDescent="0.25">
      <c r="A8" s="160"/>
      <c r="B8" s="161"/>
      <c r="C8" s="162"/>
      <c r="D8" s="163"/>
      <c r="E8" s="163"/>
      <c r="F8" s="164"/>
      <c r="G8" s="165"/>
      <c r="H8" s="166"/>
      <c r="I8" s="167"/>
      <c r="J8" s="168"/>
      <c r="K8" s="169"/>
      <c r="L8" s="170"/>
      <c r="M8" s="171"/>
      <c r="N8" s="172"/>
      <c r="O8" s="173"/>
      <c r="P8" s="174"/>
      <c r="Q8" s="175"/>
      <c r="R8" s="175"/>
      <c r="S8" s="175"/>
      <c r="T8" s="175"/>
      <c r="U8" s="175"/>
      <c r="V8" s="175"/>
      <c r="W8" s="176"/>
      <c r="X8" s="176"/>
      <c r="Y8" s="176"/>
      <c r="Z8" s="176"/>
      <c r="AA8" s="177"/>
      <c r="AB8" s="178"/>
      <c r="AC8" s="179"/>
      <c r="AD8" s="180"/>
      <c r="AE8" s="181"/>
      <c r="AF8" s="174"/>
      <c r="AG8" s="175"/>
      <c r="AH8" s="175"/>
      <c r="AI8" s="175"/>
      <c r="AJ8" s="176"/>
      <c r="AK8" s="176"/>
      <c r="AL8" s="176"/>
      <c r="AM8" s="176"/>
      <c r="AN8" s="177"/>
      <c r="AO8" s="178"/>
      <c r="AP8" s="179"/>
      <c r="AQ8" s="180"/>
      <c r="AR8" s="181"/>
      <c r="AS8" s="174"/>
      <c r="AT8" s="175"/>
      <c r="AU8" s="175"/>
      <c r="AV8" s="176"/>
      <c r="AW8" s="176"/>
      <c r="AX8" s="176"/>
      <c r="AY8" s="176"/>
      <c r="AZ8" s="177"/>
      <c r="BA8" s="178"/>
      <c r="BB8" s="179"/>
      <c r="BC8" s="180"/>
      <c r="BD8" s="181"/>
      <c r="BE8" s="178"/>
      <c r="BF8" s="182"/>
      <c r="BG8" s="176"/>
      <c r="BH8" s="176"/>
      <c r="BI8" s="176"/>
      <c r="BJ8" s="176"/>
      <c r="BK8" s="177"/>
      <c r="BL8" s="183"/>
      <c r="BM8" s="172"/>
      <c r="BN8" s="171"/>
      <c r="BO8" s="184"/>
      <c r="BP8" s="174"/>
      <c r="BQ8" s="175"/>
      <c r="BR8" s="175"/>
      <c r="BS8" s="175"/>
      <c r="BT8" s="176"/>
      <c r="BU8" s="176"/>
      <c r="BV8" s="176"/>
      <c r="BW8" s="176"/>
      <c r="BX8" s="177"/>
      <c r="BY8" s="178"/>
      <c r="BZ8" s="179"/>
      <c r="CA8" s="185"/>
      <c r="CB8" s="186"/>
      <c r="CC8" s="174"/>
      <c r="CD8" s="175"/>
      <c r="CE8" s="176"/>
      <c r="CF8" s="176"/>
      <c r="CG8" s="176"/>
      <c r="CH8" s="176"/>
      <c r="CI8" s="177"/>
      <c r="CJ8" s="178"/>
      <c r="CK8" s="179"/>
      <c r="CL8" s="180"/>
      <c r="CM8" s="181"/>
      <c r="CN8" s="4"/>
      <c r="CO8" s="4"/>
      <c r="CP8" s="4"/>
      <c r="CQ8" s="4"/>
      <c r="CR8" s="4"/>
      <c r="CS8" s="4"/>
      <c r="CT8" s="4"/>
      <c r="CW8" s="4"/>
      <c r="CX8" s="4"/>
      <c r="CY8" s="4"/>
      <c r="CZ8" s="4"/>
      <c r="DA8" s="4"/>
      <c r="DB8" s="4"/>
      <c r="DC8" s="4"/>
      <c r="DD8" s="4"/>
      <c r="DE8" s="4"/>
      <c r="DH8" s="4"/>
      <c r="DI8" s="4"/>
      <c r="DJ8" s="4"/>
      <c r="DK8" s="4"/>
      <c r="DL8" s="4"/>
      <c r="DM8" s="4"/>
      <c r="DN8" s="4"/>
      <c r="DO8" s="4"/>
      <c r="DP8" s="4"/>
      <c r="DS8" s="4"/>
      <c r="DT8" s="4"/>
      <c r="DU8" s="4"/>
      <c r="DV8" s="4"/>
      <c r="DW8" s="4"/>
      <c r="DX8" s="4"/>
      <c r="DY8" s="4"/>
      <c r="DZ8" s="4"/>
      <c r="EA8" s="4"/>
      <c r="ED8" s="4"/>
      <c r="EE8" s="4"/>
      <c r="EF8" s="4"/>
      <c r="EG8" s="4"/>
      <c r="EH8" s="4"/>
      <c r="EI8" s="4"/>
      <c r="EJ8" s="4"/>
      <c r="EK8" s="4"/>
      <c r="EL8" s="4"/>
      <c r="EO8" s="4"/>
      <c r="EP8" s="4"/>
      <c r="EQ8" s="4"/>
      <c r="ER8" s="4"/>
      <c r="ES8" s="4"/>
      <c r="ET8" s="4"/>
      <c r="EU8" s="4"/>
      <c r="EV8" s="4"/>
      <c r="EW8" s="4"/>
      <c r="EZ8" s="4"/>
      <c r="FA8" s="4"/>
      <c r="FB8" s="4"/>
      <c r="FC8" s="4"/>
      <c r="FD8" s="4"/>
      <c r="FE8" s="4"/>
      <c r="FF8" s="4"/>
      <c r="FG8" s="4"/>
      <c r="FH8" s="4"/>
      <c r="FK8" s="4"/>
      <c r="FL8" s="4"/>
      <c r="FM8" s="4"/>
      <c r="FN8" s="4"/>
      <c r="FO8" s="4"/>
      <c r="FP8" s="4"/>
      <c r="FQ8" s="4"/>
      <c r="FR8" s="4"/>
      <c r="FS8" s="4"/>
      <c r="FV8" s="4"/>
      <c r="FW8" s="4"/>
      <c r="FX8" s="4"/>
      <c r="FY8" s="4"/>
      <c r="FZ8" s="4"/>
      <c r="GA8" s="4"/>
      <c r="GB8" s="4"/>
      <c r="GC8" s="4"/>
      <c r="GD8" s="4"/>
      <c r="GG8" s="4"/>
      <c r="GH8" s="4"/>
      <c r="GI8" s="4"/>
      <c r="GJ8" s="4"/>
      <c r="GK8" s="4"/>
      <c r="GL8" s="4"/>
      <c r="GM8" s="4"/>
      <c r="GN8" s="4"/>
      <c r="GO8" s="4"/>
      <c r="GR8" s="4"/>
      <c r="GS8" s="4"/>
      <c r="GT8" s="4"/>
      <c r="GU8" s="4"/>
      <c r="GV8" s="4"/>
      <c r="GW8" s="4"/>
      <c r="GX8" s="4"/>
      <c r="GY8" s="4"/>
      <c r="GZ8" s="4"/>
      <c r="HC8" s="4"/>
      <c r="HD8" s="4"/>
      <c r="HE8" s="4"/>
      <c r="HF8" s="4"/>
      <c r="HG8" s="4"/>
      <c r="HH8" s="4"/>
      <c r="HI8" s="4"/>
      <c r="HJ8" s="4"/>
      <c r="HK8" s="4"/>
      <c r="HN8" s="4"/>
      <c r="HO8" s="4"/>
      <c r="HP8" s="4"/>
      <c r="HQ8" s="4"/>
      <c r="HR8" s="4"/>
      <c r="HS8" s="4"/>
      <c r="HT8" s="4"/>
      <c r="HU8" s="4"/>
      <c r="HV8" s="4"/>
      <c r="HY8" s="4"/>
      <c r="HZ8" s="4"/>
      <c r="IA8" s="4"/>
      <c r="IB8" s="4"/>
      <c r="IC8" s="4"/>
      <c r="ID8" s="4"/>
      <c r="IE8" s="4"/>
      <c r="IF8" s="4"/>
      <c r="IG8" s="4"/>
      <c r="IJ8" s="4"/>
      <c r="IK8" s="4"/>
      <c r="IL8" s="78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</row>
    <row r="9" spans="1:283" x14ac:dyDescent="0.25">
      <c r="A9" s="33">
        <v>1</v>
      </c>
      <c r="B9" s="63" t="s">
        <v>137</v>
      </c>
      <c r="C9" s="25"/>
      <c r="D9" s="64"/>
      <c r="E9" s="64" t="s">
        <v>16</v>
      </c>
      <c r="F9" s="65" t="s">
        <v>21</v>
      </c>
      <c r="G9" s="24" t="str">
        <f>IF(AND(OR($G$2="Y",$H$2="Y"),I9&lt;5,J9&lt;5),IF(AND(I9=#REF!,J9=#REF!),#REF!+1,1),"")</f>
        <v/>
      </c>
      <c r="H9" s="21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4">
        <f>IF(ISNA(VLOOKUP(E9,SortLookup!$A$1:$B$5,2,FALSE))," ",VLOOKUP(E9,SortLookup!$A$1:$B$5,2,FALSE))</f>
        <v>1</v>
      </c>
      <c r="J9" s="22">
        <f>IF(ISNA(VLOOKUP(F9,SortLookup!$A$7:$B$11,2,FALSE))," ",VLOOKUP(F9,SortLookup!$A$7:$B$11,2,FALSE))</f>
        <v>2</v>
      </c>
      <c r="K9" s="58">
        <f>L9+M9+O9</f>
        <v>134.53</v>
      </c>
      <c r="L9" s="59">
        <f>AB9+AO9+BA9+BL9+BY9+CJ9+CU9+DF9+DQ9+EB9+EM9+EX9+FI9+FT9+GE9+GP9+HA9+HL9+HW9+IH9</f>
        <v>102.53</v>
      </c>
      <c r="M9" s="36">
        <f>AD9+AQ9+BC9+BN9+CA9+CL9+CW9+DH9+DS9+ED9+EO9+EZ9+FK9+FV9+GG9+GR9+HC9+HN9+HY9+IJ9</f>
        <v>0</v>
      </c>
      <c r="N9" s="37">
        <f>O9</f>
        <v>32</v>
      </c>
      <c r="O9" s="60">
        <f>W9+AJ9+AV9+BG9+BT9+CE9+CP9+DA9+DL9+DW9+EH9+ES9+FD9+FO9+FZ9+GK9+GV9+HG9+HR9+IC9</f>
        <v>32</v>
      </c>
      <c r="P9" s="31">
        <v>7.52</v>
      </c>
      <c r="Q9" s="28">
        <v>4.2</v>
      </c>
      <c r="R9" s="28"/>
      <c r="S9" s="28"/>
      <c r="T9" s="28"/>
      <c r="U9" s="28"/>
      <c r="V9" s="28"/>
      <c r="W9" s="29">
        <v>4</v>
      </c>
      <c r="X9" s="29">
        <v>0</v>
      </c>
      <c r="Y9" s="29">
        <v>0</v>
      </c>
      <c r="Z9" s="29">
        <v>0</v>
      </c>
      <c r="AA9" s="30">
        <v>0</v>
      </c>
      <c r="AB9" s="27">
        <f>P9+Q9+R9+S9+T9+U9+V9</f>
        <v>11.72</v>
      </c>
      <c r="AC9" s="26">
        <f>W9</f>
        <v>4</v>
      </c>
      <c r="AD9" s="23">
        <f>(X9*3)+(Y9*10)+(Z9*5)+(AA9*20)</f>
        <v>0</v>
      </c>
      <c r="AE9" s="45">
        <f>AB9+AC9+AD9</f>
        <v>15.72</v>
      </c>
      <c r="AF9" s="31">
        <v>21.33</v>
      </c>
      <c r="AG9" s="28"/>
      <c r="AH9" s="28"/>
      <c r="AI9" s="28"/>
      <c r="AJ9" s="29">
        <v>10</v>
      </c>
      <c r="AK9" s="29">
        <v>0</v>
      </c>
      <c r="AL9" s="29">
        <v>0</v>
      </c>
      <c r="AM9" s="29">
        <v>0</v>
      </c>
      <c r="AN9" s="30">
        <v>0</v>
      </c>
      <c r="AO9" s="27">
        <f>AF9+AG9+AH9+AI9</f>
        <v>21.33</v>
      </c>
      <c r="AP9" s="26">
        <f>AJ9</f>
        <v>10</v>
      </c>
      <c r="AQ9" s="23">
        <f>(AK9*3)+(AL9*10)+(AM9*5)+(AN9*20)</f>
        <v>0</v>
      </c>
      <c r="AR9" s="45">
        <f>AO9+AP9+AQ9</f>
        <v>31.33</v>
      </c>
      <c r="AS9" s="31">
        <v>14.11</v>
      </c>
      <c r="AT9" s="28">
        <v>13.2</v>
      </c>
      <c r="AU9" s="28"/>
      <c r="AV9" s="29">
        <v>7</v>
      </c>
      <c r="AW9" s="29">
        <v>0</v>
      </c>
      <c r="AX9" s="29">
        <v>0</v>
      </c>
      <c r="AY9" s="29">
        <v>0</v>
      </c>
      <c r="AZ9" s="30">
        <v>0</v>
      </c>
      <c r="BA9" s="27">
        <f>AS9+AT9+AU9</f>
        <v>27.31</v>
      </c>
      <c r="BB9" s="26">
        <f>AV9</f>
        <v>7</v>
      </c>
      <c r="BC9" s="23">
        <f>(AW9*3)+(AX9*10)+(AY9*5)+(AZ9*20)</f>
        <v>0</v>
      </c>
      <c r="BD9" s="45">
        <f>BA9+BB9+BC9</f>
        <v>34.31</v>
      </c>
      <c r="BE9" s="27"/>
      <c r="BF9" s="43"/>
      <c r="BG9" s="29"/>
      <c r="BH9" s="29"/>
      <c r="BI9" s="29"/>
      <c r="BJ9" s="29"/>
      <c r="BK9" s="30"/>
      <c r="BL9" s="40">
        <f>BE9+BF9</f>
        <v>0</v>
      </c>
      <c r="BM9" s="37">
        <f>BG9/2</f>
        <v>0</v>
      </c>
      <c r="BN9" s="36">
        <f>(BH9*3)+(BI9*5)+(BJ9*5)+(BK9*20)</f>
        <v>0</v>
      </c>
      <c r="BO9" s="35">
        <f>BL9+BM9+BN9</f>
        <v>0</v>
      </c>
      <c r="BP9" s="31">
        <v>15.52</v>
      </c>
      <c r="BQ9" s="28"/>
      <c r="BR9" s="28"/>
      <c r="BS9" s="28"/>
      <c r="BT9" s="29">
        <v>1</v>
      </c>
      <c r="BU9" s="29">
        <v>0</v>
      </c>
      <c r="BV9" s="29">
        <v>0</v>
      </c>
      <c r="BW9" s="29">
        <v>0</v>
      </c>
      <c r="BX9" s="30">
        <v>0</v>
      </c>
      <c r="BY9" s="27">
        <f>BP9+BQ9+BR9+BS9</f>
        <v>15.52</v>
      </c>
      <c r="BZ9" s="26">
        <f>BT9</f>
        <v>1</v>
      </c>
      <c r="CA9" s="32">
        <f>(BU9*3)+(BV9*10)+(BW9*5)+(BX9*20)</f>
        <v>0</v>
      </c>
      <c r="CB9" s="72">
        <f>BY9+BZ9+CA9</f>
        <v>16.52</v>
      </c>
      <c r="CC9" s="31">
        <v>26.65</v>
      </c>
      <c r="CD9" s="28"/>
      <c r="CE9" s="29">
        <v>10</v>
      </c>
      <c r="CF9" s="29">
        <v>0</v>
      </c>
      <c r="CG9" s="29">
        <v>0</v>
      </c>
      <c r="CH9" s="29">
        <v>0</v>
      </c>
      <c r="CI9" s="30">
        <v>0</v>
      </c>
      <c r="CJ9" s="27">
        <f>CC9+CD9</f>
        <v>26.65</v>
      </c>
      <c r="CK9" s="26">
        <f>CE9</f>
        <v>10</v>
      </c>
      <c r="CL9" s="23">
        <f>(CF9*3)+(CG9*10)+(CH9*5)+(CI9*20)</f>
        <v>0</v>
      </c>
      <c r="CM9" s="45">
        <f>CJ9+CK9+CL9</f>
        <v>36.65</v>
      </c>
      <c r="CN9" s="4"/>
      <c r="CO9" s="4"/>
      <c r="CP9" s="4"/>
      <c r="CQ9" s="4"/>
      <c r="CR9" s="4"/>
      <c r="CS9" s="4"/>
      <c r="CT9" s="4"/>
      <c r="CW9" s="4"/>
      <c r="CX9" s="4"/>
      <c r="CY9" s="4"/>
      <c r="CZ9" s="4"/>
      <c r="DA9" s="4"/>
      <c r="DB9" s="4"/>
      <c r="DC9" s="4"/>
      <c r="DD9" s="4"/>
      <c r="DE9" s="4"/>
      <c r="DH9" s="4"/>
      <c r="DI9" s="4"/>
      <c r="DJ9" s="4"/>
      <c r="DK9" s="4"/>
      <c r="DL9" s="4"/>
      <c r="DM9" s="4"/>
      <c r="DN9" s="4"/>
      <c r="DO9" s="4"/>
      <c r="DP9" s="4"/>
      <c r="DS9" s="4"/>
      <c r="DT9" s="4"/>
      <c r="DU9" s="4"/>
      <c r="DV9" s="4"/>
      <c r="DW9" s="4"/>
      <c r="DX9" s="4"/>
      <c r="DY9" s="4"/>
      <c r="DZ9" s="4"/>
      <c r="EA9" s="4"/>
      <c r="ED9" s="4"/>
      <c r="EE9" s="4"/>
      <c r="EF9" s="4"/>
      <c r="EG9" s="4"/>
      <c r="EH9" s="4"/>
      <c r="EI9" s="4"/>
      <c r="EJ9" s="4"/>
      <c r="EK9" s="4"/>
      <c r="EL9" s="4"/>
      <c r="EO9" s="4"/>
      <c r="EP9" s="4"/>
      <c r="EQ9" s="4"/>
      <c r="ER9" s="4"/>
      <c r="ES9" s="4"/>
      <c r="ET9" s="4"/>
      <c r="EU9" s="4"/>
      <c r="EV9" s="4"/>
      <c r="EW9" s="4"/>
      <c r="EZ9" s="4"/>
      <c r="FA9" s="4"/>
      <c r="FB9" s="4"/>
      <c r="FC9" s="4"/>
      <c r="FD9" s="4"/>
      <c r="FE9" s="4"/>
      <c r="FF9" s="4"/>
      <c r="FG9" s="4"/>
      <c r="FH9" s="4"/>
      <c r="FK9" s="4"/>
      <c r="FL9" s="4"/>
      <c r="FM9" s="4"/>
      <c r="FN9" s="4"/>
      <c r="FO9" s="4"/>
      <c r="FP9" s="4"/>
      <c r="FQ9" s="4"/>
      <c r="FR9" s="4"/>
      <c r="FS9" s="4"/>
      <c r="FV9" s="4"/>
      <c r="FW9" s="4"/>
      <c r="FX9" s="4"/>
      <c r="FY9" s="4"/>
      <c r="FZ9" s="4"/>
      <c r="GA9" s="4"/>
      <c r="GB9" s="4"/>
      <c r="GC9" s="4"/>
      <c r="GD9" s="4"/>
      <c r="GG9" s="4"/>
      <c r="GH9" s="4"/>
      <c r="GI9" s="4"/>
      <c r="GJ9" s="4"/>
      <c r="GK9" s="4"/>
      <c r="GL9" s="4"/>
      <c r="GM9" s="4"/>
      <c r="GN9" s="4"/>
      <c r="GO9" s="4"/>
      <c r="GR9" s="4"/>
      <c r="GS9" s="4"/>
      <c r="GT9" s="4"/>
      <c r="GU9" s="4"/>
      <c r="GV9" s="4"/>
      <c r="GW9" s="4"/>
      <c r="GX9" s="4"/>
      <c r="GY9" s="4"/>
      <c r="GZ9" s="4"/>
      <c r="HC9" s="4"/>
      <c r="HD9" s="4"/>
      <c r="HE9" s="4"/>
      <c r="HF9" s="4"/>
      <c r="HG9" s="4"/>
      <c r="HH9" s="4"/>
      <c r="HI9" s="4"/>
      <c r="HJ9" s="4"/>
      <c r="HK9" s="4"/>
      <c r="HN9" s="4"/>
      <c r="HO9" s="4"/>
      <c r="HP9" s="4"/>
      <c r="HQ9" s="4"/>
      <c r="HR9" s="4"/>
      <c r="HS9" s="4"/>
      <c r="HT9" s="4"/>
      <c r="HU9" s="4"/>
      <c r="HV9" s="4"/>
      <c r="HY9" s="4"/>
      <c r="HZ9" s="4"/>
      <c r="IA9" s="4"/>
      <c r="IB9" s="4"/>
      <c r="IC9" s="4"/>
      <c r="ID9" s="4"/>
      <c r="IE9" s="4"/>
      <c r="IF9" s="4"/>
      <c r="IG9" s="4"/>
      <c r="IJ9" s="4"/>
      <c r="IK9" s="4"/>
      <c r="IL9" s="78"/>
      <c r="IM9" s="4"/>
      <c r="IN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</row>
    <row r="10" spans="1:283" x14ac:dyDescent="0.25">
      <c r="A10" s="33">
        <v>2</v>
      </c>
      <c r="B10" s="63" t="s">
        <v>108</v>
      </c>
      <c r="C10" s="25"/>
      <c r="D10" s="64" t="s">
        <v>104</v>
      </c>
      <c r="E10" s="64" t="s">
        <v>16</v>
      </c>
      <c r="F10" s="65" t="s">
        <v>21</v>
      </c>
      <c r="G10" s="24" t="str">
        <f>IF(AND(OR($G$2="Y",$H$2="Y"),I10&lt;5,J10&lt;5),IF(AND(I10=#REF!,J10=#REF!),#REF!+1,1),"")</f>
        <v/>
      </c>
      <c r="H10" s="21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4">
        <f>IF(ISNA(VLOOKUP(E10,SortLookup!$A$1:$B$5,2,FALSE))," ",VLOOKUP(E10,SortLookup!$A$1:$B$5,2,FALSE))</f>
        <v>1</v>
      </c>
      <c r="J10" s="22">
        <f>IF(ISNA(VLOOKUP(F10,SortLookup!$A$7:$B$11,2,FALSE))," ",VLOOKUP(F10,SortLookup!$A$7:$B$11,2,FALSE))</f>
        <v>2</v>
      </c>
      <c r="K10" s="58">
        <f>L10+M10+O10</f>
        <v>150.32</v>
      </c>
      <c r="L10" s="59">
        <f>AB10+AO10+BA10+BL10+BY10+CJ10+CU10+DF10+DQ10+EB10+EM10+EX10+FI10+FT10+GE10+GP10+HA10+HL10+HW10+IH10</f>
        <v>108.32</v>
      </c>
      <c r="M10" s="36">
        <f>AD10+AQ10+BC10+BN10+CA10+CL10+CW10+DH10+DS10+ED10+EO10+EZ10+FK10+FV10+GG10+GR10+HC10+HN10+HY10+IJ10</f>
        <v>6</v>
      </c>
      <c r="N10" s="37">
        <f>O10</f>
        <v>36</v>
      </c>
      <c r="O10" s="60">
        <f>W10+AJ10+AV10+BG10+BT10+CE10+CP10+DA10+DL10+DW10+EH10+ES10+FD10+FO10+FZ10+GK10+GV10+HG10+HR10+IC10</f>
        <v>36</v>
      </c>
      <c r="P10" s="31">
        <v>7.87</v>
      </c>
      <c r="Q10" s="28">
        <v>4.6900000000000004</v>
      </c>
      <c r="R10" s="28"/>
      <c r="S10" s="28"/>
      <c r="T10" s="28"/>
      <c r="U10" s="28"/>
      <c r="V10" s="28"/>
      <c r="W10" s="29">
        <v>8</v>
      </c>
      <c r="X10" s="29">
        <v>0</v>
      </c>
      <c r="Y10" s="29">
        <v>0</v>
      </c>
      <c r="Z10" s="29">
        <v>0</v>
      </c>
      <c r="AA10" s="30">
        <v>0</v>
      </c>
      <c r="AB10" s="27">
        <f>P10+Q10+R10+S10+T10+U10+V10</f>
        <v>12.56</v>
      </c>
      <c r="AC10" s="26">
        <f>W10</f>
        <v>8</v>
      </c>
      <c r="AD10" s="23">
        <f>(X10*3)+(Y10*10)+(Z10*5)+(AA10*20)</f>
        <v>0</v>
      </c>
      <c r="AE10" s="45">
        <f>AB10+AC10+AD10</f>
        <v>20.56</v>
      </c>
      <c r="AF10" s="31">
        <v>20.51</v>
      </c>
      <c r="AG10" s="28"/>
      <c r="AH10" s="28"/>
      <c r="AI10" s="28"/>
      <c r="AJ10" s="29">
        <v>6</v>
      </c>
      <c r="AK10" s="29">
        <v>1</v>
      </c>
      <c r="AL10" s="29">
        <v>0</v>
      </c>
      <c r="AM10" s="29">
        <v>0</v>
      </c>
      <c r="AN10" s="30">
        <v>0</v>
      </c>
      <c r="AO10" s="27">
        <f>AF10+AG10+AH10+AI10</f>
        <v>20.51</v>
      </c>
      <c r="AP10" s="26">
        <f>AJ10</f>
        <v>6</v>
      </c>
      <c r="AQ10" s="23">
        <f>(AK10*3)+(AL10*10)+(AM10*5)+(AN10*20)</f>
        <v>3</v>
      </c>
      <c r="AR10" s="45">
        <f>AO10+AP10+AQ10</f>
        <v>29.51</v>
      </c>
      <c r="AS10" s="31">
        <v>14.88</v>
      </c>
      <c r="AT10" s="28">
        <v>17.989999999999998</v>
      </c>
      <c r="AU10" s="28"/>
      <c r="AV10" s="29">
        <v>14</v>
      </c>
      <c r="AW10" s="29">
        <v>0</v>
      </c>
      <c r="AX10" s="29">
        <v>0</v>
      </c>
      <c r="AY10" s="29">
        <v>0</v>
      </c>
      <c r="AZ10" s="30">
        <v>0</v>
      </c>
      <c r="BA10" s="27">
        <f>AS10+AT10+AU10</f>
        <v>32.869999999999997</v>
      </c>
      <c r="BB10" s="26">
        <f>AV10</f>
        <v>14</v>
      </c>
      <c r="BC10" s="23">
        <f>(AW10*3)+(AX10*10)+(AY10*5)+(AZ10*20)</f>
        <v>0</v>
      </c>
      <c r="BD10" s="45">
        <f>BA10+BB10+BC10</f>
        <v>46.87</v>
      </c>
      <c r="BE10" s="27"/>
      <c r="BF10" s="43"/>
      <c r="BG10" s="29"/>
      <c r="BH10" s="29"/>
      <c r="BI10" s="29"/>
      <c r="BJ10" s="29"/>
      <c r="BK10" s="30"/>
      <c r="BL10" s="40">
        <f>BE10+BF10</f>
        <v>0</v>
      </c>
      <c r="BM10" s="37">
        <f>BG10/2</f>
        <v>0</v>
      </c>
      <c r="BN10" s="36">
        <f>(BH10*3)+(BI10*5)+(BJ10*5)+(BK10*20)</f>
        <v>0</v>
      </c>
      <c r="BO10" s="35">
        <f>BL10+BM10+BN10</f>
        <v>0</v>
      </c>
      <c r="BP10" s="31">
        <v>13.09</v>
      </c>
      <c r="BQ10" s="28"/>
      <c r="BR10" s="28"/>
      <c r="BS10" s="28"/>
      <c r="BT10" s="29">
        <v>0</v>
      </c>
      <c r="BU10" s="29">
        <v>0</v>
      </c>
      <c r="BV10" s="29">
        <v>0</v>
      </c>
      <c r="BW10" s="29">
        <v>0</v>
      </c>
      <c r="BX10" s="30">
        <v>0</v>
      </c>
      <c r="BY10" s="27">
        <f>BP10+BQ10+BR10+BS10</f>
        <v>13.09</v>
      </c>
      <c r="BZ10" s="26">
        <f>BT10</f>
        <v>0</v>
      </c>
      <c r="CA10" s="32">
        <f>(BU10*3)+(BV10*10)+(BW10*5)+(BX10*20)</f>
        <v>0</v>
      </c>
      <c r="CB10" s="72">
        <f>BY10+BZ10+CA10</f>
        <v>13.09</v>
      </c>
      <c r="CC10" s="31">
        <v>29.29</v>
      </c>
      <c r="CD10" s="28"/>
      <c r="CE10" s="29">
        <v>8</v>
      </c>
      <c r="CF10" s="29">
        <v>1</v>
      </c>
      <c r="CG10" s="29">
        <v>0</v>
      </c>
      <c r="CH10" s="29">
        <v>0</v>
      </c>
      <c r="CI10" s="30">
        <v>0</v>
      </c>
      <c r="CJ10" s="27">
        <f>CC10+CD10</f>
        <v>29.29</v>
      </c>
      <c r="CK10" s="26">
        <f>CE10</f>
        <v>8</v>
      </c>
      <c r="CL10" s="23">
        <f>(CF10*3)+(CG10*10)+(CH10*5)+(CI10*20)</f>
        <v>3</v>
      </c>
      <c r="CM10" s="45">
        <f>CJ10+CK10+CL10</f>
        <v>40.29</v>
      </c>
      <c r="CN10" s="4"/>
      <c r="CO10" s="4"/>
      <c r="CP10" s="4"/>
      <c r="CQ10" s="4"/>
      <c r="CR10" s="4"/>
      <c r="CS10" s="4"/>
      <c r="CT10" s="4"/>
      <c r="CW10" s="4"/>
      <c r="CX10" s="4"/>
      <c r="CY10" s="4"/>
      <c r="CZ10" s="4"/>
      <c r="DA10" s="4"/>
      <c r="DB10" s="4"/>
      <c r="DC10" s="4"/>
      <c r="DD10" s="4"/>
      <c r="DE10" s="4"/>
      <c r="DH10" s="4"/>
      <c r="DI10" s="4"/>
      <c r="DJ10" s="4"/>
      <c r="DK10" s="4"/>
      <c r="DL10" s="4"/>
      <c r="DM10" s="4"/>
      <c r="DN10" s="4"/>
      <c r="DO10" s="4"/>
      <c r="DP10" s="4"/>
      <c r="DS10" s="4"/>
      <c r="DT10" s="4"/>
      <c r="DU10" s="4"/>
      <c r="DV10" s="4"/>
      <c r="DW10" s="4"/>
      <c r="DX10" s="4"/>
      <c r="DY10" s="4"/>
      <c r="DZ10" s="4"/>
      <c r="EA10" s="4"/>
      <c r="ED10" s="4"/>
      <c r="EE10" s="4"/>
      <c r="EF10" s="4"/>
      <c r="EG10" s="4"/>
      <c r="EH10" s="4"/>
      <c r="EI10" s="4"/>
      <c r="EJ10" s="4"/>
      <c r="EK10" s="4"/>
      <c r="EL10" s="4"/>
      <c r="EO10" s="4"/>
      <c r="EP10" s="4"/>
      <c r="EQ10" s="4"/>
      <c r="ER10" s="4"/>
      <c r="ES10" s="4"/>
      <c r="ET10" s="4"/>
      <c r="EU10" s="4"/>
      <c r="EV10" s="4"/>
      <c r="EW10" s="4"/>
      <c r="EZ10" s="4"/>
      <c r="FA10" s="4"/>
      <c r="FB10" s="4"/>
      <c r="FC10" s="4"/>
      <c r="FD10" s="4"/>
      <c r="FE10" s="4"/>
      <c r="FF10" s="4"/>
      <c r="FG10" s="4"/>
      <c r="FH10" s="4"/>
      <c r="FK10" s="4"/>
      <c r="FL10" s="4"/>
      <c r="FM10" s="4"/>
      <c r="FN10" s="4"/>
      <c r="FO10" s="4"/>
      <c r="FP10" s="4"/>
      <c r="FQ10" s="4"/>
      <c r="FR10" s="4"/>
      <c r="FS10" s="4"/>
      <c r="FV10" s="4"/>
      <c r="FW10" s="4"/>
      <c r="FX10" s="4"/>
      <c r="FY10" s="4"/>
      <c r="FZ10" s="4"/>
      <c r="GA10" s="4"/>
      <c r="GB10" s="4"/>
      <c r="GC10" s="4"/>
      <c r="GD10" s="4"/>
      <c r="GG10" s="4"/>
      <c r="GH10" s="4"/>
      <c r="GI10" s="4"/>
      <c r="GJ10" s="4"/>
      <c r="GK10" s="4"/>
      <c r="GL10" s="4"/>
      <c r="GM10" s="4"/>
      <c r="GN10" s="4"/>
      <c r="GO10" s="4"/>
      <c r="GR10" s="4"/>
      <c r="GS10" s="4"/>
      <c r="GT10" s="4"/>
      <c r="GU10" s="4"/>
      <c r="GV10" s="4"/>
      <c r="GW10" s="4"/>
      <c r="GX10" s="4"/>
      <c r="GY10" s="4"/>
      <c r="GZ10" s="4"/>
      <c r="HC10" s="4"/>
      <c r="HD10" s="4"/>
      <c r="HE10" s="4"/>
      <c r="HF10" s="4"/>
      <c r="HG10" s="4"/>
      <c r="HH10" s="4"/>
      <c r="HI10" s="4"/>
      <c r="HJ10" s="4"/>
      <c r="HK10" s="4"/>
      <c r="HN10" s="4"/>
      <c r="HO10" s="4"/>
      <c r="HP10" s="4"/>
      <c r="HQ10" s="4"/>
      <c r="HR10" s="4"/>
      <c r="HS10" s="4"/>
      <c r="HT10" s="4"/>
      <c r="HU10" s="4"/>
      <c r="HV10" s="4"/>
      <c r="HY10" s="4"/>
      <c r="HZ10" s="4"/>
      <c r="IA10" s="4"/>
      <c r="IB10" s="4"/>
      <c r="IC10" s="4"/>
      <c r="ID10" s="4"/>
      <c r="IE10" s="4"/>
      <c r="IF10" s="4"/>
      <c r="IG10" s="4"/>
      <c r="IJ10" s="4"/>
      <c r="IK10" s="4"/>
      <c r="IL10" s="78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</row>
    <row r="11" spans="1:283" x14ac:dyDescent="0.25">
      <c r="A11" s="33">
        <v>3</v>
      </c>
      <c r="B11" s="63" t="s">
        <v>151</v>
      </c>
      <c r="C11" s="25"/>
      <c r="D11" s="64"/>
      <c r="E11" s="64" t="s">
        <v>16</v>
      </c>
      <c r="F11" s="65" t="s">
        <v>21</v>
      </c>
      <c r="G11" s="24" t="str">
        <f>IF(AND(OR($G$2="Y",$H$2="Y"),I11&lt;5,J11&lt;5),IF(AND(I11=#REF!,J11=#REF!),#REF!+1,1),"")</f>
        <v/>
      </c>
      <c r="H11" s="21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4">
        <f>IF(ISNA(VLOOKUP(E11,SortLookup!$A$1:$B$5,2,FALSE))," ",VLOOKUP(E11,SortLookup!$A$1:$B$5,2,FALSE))</f>
        <v>1</v>
      </c>
      <c r="J11" s="22">
        <f>IF(ISNA(VLOOKUP(F11,SortLookup!$A$7:$B$11,2,FALSE))," ",VLOOKUP(F11,SortLookup!$A$7:$B$11,2,FALSE))</f>
        <v>2</v>
      </c>
      <c r="K11" s="58">
        <f>L11+M11+O11</f>
        <v>161.26</v>
      </c>
      <c r="L11" s="59">
        <f>AB11+AO11+BA11+BL11+BY11+CJ11+CU11+DF11+DQ11+EB11+EM11+EX11+FI11+FT11+GE11+GP11+HA11+HL11+HW11+IH11</f>
        <v>121.26</v>
      </c>
      <c r="M11" s="36">
        <f>AD11+AQ11+BC11+BN11+CA11+CL11+CW11+DH11+DS11+ED11+EO11+EZ11+FK11+FV11+GG11+GR11+HC11+HN11+HY11+IJ11</f>
        <v>3</v>
      </c>
      <c r="N11" s="37">
        <f>O11</f>
        <v>37</v>
      </c>
      <c r="O11" s="60">
        <f>W11+AJ11+AV11+BG11+BT11+CE11+CP11+DA11+DL11+DW11+EH11+ES11+FD11+FO11+FZ11+GK11+GV11+HG11+HR11+IC11</f>
        <v>37</v>
      </c>
      <c r="P11" s="31">
        <v>8.8800000000000008</v>
      </c>
      <c r="Q11" s="28">
        <v>3.9</v>
      </c>
      <c r="R11" s="28"/>
      <c r="S11" s="28"/>
      <c r="T11" s="28"/>
      <c r="U11" s="28"/>
      <c r="V11" s="28"/>
      <c r="W11" s="29">
        <v>10</v>
      </c>
      <c r="X11" s="29">
        <v>0</v>
      </c>
      <c r="Y11" s="29">
        <v>0</v>
      </c>
      <c r="Z11" s="29">
        <v>0</v>
      </c>
      <c r="AA11" s="30">
        <v>0</v>
      </c>
      <c r="AB11" s="27">
        <f>P11+Q11+R11+S11+T11+U11+V11</f>
        <v>12.78</v>
      </c>
      <c r="AC11" s="26">
        <f>W11</f>
        <v>10</v>
      </c>
      <c r="AD11" s="23">
        <f>(X11*3)+(Y11*10)+(Z11*5)+(AA11*20)</f>
        <v>0</v>
      </c>
      <c r="AE11" s="45">
        <f>AB11+AC11+AD11</f>
        <v>22.78</v>
      </c>
      <c r="AF11" s="31">
        <v>23.15</v>
      </c>
      <c r="AG11" s="28"/>
      <c r="AH11" s="28"/>
      <c r="AI11" s="28"/>
      <c r="AJ11" s="29">
        <v>13</v>
      </c>
      <c r="AK11" s="29">
        <v>0</v>
      </c>
      <c r="AL11" s="29">
        <v>0</v>
      </c>
      <c r="AM11" s="29">
        <v>0</v>
      </c>
      <c r="AN11" s="30">
        <v>0</v>
      </c>
      <c r="AO11" s="27">
        <f>AF11+AG11+AH11+AI11</f>
        <v>23.15</v>
      </c>
      <c r="AP11" s="26">
        <f>AJ11</f>
        <v>13</v>
      </c>
      <c r="AQ11" s="23">
        <f>(AK11*3)+(AL11*10)+(AM11*5)+(AN11*20)</f>
        <v>0</v>
      </c>
      <c r="AR11" s="45">
        <f>AO11+AP11+AQ11</f>
        <v>36.15</v>
      </c>
      <c r="AS11" s="31">
        <v>13.38</v>
      </c>
      <c r="AT11" s="28">
        <v>28.8</v>
      </c>
      <c r="AU11" s="28"/>
      <c r="AV11" s="29">
        <v>11</v>
      </c>
      <c r="AW11" s="29">
        <v>1</v>
      </c>
      <c r="AX11" s="29">
        <v>0</v>
      </c>
      <c r="AY11" s="29">
        <v>0</v>
      </c>
      <c r="AZ11" s="30">
        <v>0</v>
      </c>
      <c r="BA11" s="27">
        <f>AS11+AT11+AU11</f>
        <v>42.18</v>
      </c>
      <c r="BB11" s="26">
        <f>AV11</f>
        <v>11</v>
      </c>
      <c r="BC11" s="23">
        <f>(AW11*3)+(AX11*10)+(AY11*5)+(AZ11*20)</f>
        <v>3</v>
      </c>
      <c r="BD11" s="45">
        <f>BA11+BB11+BC11</f>
        <v>56.18</v>
      </c>
      <c r="BE11" s="27"/>
      <c r="BF11" s="43"/>
      <c r="BG11" s="29"/>
      <c r="BH11" s="29"/>
      <c r="BI11" s="29"/>
      <c r="BJ11" s="29"/>
      <c r="BK11" s="30"/>
      <c r="BL11" s="40">
        <f>BE11+BF11</f>
        <v>0</v>
      </c>
      <c r="BM11" s="37">
        <f>BG11/2</f>
        <v>0</v>
      </c>
      <c r="BN11" s="36">
        <f>(BH11*3)+(BI11*5)+(BJ11*5)+(BK11*20)</f>
        <v>0</v>
      </c>
      <c r="BO11" s="35">
        <f>BL11+BM11+BN11</f>
        <v>0</v>
      </c>
      <c r="BP11" s="31">
        <v>16</v>
      </c>
      <c r="BQ11" s="28"/>
      <c r="BR11" s="28"/>
      <c r="BS11" s="28"/>
      <c r="BT11" s="29">
        <v>0</v>
      </c>
      <c r="BU11" s="29">
        <v>0</v>
      </c>
      <c r="BV11" s="29">
        <v>0</v>
      </c>
      <c r="BW11" s="29">
        <v>0</v>
      </c>
      <c r="BX11" s="30">
        <v>0</v>
      </c>
      <c r="BY11" s="27">
        <f>BP11+BQ11+BR11+BS11</f>
        <v>16</v>
      </c>
      <c r="BZ11" s="26">
        <f>BT11</f>
        <v>0</v>
      </c>
      <c r="CA11" s="32">
        <f>(BU11*3)+(BV11*10)+(BW11*5)+(BX11*20)</f>
        <v>0</v>
      </c>
      <c r="CB11" s="72">
        <f>BY11+BZ11+CA11</f>
        <v>16</v>
      </c>
      <c r="CC11" s="31">
        <v>27.15</v>
      </c>
      <c r="CD11" s="28"/>
      <c r="CE11" s="29">
        <v>3</v>
      </c>
      <c r="CF11" s="29">
        <v>0</v>
      </c>
      <c r="CG11" s="29">
        <v>0</v>
      </c>
      <c r="CH11" s="29">
        <v>0</v>
      </c>
      <c r="CI11" s="30">
        <v>0</v>
      </c>
      <c r="CJ11" s="27">
        <f>CC11+CD11</f>
        <v>27.15</v>
      </c>
      <c r="CK11" s="26">
        <f>CE11</f>
        <v>3</v>
      </c>
      <c r="CL11" s="23">
        <f>(CF11*3)+(CG11*10)+(CH11*5)+(CI11*20)</f>
        <v>0</v>
      </c>
      <c r="CM11" s="45">
        <f>CJ11+CK11+CL11</f>
        <v>30.15</v>
      </c>
      <c r="CN11" s="4"/>
      <c r="CO11" s="4"/>
      <c r="CP11" s="4"/>
      <c r="CQ11" s="4"/>
      <c r="CR11" s="4"/>
      <c r="CS11" s="4"/>
      <c r="CT11" s="4"/>
      <c r="CW11" s="4"/>
      <c r="CX11" s="4"/>
      <c r="CY11" s="4"/>
      <c r="CZ11" s="4"/>
      <c r="DA11" s="4"/>
      <c r="DB11" s="4"/>
      <c r="DC11" s="4"/>
      <c r="DD11" s="4"/>
      <c r="DE11" s="4"/>
      <c r="DH11" s="4"/>
      <c r="DI11" s="4"/>
      <c r="DJ11" s="4"/>
      <c r="DK11" s="4"/>
      <c r="DL11" s="4"/>
      <c r="DM11" s="4"/>
      <c r="DN11" s="4"/>
      <c r="DO11" s="4"/>
      <c r="DP11" s="4"/>
      <c r="DS11" s="4"/>
      <c r="DT11" s="4"/>
      <c r="DU11" s="4"/>
      <c r="DV11" s="4"/>
      <c r="DW11" s="4"/>
      <c r="DX11" s="4"/>
      <c r="DY11" s="4"/>
      <c r="DZ11" s="4"/>
      <c r="EA11" s="4"/>
      <c r="ED11" s="4"/>
      <c r="EE11" s="4"/>
      <c r="EF11" s="4"/>
      <c r="EG11" s="4"/>
      <c r="EH11" s="4"/>
      <c r="EI11" s="4"/>
      <c r="EJ11" s="4"/>
      <c r="EK11" s="4"/>
      <c r="EL11" s="4"/>
      <c r="EO11" s="4"/>
      <c r="EP11" s="4"/>
      <c r="EQ11" s="4"/>
      <c r="ER11" s="4"/>
      <c r="ES11" s="4"/>
      <c r="ET11" s="4"/>
      <c r="EU11" s="4"/>
      <c r="EV11" s="4"/>
      <c r="EW11" s="4"/>
      <c r="EZ11" s="4"/>
      <c r="FA11" s="4"/>
      <c r="FB11" s="4"/>
      <c r="FC11" s="4"/>
      <c r="FD11" s="4"/>
      <c r="FE11" s="4"/>
      <c r="FF11" s="4"/>
      <c r="FG11" s="4"/>
      <c r="FH11" s="4"/>
      <c r="FK11" s="4"/>
      <c r="FL11" s="4"/>
      <c r="FM11" s="4"/>
      <c r="FN11" s="4"/>
      <c r="FO11" s="4"/>
      <c r="FP11" s="4"/>
      <c r="FQ11" s="4"/>
      <c r="FR11" s="4"/>
      <c r="FS11" s="4"/>
      <c r="FV11" s="4"/>
      <c r="FW11" s="4"/>
      <c r="FX11" s="4"/>
      <c r="FY11" s="4"/>
      <c r="FZ11" s="4"/>
      <c r="GA11" s="4"/>
      <c r="GB11" s="4"/>
      <c r="GC11" s="4"/>
      <c r="GD11" s="4"/>
      <c r="GG11" s="4"/>
      <c r="GH11" s="4"/>
      <c r="GI11" s="4"/>
      <c r="GJ11" s="4"/>
      <c r="GK11" s="4"/>
      <c r="GL11" s="4"/>
      <c r="GM11" s="4"/>
      <c r="GN11" s="4"/>
      <c r="GO11" s="4"/>
      <c r="GR11" s="4"/>
      <c r="GS11" s="4"/>
      <c r="GT11" s="4"/>
      <c r="GU11" s="4"/>
      <c r="GV11" s="4"/>
      <c r="GW11" s="4"/>
      <c r="GX11" s="4"/>
      <c r="GY11" s="4"/>
      <c r="GZ11" s="4"/>
      <c r="HC11" s="4"/>
      <c r="HD11" s="4"/>
      <c r="HE11" s="4"/>
      <c r="HF11" s="4"/>
      <c r="HG11" s="4"/>
      <c r="HH11" s="4"/>
      <c r="HI11" s="4"/>
      <c r="HJ11" s="4"/>
      <c r="HK11" s="4"/>
      <c r="HN11" s="4"/>
      <c r="HO11" s="4"/>
      <c r="HP11" s="4"/>
      <c r="HQ11" s="4"/>
      <c r="HR11" s="4"/>
      <c r="HS11" s="4"/>
      <c r="HT11" s="4"/>
      <c r="HU11" s="4"/>
      <c r="HV11" s="4"/>
      <c r="HY11" s="4"/>
      <c r="HZ11" s="4"/>
      <c r="IA11" s="4"/>
      <c r="IB11" s="4"/>
      <c r="IC11" s="4"/>
      <c r="ID11" s="4"/>
      <c r="IE11" s="4"/>
      <c r="IF11" s="4"/>
      <c r="IG11" s="4"/>
      <c r="IJ11" s="4"/>
      <c r="IK11" s="4"/>
      <c r="IL11" s="78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</row>
    <row r="12" spans="1:283" x14ac:dyDescent="0.25">
      <c r="A12" s="33">
        <v>4</v>
      </c>
      <c r="B12" s="63" t="s">
        <v>141</v>
      </c>
      <c r="C12" s="25"/>
      <c r="D12" s="64"/>
      <c r="E12" s="64" t="s">
        <v>16</v>
      </c>
      <c r="F12" s="65" t="s">
        <v>99</v>
      </c>
      <c r="G12" s="24" t="str">
        <f>IF(AND(OR($G$2="Y",$H$2="Y"),I12&lt;5,J12&lt;5),IF(AND(I12=#REF!,J12=#REF!),#REF!+1,1),"")</f>
        <v/>
      </c>
      <c r="H12" s="21" t="e">
        <f>IF(AND($H$2="Y",J12&gt;0,OR(AND(G12=1,#REF!=10),AND(G12=2,#REF!=20),AND(G12=3,#REF!=30),AND(G12=4,#REF!=40),AND(G12=5,#REF!=50),AND(G12=6,#REF!=60),AND(G12=7,#REF!=70),AND(G12=8,#REF!=80),AND(G12=9,#REF!=90),AND(G12=10,#REF!=100))),VLOOKUP(J12-1,SortLookup!$A$13:$B$16,2,FALSE),"")</f>
        <v>#REF!</v>
      </c>
      <c r="I12" s="34">
        <f>IF(ISNA(VLOOKUP(E12,SortLookup!$A$1:$B$5,2,FALSE))," ",VLOOKUP(E12,SortLookup!$A$1:$B$5,2,FALSE))</f>
        <v>1</v>
      </c>
      <c r="J12" s="22" t="str">
        <f>IF(ISNA(VLOOKUP(F12,SortLookup!$A$7:$B$11,2,FALSE))," ",VLOOKUP(F12,SortLookup!$A$7:$B$11,2,FALSE))</f>
        <v xml:space="preserve"> </v>
      </c>
      <c r="K12" s="58">
        <f>L12+M12+O12</f>
        <v>192.8</v>
      </c>
      <c r="L12" s="59">
        <f>AB12+AO12+BA12+BL12+BY12+CJ12+CU11+DF11+DQ11+EB11+EM11+EX11+FI11+FT11+GE11+GP11+HA11+HL11+HW11+IH11</f>
        <v>113.8</v>
      </c>
      <c r="M12" s="36">
        <f>AD12+AQ12+BC12+BN12+CA12+CL12+CW11+DH11+DS11+ED11+EO11+EZ11+FK11+FV11+GG11+GR11+HC11+HN11+HY11+IJ11</f>
        <v>6</v>
      </c>
      <c r="N12" s="37">
        <f>O12</f>
        <v>73</v>
      </c>
      <c r="O12" s="60">
        <f>W12+AJ12+AV12+BG12+BT12+CE12+CP11+DA11+DL11+DW11+EH11+ES11+FD11+FO11+FZ11+GK11+GV11+HG11+HR11+IC11</f>
        <v>73</v>
      </c>
      <c r="P12" s="31">
        <v>9.2899999999999991</v>
      </c>
      <c r="Q12" s="28">
        <v>5.61</v>
      </c>
      <c r="R12" s="28"/>
      <c r="S12" s="28"/>
      <c r="T12" s="28"/>
      <c r="U12" s="28"/>
      <c r="V12" s="28"/>
      <c r="W12" s="29">
        <v>4</v>
      </c>
      <c r="X12" s="29">
        <v>0</v>
      </c>
      <c r="Y12" s="29">
        <v>0</v>
      </c>
      <c r="Z12" s="29">
        <v>0</v>
      </c>
      <c r="AA12" s="30">
        <v>0</v>
      </c>
      <c r="AB12" s="27">
        <f>P12+Q12+R12+S12+T12+U12+V12</f>
        <v>14.9</v>
      </c>
      <c r="AC12" s="26">
        <f>W12</f>
        <v>4</v>
      </c>
      <c r="AD12" s="23">
        <f>(X12*3)+(Y12*10)+(Z12*5)+(AA12*20)</f>
        <v>0</v>
      </c>
      <c r="AE12" s="45">
        <f>AB12+AC12+AD12</f>
        <v>18.899999999999999</v>
      </c>
      <c r="AF12" s="31">
        <v>24.26</v>
      </c>
      <c r="AG12" s="28"/>
      <c r="AH12" s="28"/>
      <c r="AI12" s="28"/>
      <c r="AJ12" s="29">
        <v>17</v>
      </c>
      <c r="AK12" s="29">
        <v>0</v>
      </c>
      <c r="AL12" s="29">
        <v>0</v>
      </c>
      <c r="AM12" s="29">
        <v>0</v>
      </c>
      <c r="AN12" s="30">
        <v>0</v>
      </c>
      <c r="AO12" s="27">
        <f>AF12+AG12+AH12+AI12</f>
        <v>24.26</v>
      </c>
      <c r="AP12" s="26">
        <f>AJ12</f>
        <v>17</v>
      </c>
      <c r="AQ12" s="23">
        <f>(AK12*3)+(AL12*10)+(AM12*5)+(AN12*20)</f>
        <v>0</v>
      </c>
      <c r="AR12" s="45">
        <f>AO12+AP12+AQ12</f>
        <v>41.26</v>
      </c>
      <c r="AS12" s="31">
        <v>14.1</v>
      </c>
      <c r="AT12" s="28">
        <v>22.3</v>
      </c>
      <c r="AU12" s="28"/>
      <c r="AV12" s="29">
        <v>34</v>
      </c>
      <c r="AW12" s="29">
        <v>2</v>
      </c>
      <c r="AX12" s="29">
        <v>0</v>
      </c>
      <c r="AY12" s="29">
        <v>0</v>
      </c>
      <c r="AZ12" s="30">
        <v>0</v>
      </c>
      <c r="BA12" s="27">
        <f>AS12+AT12+AU12</f>
        <v>36.4</v>
      </c>
      <c r="BB12" s="26">
        <f>AV12</f>
        <v>34</v>
      </c>
      <c r="BC12" s="23">
        <f>(AW12*3)+(AX12*10)+(AY12*5)+(AZ12*20)</f>
        <v>6</v>
      </c>
      <c r="BD12" s="45">
        <f>BA12+BB12+BC12</f>
        <v>76.400000000000006</v>
      </c>
      <c r="BE12" s="27"/>
      <c r="BF12" s="43"/>
      <c r="BG12" s="29"/>
      <c r="BH12" s="29"/>
      <c r="BI12" s="29"/>
      <c r="BJ12" s="29"/>
      <c r="BK12" s="30"/>
      <c r="BL12" s="40">
        <f>BE12+BF12</f>
        <v>0</v>
      </c>
      <c r="BM12" s="37">
        <f>BG12/2</f>
        <v>0</v>
      </c>
      <c r="BN12" s="36">
        <f>(BH12*3)+(BI12*5)+(BJ12*5)+(BK12*20)</f>
        <v>0</v>
      </c>
      <c r="BO12" s="35">
        <f>BL12+BM12+BN12</f>
        <v>0</v>
      </c>
      <c r="BP12" s="31">
        <v>9.3699999999999992</v>
      </c>
      <c r="BQ12" s="28"/>
      <c r="BR12" s="28"/>
      <c r="BS12" s="28"/>
      <c r="BT12" s="29">
        <v>6</v>
      </c>
      <c r="BU12" s="29">
        <v>0</v>
      </c>
      <c r="BV12" s="29">
        <v>0</v>
      </c>
      <c r="BW12" s="29">
        <v>0</v>
      </c>
      <c r="BX12" s="30">
        <v>0</v>
      </c>
      <c r="BY12" s="27">
        <f>BP12+BQ12+BR12+BS12</f>
        <v>9.3699999999999992</v>
      </c>
      <c r="BZ12" s="26">
        <f>BT12</f>
        <v>6</v>
      </c>
      <c r="CA12" s="32">
        <f>(BU12*3)+(BV12*10)+(BW12*5)+(BX12*20)</f>
        <v>0</v>
      </c>
      <c r="CB12" s="72">
        <f>BY12+BZ12+CA12</f>
        <v>15.37</v>
      </c>
      <c r="CC12" s="31">
        <v>28.87</v>
      </c>
      <c r="CD12" s="28"/>
      <c r="CE12" s="29">
        <v>12</v>
      </c>
      <c r="CF12" s="29">
        <v>0</v>
      </c>
      <c r="CG12" s="29">
        <v>0</v>
      </c>
      <c r="CH12" s="29">
        <v>0</v>
      </c>
      <c r="CI12" s="30">
        <v>0</v>
      </c>
      <c r="CJ12" s="27">
        <f>CC12+CD12</f>
        <v>28.87</v>
      </c>
      <c r="CK12" s="26">
        <f>CE12</f>
        <v>12</v>
      </c>
      <c r="CL12" s="23">
        <f>(CF12*3)+(CG12*10)+(CH12*5)+(CI12*20)</f>
        <v>0</v>
      </c>
      <c r="CM12" s="45">
        <f>CJ12+CK12+CL12</f>
        <v>40.869999999999997</v>
      </c>
      <c r="CN12" s="1"/>
      <c r="CO12" s="1"/>
      <c r="CP12" s="2"/>
      <c r="CQ12" s="2"/>
      <c r="CR12" s="2"/>
      <c r="CS12" s="2"/>
      <c r="CT12" s="2"/>
      <c r="CU12" s="61"/>
      <c r="CV12" s="13"/>
      <c r="CW12" s="6"/>
      <c r="CX12" s="38"/>
      <c r="CY12" s="1"/>
      <c r="CZ12" s="1"/>
      <c r="DA12" s="2"/>
      <c r="DB12" s="2"/>
      <c r="DC12" s="2"/>
      <c r="DD12" s="2"/>
      <c r="DE12" s="2"/>
      <c r="DF12" s="61"/>
      <c r="DG12" s="13"/>
      <c r="DH12" s="6"/>
      <c r="DI12" s="38"/>
      <c r="DJ12" s="1"/>
      <c r="DK12" s="1"/>
      <c r="DL12" s="2"/>
      <c r="DM12" s="2"/>
      <c r="DN12" s="2"/>
      <c r="DO12" s="2"/>
      <c r="DP12" s="2"/>
      <c r="DQ12" s="61"/>
      <c r="DR12" s="13"/>
      <c r="DS12" s="6"/>
      <c r="DT12" s="38"/>
      <c r="DU12" s="1"/>
      <c r="DV12" s="1"/>
      <c r="DW12" s="2"/>
      <c r="DX12" s="2"/>
      <c r="DY12" s="2"/>
      <c r="DZ12" s="2"/>
      <c r="EA12" s="2"/>
      <c r="EB12" s="61"/>
      <c r="EC12" s="13"/>
      <c r="ED12" s="6"/>
      <c r="EE12" s="38"/>
      <c r="EF12" s="1"/>
      <c r="EG12" s="1"/>
      <c r="EH12" s="2"/>
      <c r="EI12" s="2"/>
      <c r="EJ12" s="2"/>
      <c r="EK12" s="2"/>
      <c r="EL12" s="2"/>
      <c r="EM12" s="61"/>
      <c r="EN12" s="13"/>
      <c r="EO12" s="6"/>
      <c r="EP12" s="38"/>
      <c r="EQ12" s="1"/>
      <c r="ER12" s="1"/>
      <c r="ES12" s="2"/>
      <c r="ET12" s="2"/>
      <c r="EU12" s="2"/>
      <c r="EV12" s="2"/>
      <c r="EW12" s="2"/>
      <c r="EX12" s="61"/>
      <c r="EY12" s="13"/>
      <c r="EZ12" s="6"/>
      <c r="FA12" s="38"/>
      <c r="FB12" s="1"/>
      <c r="FC12" s="1"/>
      <c r="FD12" s="2"/>
      <c r="FE12" s="2"/>
      <c r="FF12" s="2"/>
      <c r="FG12" s="2"/>
      <c r="FH12" s="2"/>
      <c r="FI12" s="61"/>
      <c r="FJ12" s="13"/>
      <c r="FK12" s="6"/>
      <c r="FL12" s="38"/>
      <c r="FM12" s="1"/>
      <c r="FN12" s="1"/>
      <c r="FO12" s="2"/>
      <c r="FP12" s="2"/>
      <c r="FQ12" s="2"/>
      <c r="FR12" s="2"/>
      <c r="FS12" s="2"/>
      <c r="FT12" s="61"/>
      <c r="FU12" s="13"/>
      <c r="FV12" s="6"/>
      <c r="FW12" s="38"/>
      <c r="FX12" s="1"/>
      <c r="FY12" s="1"/>
      <c r="FZ12" s="2"/>
      <c r="GA12" s="2"/>
      <c r="GB12" s="2"/>
      <c r="GC12" s="2"/>
      <c r="GD12" s="2"/>
      <c r="GE12" s="61"/>
      <c r="GF12" s="13"/>
      <c r="GG12" s="6"/>
      <c r="GH12" s="38"/>
      <c r="GI12" s="1"/>
      <c r="GJ12" s="1"/>
      <c r="GK12" s="2"/>
      <c r="GL12" s="2"/>
      <c r="GM12" s="2"/>
      <c r="GN12" s="2"/>
      <c r="GO12" s="2"/>
      <c r="GP12" s="61"/>
      <c r="GQ12" s="13"/>
      <c r="GR12" s="6"/>
      <c r="GS12" s="38"/>
      <c r="GT12" s="1"/>
      <c r="GU12" s="1"/>
      <c r="GV12" s="2"/>
      <c r="GW12" s="2"/>
      <c r="GX12" s="2"/>
      <c r="GY12" s="2"/>
      <c r="GZ12" s="2"/>
      <c r="HA12" s="61"/>
      <c r="HB12" s="13"/>
      <c r="HC12" s="6"/>
      <c r="HD12" s="38"/>
      <c r="HE12" s="1"/>
      <c r="HF12" s="1"/>
      <c r="HG12" s="2"/>
      <c r="HH12" s="2"/>
      <c r="HI12" s="2"/>
      <c r="HJ12" s="2"/>
      <c r="HK12" s="2"/>
      <c r="HL12" s="61"/>
      <c r="HM12" s="13"/>
      <c r="HN12" s="6"/>
      <c r="HO12" s="38"/>
      <c r="HP12" s="1"/>
      <c r="HQ12" s="1"/>
      <c r="HR12" s="2"/>
      <c r="HS12" s="2"/>
      <c r="HT12" s="2"/>
      <c r="HU12" s="2"/>
      <c r="HV12" s="2"/>
      <c r="HW12" s="61"/>
      <c r="HX12" s="13"/>
      <c r="HY12" s="6"/>
      <c r="HZ12" s="38"/>
      <c r="IA12" s="1"/>
      <c r="IB12" s="1"/>
      <c r="IC12" s="2"/>
      <c r="ID12" s="2"/>
      <c r="IE12" s="2"/>
      <c r="IF12" s="2"/>
      <c r="IG12" s="2"/>
      <c r="IH12" s="61"/>
      <c r="II12" s="13"/>
      <c r="IJ12" s="6"/>
      <c r="IK12" s="38"/>
      <c r="IL12" s="78"/>
      <c r="IO12" s="4"/>
      <c r="IP12" s="4"/>
      <c r="IQ12" s="4"/>
    </row>
    <row r="13" spans="1:283" x14ac:dyDescent="0.25">
      <c r="A13" s="33">
        <v>5</v>
      </c>
      <c r="B13" s="63" t="s">
        <v>106</v>
      </c>
      <c r="C13" s="25"/>
      <c r="D13" s="64" t="s">
        <v>102</v>
      </c>
      <c r="E13" s="64" t="s">
        <v>16</v>
      </c>
      <c r="F13" s="65" t="s">
        <v>22</v>
      </c>
      <c r="G13" s="24" t="str">
        <f>IF(AND(OR($G$2="Y",$H$2="Y"),I13&lt;5,J13&lt;5),IF(AND(I13=#REF!,J13=#REF!),#REF!+1,1),"")</f>
        <v/>
      </c>
      <c r="H13" s="21" t="e">
        <f>IF(AND($H$2="Y",J13&gt;0,OR(AND(G13=1,#REF!=10),AND(G13=2,#REF!=20),AND(G13=3,#REF!=30),AND(G13=4,#REF!=40),AND(G13=5,#REF!=50),AND(G13=6,#REF!=60),AND(G13=7,#REF!=70),AND(G13=8,#REF!=80),AND(G13=9,#REF!=90),AND(G13=10,#REF!=100))),VLOOKUP(J13-1,SortLookup!$A$13:$B$16,2,FALSE),"")</f>
        <v>#REF!</v>
      </c>
      <c r="I13" s="34">
        <f>IF(ISNA(VLOOKUP(E13,SortLookup!$A$1:$B$5,2,FALSE))," ",VLOOKUP(E13,SortLookup!$A$1:$B$5,2,FALSE))</f>
        <v>1</v>
      </c>
      <c r="J13" s="22">
        <f>IF(ISNA(VLOOKUP(F13,SortLookup!$A$7:$B$11,2,FALSE))," ",VLOOKUP(F13,SortLookup!$A$7:$B$11,2,FALSE))</f>
        <v>3</v>
      </c>
      <c r="K13" s="58">
        <f>L13+M13+O13</f>
        <v>197.49</v>
      </c>
      <c r="L13" s="59">
        <f>AB13+AO13+BA13+BL13+BY13+CJ13+CU13+DF13+DQ13+EB13+EM13+EX13+FI13+FT13+GE13+GP13+HA13+HL13+HW13+IH13</f>
        <v>157.49</v>
      </c>
      <c r="M13" s="36">
        <f>AD13+AQ13+BC13+BN13+CA13+CL13+CW13+DH13+DS13+ED13+EO13+EZ13+FK13+FV13+GG13+GR13+HC13+HN13+HY13+IJ13</f>
        <v>6</v>
      </c>
      <c r="N13" s="37">
        <f>O13</f>
        <v>34</v>
      </c>
      <c r="O13" s="60">
        <f>W13+AJ13+AV13+BG13+BT13+CE13+CP13+DA13+DL13+DW13+EH13+ES13+FD13+FO13+FZ13+GK13+GV13+HG13+HR13+IC13</f>
        <v>34</v>
      </c>
      <c r="P13" s="31">
        <v>13.87</v>
      </c>
      <c r="Q13" s="28">
        <v>6.88</v>
      </c>
      <c r="R13" s="28"/>
      <c r="S13" s="28"/>
      <c r="T13" s="28"/>
      <c r="U13" s="28"/>
      <c r="V13" s="28"/>
      <c r="W13" s="29">
        <v>5</v>
      </c>
      <c r="X13" s="29">
        <v>0</v>
      </c>
      <c r="Y13" s="29">
        <v>0</v>
      </c>
      <c r="Z13" s="29">
        <v>0</v>
      </c>
      <c r="AA13" s="30">
        <v>0</v>
      </c>
      <c r="AB13" s="27">
        <f>P13+Q13+R13+S13+T13+U13+V13</f>
        <v>20.75</v>
      </c>
      <c r="AC13" s="26">
        <f>W13</f>
        <v>5</v>
      </c>
      <c r="AD13" s="23">
        <f>(X13*3)+(Y13*10)+(Z13*5)+(AA13*20)</f>
        <v>0</v>
      </c>
      <c r="AE13" s="45">
        <f>AB13+AC13+AD13</f>
        <v>25.75</v>
      </c>
      <c r="AF13" s="31">
        <v>32.4</v>
      </c>
      <c r="AG13" s="28"/>
      <c r="AH13" s="28"/>
      <c r="AI13" s="28"/>
      <c r="AJ13" s="29">
        <v>3</v>
      </c>
      <c r="AK13" s="29">
        <v>0</v>
      </c>
      <c r="AL13" s="29">
        <v>0</v>
      </c>
      <c r="AM13" s="29">
        <v>0</v>
      </c>
      <c r="AN13" s="30">
        <v>0</v>
      </c>
      <c r="AO13" s="27">
        <f>AF13+AG13+AH13+AI13</f>
        <v>32.4</v>
      </c>
      <c r="AP13" s="26">
        <f>AJ13</f>
        <v>3</v>
      </c>
      <c r="AQ13" s="23">
        <f>(AK13*3)+(AL13*10)+(AM13*5)+(AN13*20)</f>
        <v>0</v>
      </c>
      <c r="AR13" s="45">
        <f>AO13+AP13+AQ13</f>
        <v>35.4</v>
      </c>
      <c r="AS13" s="31">
        <v>23.16</v>
      </c>
      <c r="AT13" s="28">
        <v>26.03</v>
      </c>
      <c r="AU13" s="28"/>
      <c r="AV13" s="29">
        <v>19</v>
      </c>
      <c r="AW13" s="29">
        <v>1</v>
      </c>
      <c r="AX13" s="29">
        <v>0</v>
      </c>
      <c r="AY13" s="29">
        <v>0</v>
      </c>
      <c r="AZ13" s="30">
        <v>0</v>
      </c>
      <c r="BA13" s="27">
        <f>AS13+AT13+AU13</f>
        <v>49.19</v>
      </c>
      <c r="BB13" s="26">
        <f>AV13</f>
        <v>19</v>
      </c>
      <c r="BC13" s="23">
        <f>(AW13*3)+(AX13*10)+(AY13*5)+(AZ13*20)</f>
        <v>3</v>
      </c>
      <c r="BD13" s="45">
        <f>BA13+BB13+BC13</f>
        <v>71.19</v>
      </c>
      <c r="BE13" s="27"/>
      <c r="BF13" s="43"/>
      <c r="BG13" s="29"/>
      <c r="BH13" s="29"/>
      <c r="BI13" s="29"/>
      <c r="BJ13" s="29"/>
      <c r="BK13" s="30"/>
      <c r="BL13" s="40">
        <f>BE13+BF13</f>
        <v>0</v>
      </c>
      <c r="BM13" s="37">
        <f>BG13/2</f>
        <v>0</v>
      </c>
      <c r="BN13" s="36">
        <f>(BH13*3)+(BI13*5)+(BJ13*5)+(BK13*20)</f>
        <v>0</v>
      </c>
      <c r="BO13" s="35">
        <f>BL13+BM13+BN13</f>
        <v>0</v>
      </c>
      <c r="BP13" s="31">
        <v>17.059999999999999</v>
      </c>
      <c r="BQ13" s="28"/>
      <c r="BR13" s="28"/>
      <c r="BS13" s="28"/>
      <c r="BT13" s="29">
        <v>1</v>
      </c>
      <c r="BU13" s="29">
        <v>1</v>
      </c>
      <c r="BV13" s="29">
        <v>0</v>
      </c>
      <c r="BW13" s="29">
        <v>0</v>
      </c>
      <c r="BX13" s="30">
        <v>0</v>
      </c>
      <c r="BY13" s="27">
        <f>BP13+BQ13+BR13+BS13</f>
        <v>17.059999999999999</v>
      </c>
      <c r="BZ13" s="26">
        <f>BT13</f>
        <v>1</v>
      </c>
      <c r="CA13" s="32">
        <f>(BU13*3)+(BV13*10)+(BW13*5)+(BX13*20)</f>
        <v>3</v>
      </c>
      <c r="CB13" s="72">
        <f>BY13+BZ13+CA13</f>
        <v>21.06</v>
      </c>
      <c r="CC13" s="31">
        <v>38.090000000000003</v>
      </c>
      <c r="CD13" s="28"/>
      <c r="CE13" s="29">
        <v>6</v>
      </c>
      <c r="CF13" s="29">
        <v>0</v>
      </c>
      <c r="CG13" s="29">
        <v>0</v>
      </c>
      <c r="CH13" s="29">
        <v>0</v>
      </c>
      <c r="CI13" s="30">
        <v>0</v>
      </c>
      <c r="CJ13" s="27">
        <f>CC13+CD13</f>
        <v>38.090000000000003</v>
      </c>
      <c r="CK13" s="26">
        <f>CE13</f>
        <v>6</v>
      </c>
      <c r="CL13" s="23">
        <f>(CF13*3)+(CG13*10)+(CH13*5)+(CI13*20)</f>
        <v>0</v>
      </c>
      <c r="CM13" s="45">
        <f>CJ13+CK13+CL13</f>
        <v>44.09</v>
      </c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8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</row>
    <row r="14" spans="1:283" x14ac:dyDescent="0.25">
      <c r="A14" s="33">
        <v>6</v>
      </c>
      <c r="B14" s="63" t="s">
        <v>118</v>
      </c>
      <c r="C14" s="25"/>
      <c r="D14" s="64" t="s">
        <v>102</v>
      </c>
      <c r="E14" s="64" t="s">
        <v>16</v>
      </c>
      <c r="F14" s="65" t="s">
        <v>22</v>
      </c>
      <c r="G14" s="24" t="str">
        <f>IF(AND(OR($G$2="Y",$H$2="Y"),I14&lt;5,J14&lt;5),IF(AND(I14=#REF!,J14=#REF!),#REF!+1,1),"")</f>
        <v/>
      </c>
      <c r="H14" s="21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4">
        <f>IF(ISNA(VLOOKUP(E14,SortLookup!$A$1:$B$5,2,FALSE))," ",VLOOKUP(E14,SortLookup!$A$1:$B$5,2,FALSE))</f>
        <v>1</v>
      </c>
      <c r="J14" s="22">
        <f>IF(ISNA(VLOOKUP(F14,SortLookup!$A$7:$B$11,2,FALSE))," ",VLOOKUP(F14,SortLookup!$A$7:$B$11,2,FALSE))</f>
        <v>3</v>
      </c>
      <c r="K14" s="58">
        <f>L14+M14+O14</f>
        <v>221.35</v>
      </c>
      <c r="L14" s="59">
        <f>AB14+AO14+BA14+BL14+BY14+CJ14+CU13+DF13+DQ13+EB13+EM13+EX13+FI13+FT13+GE13+GP13+HA13+HL13+HW13+IH13</f>
        <v>159.35</v>
      </c>
      <c r="M14" s="36">
        <f>AD14+AQ14+BC14+BN14+CA14+CL14+CW13+DH13+DS13+ED13+EO13+EZ13+FK13+FV13+GG13+GR13+HC13+HN13+HY13+IJ13</f>
        <v>5</v>
      </c>
      <c r="N14" s="37">
        <f>O14</f>
        <v>57</v>
      </c>
      <c r="O14" s="60">
        <f>W14+AJ14+AV14+BG14+BT14+CE14+CP13+DA13+DL13+DW13+EH13+ES13+FD13+FO13+FZ13+GK13+GV13+HG13+HR13+IC13</f>
        <v>57</v>
      </c>
      <c r="P14" s="31">
        <v>13.95</v>
      </c>
      <c r="Q14" s="28">
        <v>6.64</v>
      </c>
      <c r="R14" s="28"/>
      <c r="S14" s="28"/>
      <c r="T14" s="28"/>
      <c r="U14" s="28"/>
      <c r="V14" s="28"/>
      <c r="W14" s="29">
        <v>10</v>
      </c>
      <c r="X14" s="29">
        <v>0</v>
      </c>
      <c r="Y14" s="29">
        <v>0</v>
      </c>
      <c r="Z14" s="29">
        <v>0</v>
      </c>
      <c r="AA14" s="30">
        <v>0</v>
      </c>
      <c r="AB14" s="27">
        <f>P14+Q14+R14+S14+T14+U14+V14</f>
        <v>20.59</v>
      </c>
      <c r="AC14" s="26">
        <f>W14</f>
        <v>10</v>
      </c>
      <c r="AD14" s="23">
        <f>(X14*3)+(Y14*10)+(Z14*5)+(AA14*20)</f>
        <v>0</v>
      </c>
      <c r="AE14" s="45">
        <f>AB14+AC14+AD14</f>
        <v>30.59</v>
      </c>
      <c r="AF14" s="31">
        <v>27.12</v>
      </c>
      <c r="AG14" s="28"/>
      <c r="AH14" s="28"/>
      <c r="AI14" s="28"/>
      <c r="AJ14" s="29">
        <v>9</v>
      </c>
      <c r="AK14" s="29">
        <v>0</v>
      </c>
      <c r="AL14" s="29">
        <v>0</v>
      </c>
      <c r="AM14" s="29">
        <v>0</v>
      </c>
      <c r="AN14" s="30">
        <v>0</v>
      </c>
      <c r="AO14" s="27">
        <f>AF14+AG14+AH14+AI14</f>
        <v>27.12</v>
      </c>
      <c r="AP14" s="26">
        <f>AJ14</f>
        <v>9</v>
      </c>
      <c r="AQ14" s="23">
        <f>(AK14*3)+(AL14*10)+(AM14*5)+(AN14*20)</f>
        <v>0</v>
      </c>
      <c r="AR14" s="45">
        <f>AO14+AP14+AQ14</f>
        <v>36.119999999999997</v>
      </c>
      <c r="AS14" s="31">
        <v>26.79</v>
      </c>
      <c r="AT14" s="28">
        <v>35.75</v>
      </c>
      <c r="AU14" s="28"/>
      <c r="AV14" s="29">
        <v>32</v>
      </c>
      <c r="AW14" s="29">
        <v>0</v>
      </c>
      <c r="AX14" s="29">
        <v>0</v>
      </c>
      <c r="AY14" s="29">
        <v>0</v>
      </c>
      <c r="AZ14" s="30">
        <v>0</v>
      </c>
      <c r="BA14" s="27">
        <f>AS14+AT14+AU14</f>
        <v>62.54</v>
      </c>
      <c r="BB14" s="26">
        <f>AV14</f>
        <v>32</v>
      </c>
      <c r="BC14" s="23">
        <f>(AW14*3)+(AX14*10)+(AY14*5)+(AZ14*20)</f>
        <v>0</v>
      </c>
      <c r="BD14" s="45">
        <f>BA14+BB14+BC14</f>
        <v>94.54</v>
      </c>
      <c r="BE14" s="27"/>
      <c r="BF14" s="43"/>
      <c r="BG14" s="29"/>
      <c r="BH14" s="29"/>
      <c r="BI14" s="29"/>
      <c r="BJ14" s="29"/>
      <c r="BK14" s="30"/>
      <c r="BL14" s="40">
        <f>BE14+BF14</f>
        <v>0</v>
      </c>
      <c r="BM14" s="37">
        <f>BG14/2</f>
        <v>0</v>
      </c>
      <c r="BN14" s="36">
        <f>(BH14*3)+(BI14*5)+(BJ14*5)+(BK14*20)</f>
        <v>0</v>
      </c>
      <c r="BO14" s="35">
        <f>BL14+BM14+BN14</f>
        <v>0</v>
      </c>
      <c r="BP14" s="31">
        <v>15.21</v>
      </c>
      <c r="BQ14" s="28"/>
      <c r="BR14" s="28"/>
      <c r="BS14" s="28"/>
      <c r="BT14" s="29">
        <v>0</v>
      </c>
      <c r="BU14" s="29">
        <v>0</v>
      </c>
      <c r="BV14" s="29">
        <v>0</v>
      </c>
      <c r="BW14" s="29">
        <v>0</v>
      </c>
      <c r="BX14" s="30">
        <v>0</v>
      </c>
      <c r="BY14" s="27">
        <f>BP14+BQ14+BR14+BS14</f>
        <v>15.21</v>
      </c>
      <c r="BZ14" s="26">
        <f>BT14</f>
        <v>0</v>
      </c>
      <c r="CA14" s="32">
        <f>(BU14*3)+(BV14*10)+(BW14*5)+(BX14*20)</f>
        <v>0</v>
      </c>
      <c r="CB14" s="72">
        <f>BY14+BZ14+CA14</f>
        <v>15.21</v>
      </c>
      <c r="CC14" s="31">
        <v>33.89</v>
      </c>
      <c r="CD14" s="28"/>
      <c r="CE14" s="29">
        <v>6</v>
      </c>
      <c r="CF14" s="29">
        <v>0</v>
      </c>
      <c r="CG14" s="29">
        <v>0</v>
      </c>
      <c r="CH14" s="29">
        <v>1</v>
      </c>
      <c r="CI14" s="30">
        <v>0</v>
      </c>
      <c r="CJ14" s="27">
        <f>CC14+CD14</f>
        <v>33.89</v>
      </c>
      <c r="CK14" s="26">
        <f>CE14</f>
        <v>6</v>
      </c>
      <c r="CL14" s="23">
        <f>(CF14*3)+(CG14*10)+(CH14*5)+(CI14*20)</f>
        <v>5</v>
      </c>
      <c r="CM14" s="45">
        <f>CJ14+CK14+CL14</f>
        <v>44.89</v>
      </c>
      <c r="CN14" s="4"/>
      <c r="CO14" s="4"/>
      <c r="CP14" s="4"/>
      <c r="CQ14" s="4"/>
      <c r="CR14" s="4"/>
      <c r="CS14" s="4"/>
      <c r="CT14" s="4"/>
      <c r="CW14" s="4"/>
      <c r="CX14" s="4"/>
      <c r="CY14" s="4"/>
      <c r="CZ14" s="4"/>
      <c r="DA14" s="4"/>
      <c r="DB14" s="4"/>
      <c r="DC14" s="4"/>
      <c r="DD14" s="4"/>
      <c r="DE14" s="4"/>
      <c r="DH14" s="4"/>
      <c r="DI14" s="4"/>
      <c r="DJ14" s="4"/>
      <c r="DK14" s="4"/>
      <c r="DL14" s="4"/>
      <c r="DM14" s="4"/>
      <c r="DN14" s="4"/>
      <c r="DO14" s="4"/>
      <c r="DP14" s="4"/>
      <c r="DS14" s="4"/>
      <c r="DT14" s="4"/>
      <c r="DU14" s="4"/>
      <c r="DV14" s="4"/>
      <c r="DW14" s="4"/>
      <c r="DX14" s="4"/>
      <c r="DY14" s="4"/>
      <c r="DZ14" s="4"/>
      <c r="EA14" s="4"/>
      <c r="ED14" s="4"/>
      <c r="EE14" s="4"/>
      <c r="EF14" s="4"/>
      <c r="EG14" s="4"/>
      <c r="EH14" s="4"/>
      <c r="EI14" s="4"/>
      <c r="EJ14" s="4"/>
      <c r="EK14" s="4"/>
      <c r="EL14" s="4"/>
      <c r="EO14" s="4"/>
      <c r="EP14" s="4"/>
      <c r="EQ14" s="4"/>
      <c r="ER14" s="4"/>
      <c r="ES14" s="4"/>
      <c r="ET14" s="4"/>
      <c r="EU14" s="4"/>
      <c r="EV14" s="4"/>
      <c r="EW14" s="4"/>
      <c r="EZ14" s="4"/>
      <c r="FA14" s="4"/>
      <c r="FB14" s="4"/>
      <c r="FC14" s="4"/>
      <c r="FD14" s="4"/>
      <c r="FE14" s="4"/>
      <c r="FF14" s="4"/>
      <c r="FG14" s="4"/>
      <c r="FH14" s="4"/>
      <c r="FK14" s="4"/>
      <c r="FL14" s="4"/>
      <c r="FM14" s="4"/>
      <c r="FN14" s="4"/>
      <c r="FO14" s="4"/>
      <c r="FP14" s="4"/>
      <c r="FQ14" s="4"/>
      <c r="FR14" s="4"/>
      <c r="FS14" s="4"/>
      <c r="FV14" s="4"/>
      <c r="FW14" s="4"/>
      <c r="FX14" s="4"/>
      <c r="FY14" s="4"/>
      <c r="FZ14" s="4"/>
      <c r="GA14" s="4"/>
      <c r="GB14" s="4"/>
      <c r="GC14" s="4"/>
      <c r="GD14" s="4"/>
      <c r="GG14" s="4"/>
      <c r="GH14" s="4"/>
      <c r="GI14" s="4"/>
      <c r="GJ14" s="4"/>
      <c r="GK14" s="4"/>
      <c r="GL14" s="4"/>
      <c r="GM14" s="4"/>
      <c r="GN14" s="4"/>
      <c r="GO14" s="4"/>
      <c r="GR14" s="4"/>
      <c r="GS14" s="4"/>
      <c r="GT14" s="4"/>
      <c r="GU14" s="4"/>
      <c r="GV14" s="4"/>
      <c r="GW14" s="4"/>
      <c r="GX14" s="4"/>
      <c r="GY14" s="4"/>
      <c r="GZ14" s="4"/>
      <c r="HC14" s="4"/>
      <c r="HD14" s="4"/>
      <c r="HE14" s="4"/>
      <c r="HF14" s="4"/>
      <c r="HG14" s="4"/>
      <c r="HH14" s="4"/>
      <c r="HI14" s="4"/>
      <c r="HJ14" s="4"/>
      <c r="HK14" s="4"/>
      <c r="HN14" s="4"/>
      <c r="HO14" s="4"/>
      <c r="HP14" s="4"/>
      <c r="HQ14" s="4"/>
      <c r="HR14" s="4"/>
      <c r="HS14" s="4"/>
      <c r="HT14" s="4"/>
      <c r="HU14" s="4"/>
      <c r="HV14" s="4"/>
      <c r="HY14" s="4"/>
      <c r="HZ14" s="4"/>
      <c r="IA14" s="4"/>
      <c r="IB14" s="4"/>
      <c r="IC14" s="4"/>
      <c r="ID14" s="4"/>
      <c r="IE14" s="4"/>
      <c r="IF14" s="4"/>
      <c r="IG14" s="4"/>
      <c r="IJ14" s="4"/>
      <c r="IK14" s="4"/>
      <c r="IL14" s="78"/>
      <c r="IM14" s="4"/>
      <c r="IN14" s="4"/>
    </row>
    <row r="15" spans="1:283" x14ac:dyDescent="0.25">
      <c r="A15" s="33">
        <v>7</v>
      </c>
      <c r="B15" s="63" t="s">
        <v>105</v>
      </c>
      <c r="C15" s="25"/>
      <c r="D15" s="64" t="s">
        <v>102</v>
      </c>
      <c r="E15" s="64" t="s">
        <v>16</v>
      </c>
      <c r="F15" s="65" t="s">
        <v>21</v>
      </c>
      <c r="G15" s="24" t="str">
        <f>IF(AND(OR($G$2="Y",$H$2="Y"),I15&lt;5,J15&lt;5),IF(AND(I15=#REF!,J15=#REF!),#REF!+1,1),"")</f>
        <v/>
      </c>
      <c r="H15" s="21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4">
        <f>IF(ISNA(VLOOKUP(E15,SortLookup!$A$1:$B$5,2,FALSE))," ",VLOOKUP(E15,SortLookup!$A$1:$B$5,2,FALSE))</f>
        <v>1</v>
      </c>
      <c r="J15" s="22">
        <f>IF(ISNA(VLOOKUP(F15,SortLookup!$A$7:$B$11,2,FALSE))," ",VLOOKUP(F15,SortLookup!$A$7:$B$11,2,FALSE))</f>
        <v>2</v>
      </c>
      <c r="K15" s="58">
        <f>L15+M15+O15</f>
        <v>230.19</v>
      </c>
      <c r="L15" s="59">
        <f>AB15+AO15+BA15+BL15+BY15+CJ15+CU15+DF15+DQ15+EB15+EM15+EX15+FI15+FT15+GE15+GP15+HA15+HL15+HW15+IH15</f>
        <v>175.19</v>
      </c>
      <c r="M15" s="36">
        <f>AD15+AQ15+BC15+BN15+CA15+CL15+CW15+DH15+DS15+ED15+EO15+EZ15+FK15+FV15+GG15+GR15+HC15+HN15+HY15+IJ15</f>
        <v>0</v>
      </c>
      <c r="N15" s="37">
        <f>O15</f>
        <v>55</v>
      </c>
      <c r="O15" s="60">
        <f>W15+AJ15+AV15+BG15+BT15+CE15+CP15+DA15+DL15+DW15+EH15+ES15+FD15+FO15+FZ15+GK15+GV15+HG15+HR15+IC15</f>
        <v>55</v>
      </c>
      <c r="P15" s="31">
        <v>9.2899999999999991</v>
      </c>
      <c r="Q15" s="28">
        <v>4.71</v>
      </c>
      <c r="R15" s="28"/>
      <c r="S15" s="28"/>
      <c r="T15" s="28"/>
      <c r="U15" s="28"/>
      <c r="V15" s="28"/>
      <c r="W15" s="29">
        <v>5</v>
      </c>
      <c r="X15" s="29">
        <v>0</v>
      </c>
      <c r="Y15" s="29">
        <v>0</v>
      </c>
      <c r="Z15" s="29">
        <v>0</v>
      </c>
      <c r="AA15" s="30">
        <v>0</v>
      </c>
      <c r="AB15" s="27">
        <f>P15+Q15+R15+S15+T15+U15+V15</f>
        <v>14</v>
      </c>
      <c r="AC15" s="26">
        <f>W15</f>
        <v>5</v>
      </c>
      <c r="AD15" s="23">
        <f>(X15*3)+(Y15*10)+(Z15*5)+(AA15*20)</f>
        <v>0</v>
      </c>
      <c r="AE15" s="45">
        <f>AB15+AC15+AD15</f>
        <v>19</v>
      </c>
      <c r="AF15" s="31">
        <v>23.61</v>
      </c>
      <c r="AG15" s="28"/>
      <c r="AH15" s="28"/>
      <c r="AI15" s="28"/>
      <c r="AJ15" s="29">
        <v>18</v>
      </c>
      <c r="AK15" s="29">
        <v>0</v>
      </c>
      <c r="AL15" s="29">
        <v>0</v>
      </c>
      <c r="AM15" s="29">
        <v>0</v>
      </c>
      <c r="AN15" s="30">
        <v>0</v>
      </c>
      <c r="AO15" s="27">
        <f>AF15+AG15+AH15+AI15</f>
        <v>23.61</v>
      </c>
      <c r="AP15" s="26">
        <f>AJ15</f>
        <v>18</v>
      </c>
      <c r="AQ15" s="23">
        <f>(AK15*3)+(AL15*10)+(AM15*5)+(AN15*20)</f>
        <v>0</v>
      </c>
      <c r="AR15" s="45">
        <f>AO15+AP15+AQ15</f>
        <v>41.61</v>
      </c>
      <c r="AS15" s="31">
        <v>25.38</v>
      </c>
      <c r="AT15" s="28">
        <v>38.35</v>
      </c>
      <c r="AU15" s="28"/>
      <c r="AV15" s="29">
        <v>27</v>
      </c>
      <c r="AW15" s="29">
        <v>0</v>
      </c>
      <c r="AX15" s="29">
        <v>0</v>
      </c>
      <c r="AY15" s="29">
        <v>0</v>
      </c>
      <c r="AZ15" s="30">
        <v>0</v>
      </c>
      <c r="BA15" s="27">
        <f>AS15+AT15+AU15</f>
        <v>63.73</v>
      </c>
      <c r="BB15" s="26">
        <f>AV15</f>
        <v>27</v>
      </c>
      <c r="BC15" s="23">
        <f>(AW15*3)+(AX15*10)+(AY15*5)+(AZ15*20)</f>
        <v>0</v>
      </c>
      <c r="BD15" s="45">
        <f>BA15+BB15+BC15</f>
        <v>90.73</v>
      </c>
      <c r="BE15" s="27"/>
      <c r="BF15" s="43"/>
      <c r="BG15" s="29"/>
      <c r="BH15" s="29"/>
      <c r="BI15" s="29"/>
      <c r="BJ15" s="29"/>
      <c r="BK15" s="30"/>
      <c r="BL15" s="40">
        <f>BE15+BF15</f>
        <v>0</v>
      </c>
      <c r="BM15" s="37">
        <f>BG15/2</f>
        <v>0</v>
      </c>
      <c r="BN15" s="36">
        <f>(BH15*3)+(BI15*5)+(BJ15*5)+(BK15*20)</f>
        <v>0</v>
      </c>
      <c r="BO15" s="35">
        <f>BL15+BM15+BN15</f>
        <v>0</v>
      </c>
      <c r="BP15" s="31">
        <v>20.56</v>
      </c>
      <c r="BQ15" s="28"/>
      <c r="BR15" s="28"/>
      <c r="BS15" s="28"/>
      <c r="BT15" s="29">
        <v>0</v>
      </c>
      <c r="BU15" s="29">
        <v>0</v>
      </c>
      <c r="BV15" s="29">
        <v>0</v>
      </c>
      <c r="BW15" s="29">
        <v>0</v>
      </c>
      <c r="BX15" s="30">
        <v>0</v>
      </c>
      <c r="BY15" s="27">
        <f>BP15+BQ15+BR15+BS15</f>
        <v>20.56</v>
      </c>
      <c r="BZ15" s="26">
        <f>BT15</f>
        <v>0</v>
      </c>
      <c r="CA15" s="32">
        <f>(BU15*3)+(BV15*10)+(BW15*5)+(BX15*20)</f>
        <v>0</v>
      </c>
      <c r="CB15" s="72">
        <f>BY15+BZ15+CA15</f>
        <v>20.56</v>
      </c>
      <c r="CC15" s="31">
        <v>53.29</v>
      </c>
      <c r="CD15" s="28"/>
      <c r="CE15" s="29">
        <v>5</v>
      </c>
      <c r="CF15" s="29">
        <v>0</v>
      </c>
      <c r="CG15" s="29">
        <v>0</v>
      </c>
      <c r="CH15" s="29">
        <v>0</v>
      </c>
      <c r="CI15" s="30">
        <v>0</v>
      </c>
      <c r="CJ15" s="27">
        <f>CC15+CD15</f>
        <v>53.29</v>
      </c>
      <c r="CK15" s="26">
        <f>CE15</f>
        <v>5</v>
      </c>
      <c r="CL15" s="23">
        <f>(CF15*3)+(CG15*10)+(CH15*5)+(CI15*20)</f>
        <v>0</v>
      </c>
      <c r="CM15" s="45">
        <f>CJ15+CK15+CL15</f>
        <v>58.29</v>
      </c>
      <c r="CN15" s="1"/>
      <c r="CO15" s="1"/>
      <c r="CP15" s="2"/>
      <c r="CQ15" s="2"/>
      <c r="CR15" s="2"/>
      <c r="CS15" s="2"/>
      <c r="CT15" s="2"/>
      <c r="CU15" s="61"/>
      <c r="CV15" s="13"/>
      <c r="CW15" s="6"/>
      <c r="CX15" s="38"/>
      <c r="CY15" s="1"/>
      <c r="CZ15" s="1"/>
      <c r="DA15" s="2"/>
      <c r="DB15" s="2"/>
      <c r="DC15" s="2"/>
      <c r="DD15" s="2"/>
      <c r="DE15" s="2"/>
      <c r="DF15" s="61"/>
      <c r="DG15" s="13"/>
      <c r="DH15" s="6"/>
      <c r="DI15" s="38"/>
      <c r="DJ15" s="1"/>
      <c r="DK15" s="1"/>
      <c r="DL15" s="2"/>
      <c r="DM15" s="2"/>
      <c r="DN15" s="2"/>
      <c r="DO15" s="2"/>
      <c r="DP15" s="2"/>
      <c r="DQ15" s="61"/>
      <c r="DR15" s="13"/>
      <c r="DS15" s="6"/>
      <c r="DT15" s="38"/>
      <c r="DU15" s="1"/>
      <c r="DV15" s="1"/>
      <c r="DW15" s="2"/>
      <c r="DX15" s="2"/>
      <c r="DY15" s="2"/>
      <c r="DZ15" s="2"/>
      <c r="EA15" s="2"/>
      <c r="EB15" s="61"/>
      <c r="EC15" s="13"/>
      <c r="ED15" s="6"/>
      <c r="EE15" s="38"/>
      <c r="EF15" s="1"/>
      <c r="EG15" s="1"/>
      <c r="EH15" s="2"/>
      <c r="EI15" s="2"/>
      <c r="EJ15" s="2"/>
      <c r="EK15" s="2"/>
      <c r="EL15" s="2"/>
      <c r="EM15" s="61"/>
      <c r="EN15" s="13"/>
      <c r="EO15" s="6"/>
      <c r="EP15" s="38"/>
      <c r="EQ15" s="1"/>
      <c r="ER15" s="1"/>
      <c r="ES15" s="2"/>
      <c r="ET15" s="2"/>
      <c r="EU15" s="2"/>
      <c r="EV15" s="2"/>
      <c r="EW15" s="2"/>
      <c r="EX15" s="61"/>
      <c r="EY15" s="13"/>
      <c r="EZ15" s="6"/>
      <c r="FA15" s="38"/>
      <c r="FB15" s="1"/>
      <c r="FC15" s="1"/>
      <c r="FD15" s="2"/>
      <c r="FE15" s="2"/>
      <c r="FF15" s="2"/>
      <c r="FG15" s="2"/>
      <c r="FH15" s="2"/>
      <c r="FI15" s="61"/>
      <c r="FJ15" s="13"/>
      <c r="FK15" s="6"/>
      <c r="FL15" s="38"/>
      <c r="FM15" s="1"/>
      <c r="FN15" s="1"/>
      <c r="FO15" s="2"/>
      <c r="FP15" s="2"/>
      <c r="FQ15" s="2"/>
      <c r="FR15" s="2"/>
      <c r="FS15" s="2"/>
      <c r="FT15" s="61"/>
      <c r="FU15" s="13"/>
      <c r="FV15" s="6"/>
      <c r="FW15" s="38"/>
      <c r="FX15" s="1"/>
      <c r="FY15" s="1"/>
      <c r="FZ15" s="2"/>
      <c r="GA15" s="2"/>
      <c r="GB15" s="2"/>
      <c r="GC15" s="2"/>
      <c r="GD15" s="2"/>
      <c r="GE15" s="61"/>
      <c r="GF15" s="13"/>
      <c r="GG15" s="6"/>
      <c r="GH15" s="38"/>
      <c r="GI15" s="1"/>
      <c r="GJ15" s="1"/>
      <c r="GK15" s="2"/>
      <c r="GL15" s="2"/>
      <c r="GM15" s="2"/>
      <c r="GN15" s="2"/>
      <c r="GO15" s="2"/>
      <c r="GP15" s="61"/>
      <c r="GQ15" s="13"/>
      <c r="GR15" s="6"/>
      <c r="GS15" s="38"/>
      <c r="GT15" s="1"/>
      <c r="GU15" s="1"/>
      <c r="GV15" s="2"/>
      <c r="GW15" s="2"/>
      <c r="GX15" s="2"/>
      <c r="GY15" s="2"/>
      <c r="GZ15" s="2"/>
      <c r="HA15" s="61"/>
      <c r="HB15" s="13"/>
      <c r="HC15" s="6"/>
      <c r="HD15" s="38"/>
      <c r="HE15" s="1"/>
      <c r="HF15" s="1"/>
      <c r="HG15" s="2"/>
      <c r="HH15" s="2"/>
      <c r="HI15" s="2"/>
      <c r="HJ15" s="2"/>
      <c r="HK15" s="2"/>
      <c r="HL15" s="61"/>
      <c r="HM15" s="13"/>
      <c r="HN15" s="6"/>
      <c r="HO15" s="38"/>
      <c r="HP15" s="1"/>
      <c r="HQ15" s="1"/>
      <c r="HR15" s="2"/>
      <c r="HS15" s="2"/>
      <c r="HT15" s="2"/>
      <c r="HU15" s="2"/>
      <c r="HV15" s="2"/>
      <c r="HW15" s="61"/>
      <c r="HX15" s="13"/>
      <c r="HY15" s="6"/>
      <c r="HZ15" s="38"/>
      <c r="IA15" s="1"/>
      <c r="IB15" s="1"/>
      <c r="IC15" s="2"/>
      <c r="ID15" s="2"/>
      <c r="IE15" s="2"/>
      <c r="IF15" s="2"/>
      <c r="IG15" s="2"/>
      <c r="IH15" s="61"/>
      <c r="II15" s="13"/>
      <c r="IJ15" s="6"/>
      <c r="IK15" s="38"/>
      <c r="IL15" s="78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</row>
    <row r="16" spans="1:283" s="4" customFormat="1" ht="12.6" customHeight="1" x14ac:dyDescent="0.25">
      <c r="A16" s="33">
        <v>8</v>
      </c>
      <c r="B16" s="63" t="s">
        <v>132</v>
      </c>
      <c r="C16" s="25"/>
      <c r="D16" s="64"/>
      <c r="E16" s="64" t="s">
        <v>16</v>
      </c>
      <c r="F16" s="65" t="s">
        <v>23</v>
      </c>
      <c r="G16" s="24" t="str">
        <f>IF(AND(OR($G$2="Y",$H$2="Y"),I16&lt;5,J16&lt;5),IF(AND(I16=#REF!,J16=#REF!),#REF!+1,1),"")</f>
        <v/>
      </c>
      <c r="H16" s="21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4">
        <f>IF(ISNA(VLOOKUP(E16,SortLookup!$A$1:$B$5,2,FALSE))," ",VLOOKUP(E16,SortLookup!$A$1:$B$5,2,FALSE))</f>
        <v>1</v>
      </c>
      <c r="J16" s="22">
        <f>IF(ISNA(VLOOKUP(F16,SortLookup!$A$7:$B$11,2,FALSE))," ",VLOOKUP(F16,SortLookup!$A$7:$B$11,2,FALSE))</f>
        <v>4</v>
      </c>
      <c r="K16" s="58">
        <f>L16+M16+O16</f>
        <v>277.74</v>
      </c>
      <c r="L16" s="59">
        <f>AB16+AO16+BA16+BL16+BY16+CJ16+CU16+DF16+DQ16+EB16+EM16+EX16+FI16+FT16+GE16+GP16+HA16+HL16+HW16+IH16</f>
        <v>194.74</v>
      </c>
      <c r="M16" s="36">
        <f>AD16+AQ16+BC16+BN16+CA16+CL16+CW16+DH16+DS16+ED16+EO16+EZ16+FK16+FV16+GG16+GR16+HC16+HN16+HY16+IJ16</f>
        <v>0</v>
      </c>
      <c r="N16" s="37">
        <f>O16</f>
        <v>83</v>
      </c>
      <c r="O16" s="60">
        <f>W16+AJ16+AV16+BG16+BT16+CE16+CP16+DA16+DL16+DW16+EH16+ES16+FD16+FO16+FZ16+GK16+GV16+HG16+HR16+IC16</f>
        <v>83</v>
      </c>
      <c r="P16" s="31">
        <v>13.64</v>
      </c>
      <c r="Q16" s="28">
        <v>7</v>
      </c>
      <c r="R16" s="28"/>
      <c r="S16" s="28"/>
      <c r="T16" s="28"/>
      <c r="U16" s="28"/>
      <c r="V16" s="28"/>
      <c r="W16" s="29">
        <v>11</v>
      </c>
      <c r="X16" s="29">
        <v>0</v>
      </c>
      <c r="Y16" s="29">
        <v>0</v>
      </c>
      <c r="Z16" s="29">
        <v>0</v>
      </c>
      <c r="AA16" s="30">
        <v>0</v>
      </c>
      <c r="AB16" s="27">
        <f>P16+Q16+R16+S16+T16+U16+V16</f>
        <v>20.64</v>
      </c>
      <c r="AC16" s="26">
        <f>W16</f>
        <v>11</v>
      </c>
      <c r="AD16" s="23">
        <f>(X16*3)+(Y16*10)+(Z16*5)+(AA16*20)</f>
        <v>0</v>
      </c>
      <c r="AE16" s="45">
        <f>AB16+AC16+AD16</f>
        <v>31.64</v>
      </c>
      <c r="AF16" s="31">
        <v>26.61</v>
      </c>
      <c r="AG16" s="28"/>
      <c r="AH16" s="28"/>
      <c r="AI16" s="28"/>
      <c r="AJ16" s="29">
        <v>26</v>
      </c>
      <c r="AK16" s="29">
        <v>0</v>
      </c>
      <c r="AL16" s="29">
        <v>0</v>
      </c>
      <c r="AM16" s="29">
        <v>0</v>
      </c>
      <c r="AN16" s="30">
        <v>0</v>
      </c>
      <c r="AO16" s="27">
        <f>AF16+AG16+AH16+AI16</f>
        <v>26.61</v>
      </c>
      <c r="AP16" s="26">
        <f>AJ16</f>
        <v>26</v>
      </c>
      <c r="AQ16" s="23">
        <f>(AK16*3)+(AL16*10)+(AM16*5)+(AN16*20)</f>
        <v>0</v>
      </c>
      <c r="AR16" s="45">
        <f>AO16+AP16+AQ16</f>
        <v>52.61</v>
      </c>
      <c r="AS16" s="31">
        <v>40.770000000000003</v>
      </c>
      <c r="AT16" s="28">
        <v>46.29</v>
      </c>
      <c r="AU16" s="28"/>
      <c r="AV16" s="29">
        <v>38</v>
      </c>
      <c r="AW16" s="29">
        <v>0</v>
      </c>
      <c r="AX16" s="29">
        <v>0</v>
      </c>
      <c r="AY16" s="29">
        <v>0</v>
      </c>
      <c r="AZ16" s="30">
        <v>0</v>
      </c>
      <c r="BA16" s="27">
        <f>AS16+AT16+AU16</f>
        <v>87.06</v>
      </c>
      <c r="BB16" s="26">
        <f>AV16</f>
        <v>38</v>
      </c>
      <c r="BC16" s="23">
        <f>(AW16*3)+(AX16*10)+(AY16*5)+(AZ16*20)</f>
        <v>0</v>
      </c>
      <c r="BD16" s="45">
        <f>BA16+BB16+BC16</f>
        <v>125.06</v>
      </c>
      <c r="BE16" s="27"/>
      <c r="BF16" s="43"/>
      <c r="BG16" s="29"/>
      <c r="BH16" s="29"/>
      <c r="BI16" s="29"/>
      <c r="BJ16" s="29"/>
      <c r="BK16" s="30"/>
      <c r="BL16" s="40">
        <f>BE16+BF16</f>
        <v>0</v>
      </c>
      <c r="BM16" s="37">
        <f>BG16/2</f>
        <v>0</v>
      </c>
      <c r="BN16" s="36">
        <f>(BH16*3)+(BI16*5)+(BJ16*5)+(BK16*20)</f>
        <v>0</v>
      </c>
      <c r="BO16" s="35">
        <f>BL16+BM16+BN16</f>
        <v>0</v>
      </c>
      <c r="BP16" s="31">
        <v>17.079999999999998</v>
      </c>
      <c r="BQ16" s="28"/>
      <c r="BR16" s="28"/>
      <c r="BS16" s="28"/>
      <c r="BT16" s="29">
        <v>0</v>
      </c>
      <c r="BU16" s="29">
        <v>0</v>
      </c>
      <c r="BV16" s="29">
        <v>0</v>
      </c>
      <c r="BW16" s="29">
        <v>0</v>
      </c>
      <c r="BX16" s="30">
        <v>0</v>
      </c>
      <c r="BY16" s="27">
        <f>BP16+BQ16+BR16+BS16</f>
        <v>17.079999999999998</v>
      </c>
      <c r="BZ16" s="26">
        <f>BT16</f>
        <v>0</v>
      </c>
      <c r="CA16" s="32">
        <f>(BU16*3)+(BV16*10)+(BW16*5)+(BX16*20)</f>
        <v>0</v>
      </c>
      <c r="CB16" s="72">
        <f>BY16+BZ16+CA16</f>
        <v>17.079999999999998</v>
      </c>
      <c r="CC16" s="31">
        <v>43.35</v>
      </c>
      <c r="CD16" s="28"/>
      <c r="CE16" s="29">
        <v>8</v>
      </c>
      <c r="CF16" s="29">
        <v>0</v>
      </c>
      <c r="CG16" s="29">
        <v>0</v>
      </c>
      <c r="CH16" s="29">
        <v>0</v>
      </c>
      <c r="CI16" s="30">
        <v>0</v>
      </c>
      <c r="CJ16" s="27">
        <f>CC16+CD16</f>
        <v>43.35</v>
      </c>
      <c r="CK16" s="26">
        <f>CE16</f>
        <v>8</v>
      </c>
      <c r="CL16" s="23">
        <f>(CF16*3)+(CG16*10)+(CH16*5)+(CI16*20)</f>
        <v>0</v>
      </c>
      <c r="CM16" s="45">
        <f>CJ16+CK16+CL16</f>
        <v>51.35</v>
      </c>
      <c r="IL16" s="79"/>
      <c r="IO16"/>
      <c r="IP16"/>
    </row>
    <row r="17" spans="1:283" s="4" customFormat="1" ht="3" customHeight="1" x14ac:dyDescent="0.25">
      <c r="A17" s="160"/>
      <c r="B17" s="161"/>
      <c r="C17" s="162"/>
      <c r="D17" s="163"/>
      <c r="E17" s="163"/>
      <c r="F17" s="164"/>
      <c r="G17" s="165"/>
      <c r="H17" s="166"/>
      <c r="I17" s="167"/>
      <c r="J17" s="168"/>
      <c r="K17" s="169"/>
      <c r="L17" s="170"/>
      <c r="M17" s="171"/>
      <c r="N17" s="172"/>
      <c r="O17" s="173"/>
      <c r="P17" s="174"/>
      <c r="Q17" s="175"/>
      <c r="R17" s="175"/>
      <c r="S17" s="175"/>
      <c r="T17" s="175"/>
      <c r="U17" s="175"/>
      <c r="V17" s="175"/>
      <c r="W17" s="176"/>
      <c r="X17" s="176"/>
      <c r="Y17" s="176"/>
      <c r="Z17" s="176"/>
      <c r="AA17" s="177"/>
      <c r="AB17" s="178"/>
      <c r="AC17" s="179"/>
      <c r="AD17" s="180"/>
      <c r="AE17" s="181"/>
      <c r="AF17" s="174"/>
      <c r="AG17" s="175"/>
      <c r="AH17" s="175"/>
      <c r="AI17" s="175"/>
      <c r="AJ17" s="176"/>
      <c r="AK17" s="176"/>
      <c r="AL17" s="176"/>
      <c r="AM17" s="176"/>
      <c r="AN17" s="177"/>
      <c r="AO17" s="178"/>
      <c r="AP17" s="179"/>
      <c r="AQ17" s="180"/>
      <c r="AR17" s="181"/>
      <c r="AS17" s="174"/>
      <c r="AT17" s="175"/>
      <c r="AU17" s="175"/>
      <c r="AV17" s="176"/>
      <c r="AW17" s="176"/>
      <c r="AX17" s="176"/>
      <c r="AY17" s="176"/>
      <c r="AZ17" s="177"/>
      <c r="BA17" s="178"/>
      <c r="BB17" s="179"/>
      <c r="BC17" s="180"/>
      <c r="BD17" s="181"/>
      <c r="BE17" s="178"/>
      <c r="BF17" s="182"/>
      <c r="BG17" s="176"/>
      <c r="BH17" s="176"/>
      <c r="BI17" s="176"/>
      <c r="BJ17" s="176"/>
      <c r="BK17" s="177"/>
      <c r="BL17" s="183"/>
      <c r="BM17" s="172"/>
      <c r="BN17" s="171"/>
      <c r="BO17" s="184"/>
      <c r="BP17" s="174"/>
      <c r="BQ17" s="175"/>
      <c r="BR17" s="175"/>
      <c r="BS17" s="175"/>
      <c r="BT17" s="176"/>
      <c r="BU17" s="176"/>
      <c r="BV17" s="176"/>
      <c r="BW17" s="176"/>
      <c r="BX17" s="177"/>
      <c r="BY17" s="178"/>
      <c r="BZ17" s="179"/>
      <c r="CA17" s="185"/>
      <c r="CB17" s="186"/>
      <c r="CC17" s="174"/>
      <c r="CD17" s="175"/>
      <c r="CE17" s="176"/>
      <c r="CF17" s="176"/>
      <c r="CG17" s="176"/>
      <c r="CH17" s="176"/>
      <c r="CI17" s="177"/>
      <c r="CJ17" s="178"/>
      <c r="CK17" s="179"/>
      <c r="CL17" s="180"/>
      <c r="CM17" s="181"/>
      <c r="IL17" s="79"/>
      <c r="IO17"/>
      <c r="IP17"/>
    </row>
    <row r="18" spans="1:283" s="4" customFormat="1" x14ac:dyDescent="0.25">
      <c r="A18" s="33">
        <v>1</v>
      </c>
      <c r="B18" s="63" t="s">
        <v>130</v>
      </c>
      <c r="C18" s="25"/>
      <c r="D18" s="64" t="s">
        <v>107</v>
      </c>
      <c r="E18" s="64" t="s">
        <v>101</v>
      </c>
      <c r="F18" s="65" t="s">
        <v>101</v>
      </c>
      <c r="G18" s="24" t="str">
        <f>IF(AND(OR($G$2="Y",$H$2="Y"),I18&lt;5,J18&lt;5),IF(AND(I18=#REF!,J18=#REF!),#REF!+1,1),"")</f>
        <v/>
      </c>
      <c r="H18" s="21" t="e">
        <f>IF(AND($H$2="Y",J18&gt;0,OR(AND(G18=1,#REF!=10),AND(G18=2,#REF!=20),AND(G18=3,#REF!=30),AND(G18=4,#REF!=40),AND(G18=5,#REF!=50),AND(G18=6,#REF!=60),AND(G18=7,#REF!=70),AND(G18=8,#REF!=80),AND(G18=9,#REF!=90),AND(G18=10,#REF!=100))),VLOOKUP(J18-1,SortLookup!$A$13:$B$16,2,FALSE),"")</f>
        <v>#REF!</v>
      </c>
      <c r="I18" s="34" t="str">
        <f>IF(ISNA(VLOOKUP(E18,SortLookup!$A$1:$B$5,2,FALSE))," ",VLOOKUP(E18,SortLookup!$A$1:$B$5,2,FALSE))</f>
        <v xml:space="preserve"> </v>
      </c>
      <c r="J18" s="22" t="str">
        <f>IF(ISNA(VLOOKUP(F18,SortLookup!$A$7:$B$11,2,FALSE))," ",VLOOKUP(F18,SortLookup!$A$7:$B$11,2,FALSE))</f>
        <v xml:space="preserve"> </v>
      </c>
      <c r="K18" s="58">
        <f>L18+M18+O18</f>
        <v>179.57</v>
      </c>
      <c r="L18" s="59">
        <f>AB18+AO18+BA18+BL18+BY18+CJ18+CU18+DF18+DQ18+EB18+EM18+EX18+FI18+FT18+GE18+GP18+HA18+HL18+HW18+IH18</f>
        <v>135.57</v>
      </c>
      <c r="M18" s="36">
        <f>AD18+AQ18+BC18+BN18+CA18+CL18+CW18+DH18+DS18+ED18+EO18+EZ18+FK18+FV18+GG18+GR18+HC18+HN18+HY18+IJ18</f>
        <v>0</v>
      </c>
      <c r="N18" s="37">
        <f>O18</f>
        <v>44</v>
      </c>
      <c r="O18" s="60">
        <f>W18+AJ18+AV18+BG18+BT18+CE18+CP18+DA18+DL18+DW18+EH18+ES18+FD18+FO18+FZ18+GK18+GV18+HG18+HR18+IC18</f>
        <v>44</v>
      </c>
      <c r="P18" s="31">
        <v>12.54</v>
      </c>
      <c r="Q18" s="28">
        <v>6.33</v>
      </c>
      <c r="R18" s="28"/>
      <c r="S18" s="28"/>
      <c r="T18" s="28"/>
      <c r="U18" s="28"/>
      <c r="V18" s="28"/>
      <c r="W18" s="29">
        <v>16</v>
      </c>
      <c r="X18" s="29">
        <v>0</v>
      </c>
      <c r="Y18" s="29">
        <v>0</v>
      </c>
      <c r="Z18" s="29">
        <v>0</v>
      </c>
      <c r="AA18" s="30">
        <v>0</v>
      </c>
      <c r="AB18" s="27">
        <f>P18+Q18+R18+S18+T18+U18+V18</f>
        <v>18.87</v>
      </c>
      <c r="AC18" s="26">
        <f>W18</f>
        <v>16</v>
      </c>
      <c r="AD18" s="23">
        <f>(X18*3)+(Y18*10)+(Z18*5)+(AA18*20)</f>
        <v>0</v>
      </c>
      <c r="AE18" s="45">
        <f>AB18+AC18+AD18</f>
        <v>34.869999999999997</v>
      </c>
      <c r="AF18" s="31">
        <v>20.77</v>
      </c>
      <c r="AG18" s="28"/>
      <c r="AH18" s="28"/>
      <c r="AI18" s="28"/>
      <c r="AJ18" s="29">
        <v>3</v>
      </c>
      <c r="AK18" s="29">
        <v>0</v>
      </c>
      <c r="AL18" s="29">
        <v>0</v>
      </c>
      <c r="AM18" s="29">
        <v>0</v>
      </c>
      <c r="AN18" s="30">
        <v>0</v>
      </c>
      <c r="AO18" s="27">
        <f>AF18+AG18+AH18+AI18</f>
        <v>20.77</v>
      </c>
      <c r="AP18" s="26">
        <f>AJ18</f>
        <v>3</v>
      </c>
      <c r="AQ18" s="23">
        <f>(AK18*3)+(AL18*10)+(AM18*5)+(AN18*20)</f>
        <v>0</v>
      </c>
      <c r="AR18" s="45">
        <f>AO18+AP18+AQ18</f>
        <v>23.77</v>
      </c>
      <c r="AS18" s="31">
        <v>31.56</v>
      </c>
      <c r="AT18" s="28">
        <v>22.98</v>
      </c>
      <c r="AU18" s="28"/>
      <c r="AV18" s="29">
        <v>21</v>
      </c>
      <c r="AW18" s="29">
        <v>0</v>
      </c>
      <c r="AX18" s="29">
        <v>0</v>
      </c>
      <c r="AY18" s="29">
        <v>0</v>
      </c>
      <c r="AZ18" s="30">
        <v>0</v>
      </c>
      <c r="BA18" s="27">
        <f>AS18+AT18+AU18</f>
        <v>54.54</v>
      </c>
      <c r="BB18" s="26">
        <f>AV18</f>
        <v>21</v>
      </c>
      <c r="BC18" s="23">
        <f>(AW18*3)+(AX18*10)+(AY18*5)+(AZ18*20)</f>
        <v>0</v>
      </c>
      <c r="BD18" s="45">
        <f>BA18+BB18+BC18</f>
        <v>75.540000000000006</v>
      </c>
      <c r="BE18" s="27"/>
      <c r="BF18" s="43"/>
      <c r="BG18" s="29"/>
      <c r="BH18" s="29"/>
      <c r="BI18" s="29"/>
      <c r="BJ18" s="29"/>
      <c r="BK18" s="30"/>
      <c r="BL18" s="40">
        <f>BE18+BF18</f>
        <v>0</v>
      </c>
      <c r="BM18" s="37">
        <f>BG18/2</f>
        <v>0</v>
      </c>
      <c r="BN18" s="36">
        <f>(BH18*3)+(BI18*5)+(BJ18*5)+(BK18*20)</f>
        <v>0</v>
      </c>
      <c r="BO18" s="35">
        <f>BL18+BM18+BN18</f>
        <v>0</v>
      </c>
      <c r="BP18" s="31">
        <v>11.96</v>
      </c>
      <c r="BQ18" s="28"/>
      <c r="BR18" s="28"/>
      <c r="BS18" s="28"/>
      <c r="BT18" s="29">
        <v>0</v>
      </c>
      <c r="BU18" s="29">
        <v>0</v>
      </c>
      <c r="BV18" s="29">
        <v>0</v>
      </c>
      <c r="BW18" s="29">
        <v>0</v>
      </c>
      <c r="BX18" s="30">
        <v>0</v>
      </c>
      <c r="BY18" s="27">
        <f>BP18+BQ18+BR18+BS18</f>
        <v>11.96</v>
      </c>
      <c r="BZ18" s="26">
        <f>BT18</f>
        <v>0</v>
      </c>
      <c r="CA18" s="32">
        <f>(BU18*3)+(BV18*10)+(BW18*5)+(BX18*20)</f>
        <v>0</v>
      </c>
      <c r="CB18" s="72">
        <f>BY18+BZ18+CA18</f>
        <v>11.96</v>
      </c>
      <c r="CC18" s="31">
        <v>29.43</v>
      </c>
      <c r="CD18" s="28"/>
      <c r="CE18" s="29">
        <v>4</v>
      </c>
      <c r="CF18" s="29">
        <v>0</v>
      </c>
      <c r="CG18" s="29">
        <v>0</v>
      </c>
      <c r="CH18" s="29">
        <v>0</v>
      </c>
      <c r="CI18" s="30">
        <v>0</v>
      </c>
      <c r="CJ18" s="27">
        <f>CC18+CD18</f>
        <v>29.43</v>
      </c>
      <c r="CK18" s="26">
        <f>CE18</f>
        <v>4</v>
      </c>
      <c r="CL18" s="23">
        <f>(CF18*3)+(CG18*10)+(CH18*5)+(CI18*20)</f>
        <v>0</v>
      </c>
      <c r="CM18" s="45">
        <f>CJ18+CK18+CL18</f>
        <v>33.43</v>
      </c>
      <c r="IL18" s="79"/>
      <c r="IO18"/>
      <c r="IP18"/>
      <c r="IQ18"/>
    </row>
    <row r="19" spans="1:283" s="4" customFormat="1" x14ac:dyDescent="0.25">
      <c r="A19" s="33">
        <v>2</v>
      </c>
      <c r="B19" s="63" t="s">
        <v>136</v>
      </c>
      <c r="C19" s="25"/>
      <c r="D19" s="64" t="s">
        <v>102</v>
      </c>
      <c r="E19" s="64" t="s">
        <v>101</v>
      </c>
      <c r="F19" s="65" t="s">
        <v>101</v>
      </c>
      <c r="G19" s="24" t="str">
        <f>IF(AND(OR($G$2="Y",$H$2="Y"),I19&lt;5,J19&lt;5),IF(AND(I19=#REF!,J19=#REF!),#REF!+1,1),"")</f>
        <v/>
      </c>
      <c r="H19" s="21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4" t="str">
        <f>IF(ISNA(VLOOKUP(E19,SortLookup!$A$1:$B$5,2,FALSE))," ",VLOOKUP(E19,SortLookup!$A$1:$B$5,2,FALSE))</f>
        <v xml:space="preserve"> </v>
      </c>
      <c r="J19" s="22" t="str">
        <f>IF(ISNA(VLOOKUP(F19,SortLookup!$A$7:$B$11,2,FALSE))," ",VLOOKUP(F19,SortLookup!$A$7:$B$11,2,FALSE))</f>
        <v xml:space="preserve"> </v>
      </c>
      <c r="K19" s="58">
        <f>L19+M19+O19</f>
        <v>189.42</v>
      </c>
      <c r="L19" s="59">
        <f>AB19+AO19+BA19+BL19+BY19+CJ19+CU19+DF19+DQ19+EB19+EM19+EX19+FI19+FT19+GE19+GP19+HA19+HL19+HW19+IH19</f>
        <v>131.41999999999999</v>
      </c>
      <c r="M19" s="36">
        <f>AD19+AQ19+BC19+BN19+CA19+CL19+CW19+DH19+DS19+ED19+EO19+EZ19+FK19+FV19+GG19+GR19+HC19+HN19+HY19+IJ19</f>
        <v>5</v>
      </c>
      <c r="N19" s="37">
        <f>O19</f>
        <v>53</v>
      </c>
      <c r="O19" s="60">
        <f>W19+AJ19+AV19+BG19+BT19+CE19+CP19+DA19+DL19+DW19+EH19+ES19+FD19+FO19+FZ19+GK19+GV19+HG19+HR19+IC19</f>
        <v>53</v>
      </c>
      <c r="P19" s="31">
        <v>9.5</v>
      </c>
      <c r="Q19" s="28">
        <v>4.51</v>
      </c>
      <c r="R19" s="28"/>
      <c r="S19" s="28"/>
      <c r="T19" s="28"/>
      <c r="U19" s="28"/>
      <c r="V19" s="28"/>
      <c r="W19" s="29">
        <v>7</v>
      </c>
      <c r="X19" s="29">
        <v>0</v>
      </c>
      <c r="Y19" s="29">
        <v>0</v>
      </c>
      <c r="Z19" s="29">
        <v>0</v>
      </c>
      <c r="AA19" s="30">
        <v>0</v>
      </c>
      <c r="AB19" s="27">
        <f>P19+Q19+R19+S19+T19+U19+V19</f>
        <v>14.01</v>
      </c>
      <c r="AC19" s="26">
        <f>W19</f>
        <v>7</v>
      </c>
      <c r="AD19" s="23">
        <f>(X19*3)+(Y19*10)+(Z19*5)+(AA19*20)</f>
        <v>0</v>
      </c>
      <c r="AE19" s="45">
        <f>AB19+AC19+AD19</f>
        <v>21.01</v>
      </c>
      <c r="AF19" s="31">
        <v>24.53</v>
      </c>
      <c r="AG19" s="28"/>
      <c r="AH19" s="28"/>
      <c r="AI19" s="28"/>
      <c r="AJ19" s="29">
        <v>2</v>
      </c>
      <c r="AK19" s="29">
        <v>0</v>
      </c>
      <c r="AL19" s="29">
        <v>0</v>
      </c>
      <c r="AM19" s="29">
        <v>0</v>
      </c>
      <c r="AN19" s="30">
        <v>0</v>
      </c>
      <c r="AO19" s="27">
        <f>AF19+AG19+AH19+AI19</f>
        <v>24.53</v>
      </c>
      <c r="AP19" s="26">
        <f>AJ19</f>
        <v>2</v>
      </c>
      <c r="AQ19" s="23">
        <f>(AK19*3)+(AL19*10)+(AM19*5)+(AN19*20)</f>
        <v>0</v>
      </c>
      <c r="AR19" s="45">
        <f>AO19+AP19+AQ19</f>
        <v>26.53</v>
      </c>
      <c r="AS19" s="31">
        <v>12.83</v>
      </c>
      <c r="AT19" s="28">
        <v>19.18</v>
      </c>
      <c r="AU19" s="28"/>
      <c r="AV19" s="29">
        <v>36</v>
      </c>
      <c r="AW19" s="29">
        <v>0</v>
      </c>
      <c r="AX19" s="29">
        <v>0</v>
      </c>
      <c r="AY19" s="29">
        <v>0</v>
      </c>
      <c r="AZ19" s="30">
        <v>0</v>
      </c>
      <c r="BA19" s="27">
        <f>AS19+AT19+AU19</f>
        <v>32.01</v>
      </c>
      <c r="BB19" s="26">
        <f>AV19</f>
        <v>36</v>
      </c>
      <c r="BC19" s="23">
        <f>(AW19*3)+(AX19*10)+(AY19*5)+(AZ19*20)</f>
        <v>0</v>
      </c>
      <c r="BD19" s="45">
        <f>BA19+BB19+BC19</f>
        <v>68.010000000000005</v>
      </c>
      <c r="BE19" s="27"/>
      <c r="BF19" s="43"/>
      <c r="BG19" s="29"/>
      <c r="BH19" s="29"/>
      <c r="BI19" s="29"/>
      <c r="BJ19" s="29"/>
      <c r="BK19" s="30"/>
      <c r="BL19" s="40">
        <f>BE19+BF19</f>
        <v>0</v>
      </c>
      <c r="BM19" s="37">
        <f>BG19/2</f>
        <v>0</v>
      </c>
      <c r="BN19" s="36">
        <f>(BH19*3)+(BI19*5)+(BJ19*5)+(BK19*20)</f>
        <v>0</v>
      </c>
      <c r="BO19" s="35">
        <f>BL19+BM19+BN19</f>
        <v>0</v>
      </c>
      <c r="BP19" s="31">
        <v>22.66</v>
      </c>
      <c r="BQ19" s="28"/>
      <c r="BR19" s="28"/>
      <c r="BS19" s="28"/>
      <c r="BT19" s="29">
        <v>0</v>
      </c>
      <c r="BU19" s="29">
        <v>0</v>
      </c>
      <c r="BV19" s="29">
        <v>0</v>
      </c>
      <c r="BW19" s="29">
        <v>0</v>
      </c>
      <c r="BX19" s="30">
        <v>0</v>
      </c>
      <c r="BY19" s="27">
        <f>BP19+BQ19+BR19+BS19</f>
        <v>22.66</v>
      </c>
      <c r="BZ19" s="26">
        <f>BT19</f>
        <v>0</v>
      </c>
      <c r="CA19" s="32">
        <f>(BU19*3)+(BV19*10)+(BW19*5)+(BX19*20)</f>
        <v>0</v>
      </c>
      <c r="CB19" s="72">
        <f>BY19+BZ19+CA19</f>
        <v>22.66</v>
      </c>
      <c r="CC19" s="31">
        <v>38.21</v>
      </c>
      <c r="CD19" s="28"/>
      <c r="CE19" s="29">
        <v>8</v>
      </c>
      <c r="CF19" s="29">
        <v>0</v>
      </c>
      <c r="CG19" s="29">
        <v>0</v>
      </c>
      <c r="CH19" s="29">
        <v>1</v>
      </c>
      <c r="CI19" s="30">
        <v>0</v>
      </c>
      <c r="CJ19" s="27">
        <f>CC19+CD19</f>
        <v>38.21</v>
      </c>
      <c r="CK19" s="26">
        <f>CE19</f>
        <v>8</v>
      </c>
      <c r="CL19" s="23">
        <f>(CF19*3)+(CG19*10)+(CH19*5)+(CI19*20)</f>
        <v>5</v>
      </c>
      <c r="CM19" s="45">
        <f>CJ19+CK19+CL19</f>
        <v>51.21</v>
      </c>
      <c r="IL19" s="79"/>
    </row>
    <row r="20" spans="1:283" s="4" customFormat="1" x14ac:dyDescent="0.25">
      <c r="A20" s="33">
        <v>3</v>
      </c>
      <c r="B20" s="63" t="s">
        <v>142</v>
      </c>
      <c r="C20" s="25"/>
      <c r="D20" s="64"/>
      <c r="E20" s="64" t="s">
        <v>101</v>
      </c>
      <c r="F20" s="65" t="s">
        <v>101</v>
      </c>
      <c r="G20" s="24" t="str">
        <f>IF(AND(OR($G$2="Y",$H$2="Y"),I20&lt;5,J20&lt;5),IF(AND(I20=#REF!,J20=#REF!),#REF!+1,1),"")</f>
        <v/>
      </c>
      <c r="H20" s="21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4" t="str">
        <f>IF(ISNA(VLOOKUP(E20,SortLookup!$A$1:$B$5,2,FALSE))," ",VLOOKUP(E20,SortLookup!$A$1:$B$5,2,FALSE))</f>
        <v xml:space="preserve"> </v>
      </c>
      <c r="J20" s="22" t="str">
        <f>IF(ISNA(VLOOKUP(F20,SortLookup!$A$7:$B$11,2,FALSE))," ",VLOOKUP(F20,SortLookup!$A$7:$B$11,2,FALSE))</f>
        <v xml:space="preserve"> </v>
      </c>
      <c r="K20" s="58">
        <f>L20+M20+O20</f>
        <v>219.41</v>
      </c>
      <c r="L20" s="59">
        <f>AB20+AO20+BA20+BL20+BY20+CJ20+CU19+DF19+DQ19+EB19+EM19+EX19+FI19+FT19+GE19+GP19+HA19+HL19+HW19+IH19</f>
        <v>159.41</v>
      </c>
      <c r="M20" s="36">
        <f>AD20+AQ20+BC20+BN20+CA20+CL20+CW19+DH19+DS19+ED19+EO19+EZ19+FK19+FV19+GG19+GR19+HC19+HN19+HY19+IJ19</f>
        <v>3</v>
      </c>
      <c r="N20" s="37">
        <f>O20</f>
        <v>57</v>
      </c>
      <c r="O20" s="60">
        <f>W20+AJ20+AV20+BG20+BT20+CE20+CP19+DA19+DL19+DW19+EH19+ES19+FD19+FO19+FZ19+GK19+GV19+HG19+HR19+IC19</f>
        <v>57</v>
      </c>
      <c r="P20" s="31">
        <v>12.28</v>
      </c>
      <c r="Q20" s="28">
        <v>6.99</v>
      </c>
      <c r="R20" s="28"/>
      <c r="S20" s="28"/>
      <c r="T20" s="28"/>
      <c r="U20" s="28"/>
      <c r="V20" s="28"/>
      <c r="W20" s="29">
        <v>8</v>
      </c>
      <c r="X20" s="29">
        <v>0</v>
      </c>
      <c r="Y20" s="29">
        <v>0</v>
      </c>
      <c r="Z20" s="29">
        <v>0</v>
      </c>
      <c r="AA20" s="30">
        <v>0</v>
      </c>
      <c r="AB20" s="27">
        <f>P20+Q20+R20+S20+T20+U20+V20</f>
        <v>19.27</v>
      </c>
      <c r="AC20" s="26">
        <f>W20</f>
        <v>8</v>
      </c>
      <c r="AD20" s="23">
        <f>(X20*3)+(Y20*10)+(Z20*5)+(AA20*20)</f>
        <v>0</v>
      </c>
      <c r="AE20" s="45">
        <f>AB20+AC20+AD20</f>
        <v>27.27</v>
      </c>
      <c r="AF20" s="31">
        <v>29.92</v>
      </c>
      <c r="AG20" s="28"/>
      <c r="AH20" s="28"/>
      <c r="AI20" s="28"/>
      <c r="AJ20" s="29">
        <v>15</v>
      </c>
      <c r="AK20" s="29">
        <v>0</v>
      </c>
      <c r="AL20" s="29">
        <v>0</v>
      </c>
      <c r="AM20" s="29">
        <v>0</v>
      </c>
      <c r="AN20" s="30">
        <v>0</v>
      </c>
      <c r="AO20" s="27">
        <f>AF20+AG20+AH20+AI20</f>
        <v>29.92</v>
      </c>
      <c r="AP20" s="26">
        <f>AJ20</f>
        <v>15</v>
      </c>
      <c r="AQ20" s="23">
        <f>(AK20*3)+(AL20*10)+(AM20*5)+(AN20*20)</f>
        <v>0</v>
      </c>
      <c r="AR20" s="45">
        <f>AO20+AP20+AQ20</f>
        <v>44.92</v>
      </c>
      <c r="AS20" s="31">
        <v>26.22</v>
      </c>
      <c r="AT20" s="28">
        <v>35.07</v>
      </c>
      <c r="AU20" s="28"/>
      <c r="AV20" s="29">
        <v>29</v>
      </c>
      <c r="AW20" s="29">
        <v>0</v>
      </c>
      <c r="AX20" s="29">
        <v>0</v>
      </c>
      <c r="AY20" s="29">
        <v>0</v>
      </c>
      <c r="AZ20" s="30">
        <v>0</v>
      </c>
      <c r="BA20" s="27">
        <f>AS20+AT20+AU20</f>
        <v>61.29</v>
      </c>
      <c r="BB20" s="26">
        <f>AV20</f>
        <v>29</v>
      </c>
      <c r="BC20" s="23">
        <f>(AW20*3)+(AX20*10)+(AY20*5)+(AZ20*20)</f>
        <v>0</v>
      </c>
      <c r="BD20" s="45">
        <f>BA20+BB20+BC20</f>
        <v>90.29</v>
      </c>
      <c r="BE20" s="27"/>
      <c r="BF20" s="43"/>
      <c r="BG20" s="29"/>
      <c r="BH20" s="29"/>
      <c r="BI20" s="29"/>
      <c r="BJ20" s="29"/>
      <c r="BK20" s="30"/>
      <c r="BL20" s="40">
        <f>BE20+BF20</f>
        <v>0</v>
      </c>
      <c r="BM20" s="37">
        <f>BG20/2</f>
        <v>0</v>
      </c>
      <c r="BN20" s="36">
        <f>(BH20*3)+(BI20*5)+(BJ20*5)+(BK20*20)</f>
        <v>0</v>
      </c>
      <c r="BO20" s="35">
        <f>BL20+BM20+BN20</f>
        <v>0</v>
      </c>
      <c r="BP20" s="31">
        <v>12.74</v>
      </c>
      <c r="BQ20" s="28"/>
      <c r="BR20" s="28"/>
      <c r="BS20" s="28"/>
      <c r="BT20" s="29">
        <v>2</v>
      </c>
      <c r="BU20" s="29">
        <v>0</v>
      </c>
      <c r="BV20" s="29">
        <v>0</v>
      </c>
      <c r="BW20" s="29">
        <v>0</v>
      </c>
      <c r="BX20" s="30">
        <v>0</v>
      </c>
      <c r="BY20" s="27">
        <f>BP20+BQ20+BR20+BS20</f>
        <v>12.74</v>
      </c>
      <c r="BZ20" s="26">
        <f>BT20</f>
        <v>2</v>
      </c>
      <c r="CA20" s="32">
        <f>(BU20*3)+(BV20*10)+(BW20*5)+(BX20*20)</f>
        <v>0</v>
      </c>
      <c r="CB20" s="72">
        <f>BY20+BZ20+CA20</f>
        <v>14.74</v>
      </c>
      <c r="CC20" s="31">
        <v>36.19</v>
      </c>
      <c r="CD20" s="28"/>
      <c r="CE20" s="29">
        <v>3</v>
      </c>
      <c r="CF20" s="29">
        <v>1</v>
      </c>
      <c r="CG20" s="29">
        <v>0</v>
      </c>
      <c r="CH20" s="29">
        <v>0</v>
      </c>
      <c r="CI20" s="30">
        <v>0</v>
      </c>
      <c r="CJ20" s="27">
        <f>CC20+CD20</f>
        <v>36.19</v>
      </c>
      <c r="CK20" s="26">
        <f>CE20</f>
        <v>3</v>
      </c>
      <c r="CL20" s="23">
        <f>(CF20*3)+(CG20*10)+(CH20*5)+(CI20*20)</f>
        <v>3</v>
      </c>
      <c r="CM20" s="45">
        <f>CJ20+CK20+CL20</f>
        <v>42.19</v>
      </c>
      <c r="IL20" s="79"/>
      <c r="IM20"/>
      <c r="IN20"/>
    </row>
    <row r="21" spans="1:283" s="4" customFormat="1" x14ac:dyDescent="0.25">
      <c r="A21" s="33">
        <v>4</v>
      </c>
      <c r="B21" s="63" t="s">
        <v>131</v>
      </c>
      <c r="C21" s="25"/>
      <c r="D21" s="64" t="s">
        <v>107</v>
      </c>
      <c r="E21" s="64" t="s">
        <v>101</v>
      </c>
      <c r="F21" s="65" t="s">
        <v>101</v>
      </c>
      <c r="G21" s="24" t="str">
        <f>IF(AND(OR($G$2="Y",$H$2="Y"),I21&lt;5,J21&lt;5),IF(AND(I21=#REF!,J21=#REF!),#REF!+1,1),"")</f>
        <v/>
      </c>
      <c r="H21" s="21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4" t="str">
        <f>IF(ISNA(VLOOKUP(E21,SortLookup!$A$1:$B$5,2,FALSE))," ",VLOOKUP(E21,SortLookup!$A$1:$B$5,2,FALSE))</f>
        <v xml:space="preserve"> </v>
      </c>
      <c r="J21" s="22" t="str">
        <f>IF(ISNA(VLOOKUP(F21,SortLookup!$A$7:$B$11,2,FALSE))," ",VLOOKUP(F21,SortLookup!$A$7:$B$11,2,FALSE))</f>
        <v xml:space="preserve"> </v>
      </c>
      <c r="K21" s="58">
        <f>L21+M21+O21</f>
        <v>287.42</v>
      </c>
      <c r="L21" s="59">
        <f>AB21+AO21+BA21+BL21+BY21+CJ21+CU20+DF20+DQ20+EB20+EM20+EX20+FI20+FT20+GE20+GP20+HA20+HL20+HW20+IH20</f>
        <v>199.42</v>
      </c>
      <c r="M21" s="36">
        <f>AD21+AQ21+BC21+BN21+CA21+CL21+CW20+DH20+DS20+ED20+EO20+EZ20+FK20+FV20+GG20+GR20+HC20+HN20+HY20+IJ20</f>
        <v>5</v>
      </c>
      <c r="N21" s="37">
        <f>O21</f>
        <v>83</v>
      </c>
      <c r="O21" s="60">
        <f>W21+AJ21+AV21+BG21+BT21+CE21+CP20+DA20+DL20+DW20+EH20+ES20+FD20+FO20+FZ20+GK20+GV20+HG20+HR20+IC20</f>
        <v>83</v>
      </c>
      <c r="P21" s="31">
        <v>13.69</v>
      </c>
      <c r="Q21" s="28">
        <v>7.5</v>
      </c>
      <c r="R21" s="28"/>
      <c r="S21" s="28"/>
      <c r="T21" s="28"/>
      <c r="U21" s="28"/>
      <c r="V21" s="28"/>
      <c r="W21" s="29">
        <v>21</v>
      </c>
      <c r="X21" s="29">
        <v>0</v>
      </c>
      <c r="Y21" s="29">
        <v>0</v>
      </c>
      <c r="Z21" s="29">
        <v>0</v>
      </c>
      <c r="AA21" s="30">
        <v>0</v>
      </c>
      <c r="AB21" s="27">
        <f>P21+Q21+R21+S21+T21+U21+V21</f>
        <v>21.19</v>
      </c>
      <c r="AC21" s="26">
        <f>W21</f>
        <v>21</v>
      </c>
      <c r="AD21" s="23">
        <f>(X21*3)+(Y21*10)+(Z21*5)+(AA21*20)</f>
        <v>0</v>
      </c>
      <c r="AE21" s="45">
        <f>AB21+AC21+AD21</f>
        <v>42.19</v>
      </c>
      <c r="AF21" s="31">
        <v>40.54</v>
      </c>
      <c r="AG21" s="28"/>
      <c r="AH21" s="28"/>
      <c r="AI21" s="28"/>
      <c r="AJ21" s="29">
        <v>13</v>
      </c>
      <c r="AK21" s="29">
        <v>0</v>
      </c>
      <c r="AL21" s="29">
        <v>0</v>
      </c>
      <c r="AM21" s="29">
        <v>0</v>
      </c>
      <c r="AN21" s="30">
        <v>0</v>
      </c>
      <c r="AO21" s="27">
        <f>AF21+AG21+AH21+AI21</f>
        <v>40.54</v>
      </c>
      <c r="AP21" s="26">
        <f>AJ21</f>
        <v>13</v>
      </c>
      <c r="AQ21" s="23">
        <f>(AK21*3)+(AL21*10)+(AM21*5)+(AN21*20)</f>
        <v>0</v>
      </c>
      <c r="AR21" s="45">
        <f>AO21+AP21+AQ21</f>
        <v>53.54</v>
      </c>
      <c r="AS21" s="31">
        <v>30.77</v>
      </c>
      <c r="AT21" s="28">
        <v>38.200000000000003</v>
      </c>
      <c r="AU21" s="28"/>
      <c r="AV21" s="29">
        <v>36</v>
      </c>
      <c r="AW21" s="29">
        <v>0</v>
      </c>
      <c r="AX21" s="29">
        <v>0</v>
      </c>
      <c r="AY21" s="29">
        <v>0</v>
      </c>
      <c r="AZ21" s="30">
        <v>0</v>
      </c>
      <c r="BA21" s="27">
        <f>AS21+AT21+AU21</f>
        <v>68.97</v>
      </c>
      <c r="BB21" s="26">
        <f>AV21</f>
        <v>36</v>
      </c>
      <c r="BC21" s="23">
        <f>(AW21*3)+(AX21*10)+(AY21*5)+(AZ21*20)</f>
        <v>0</v>
      </c>
      <c r="BD21" s="45">
        <f>BA21+BB21+BC21</f>
        <v>104.97</v>
      </c>
      <c r="BE21" s="27"/>
      <c r="BF21" s="43"/>
      <c r="BG21" s="29"/>
      <c r="BH21" s="29"/>
      <c r="BI21" s="29"/>
      <c r="BJ21" s="29"/>
      <c r="BK21" s="30"/>
      <c r="BL21" s="40">
        <f>BE21+BF21</f>
        <v>0</v>
      </c>
      <c r="BM21" s="37">
        <f>BG21/2</f>
        <v>0</v>
      </c>
      <c r="BN21" s="36">
        <f>(BH21*3)+(BI21*5)+(BJ21*5)+(BK21*20)</f>
        <v>0</v>
      </c>
      <c r="BO21" s="35">
        <f>BL21+BM21+BN21</f>
        <v>0</v>
      </c>
      <c r="BP21" s="31">
        <v>19.71</v>
      </c>
      <c r="BQ21" s="28"/>
      <c r="BR21" s="28"/>
      <c r="BS21" s="28"/>
      <c r="BT21" s="29">
        <v>0</v>
      </c>
      <c r="BU21" s="29">
        <v>0</v>
      </c>
      <c r="BV21" s="29">
        <v>0</v>
      </c>
      <c r="BW21" s="29">
        <v>0</v>
      </c>
      <c r="BX21" s="30">
        <v>0</v>
      </c>
      <c r="BY21" s="27">
        <f>BP21+BQ21+BR21+BS21</f>
        <v>19.71</v>
      </c>
      <c r="BZ21" s="26">
        <f>BT21</f>
        <v>0</v>
      </c>
      <c r="CA21" s="32">
        <f>(BU21*3)+(BV21*10)+(BW21*5)+(BX21*20)</f>
        <v>0</v>
      </c>
      <c r="CB21" s="72">
        <f>BY21+BZ21+CA21</f>
        <v>19.71</v>
      </c>
      <c r="CC21" s="31">
        <v>49.01</v>
      </c>
      <c r="CD21" s="28"/>
      <c r="CE21" s="29">
        <v>13</v>
      </c>
      <c r="CF21" s="29">
        <v>0</v>
      </c>
      <c r="CG21" s="29">
        <v>0</v>
      </c>
      <c r="CH21" s="29">
        <v>1</v>
      </c>
      <c r="CI21" s="30">
        <v>0</v>
      </c>
      <c r="CJ21" s="27">
        <f>CC21+CD21</f>
        <v>49.01</v>
      </c>
      <c r="CK21" s="26">
        <f>CE21</f>
        <v>13</v>
      </c>
      <c r="CL21" s="23">
        <f>(CF21*3)+(CG21*10)+(CH21*5)+(CI21*20)</f>
        <v>5</v>
      </c>
      <c r="CM21" s="45">
        <f>CJ21+CK21+CL21</f>
        <v>67.010000000000005</v>
      </c>
      <c r="IL21" s="79"/>
    </row>
    <row r="22" spans="1:283" s="4" customFormat="1" x14ac:dyDescent="0.25">
      <c r="A22" s="33">
        <v>5</v>
      </c>
      <c r="B22" s="63" t="s">
        <v>126</v>
      </c>
      <c r="C22" s="25"/>
      <c r="D22" s="64" t="s">
        <v>107</v>
      </c>
      <c r="E22" s="64" t="s">
        <v>101</v>
      </c>
      <c r="F22" s="65" t="s">
        <v>101</v>
      </c>
      <c r="G22" s="24" t="str">
        <f>IF(AND(OR($G$2="Y",$H$2="Y"),I22&lt;5,J22&lt;5),IF(AND(I22=#REF!,J22=#REF!),#REF!+1,1),"")</f>
        <v/>
      </c>
      <c r="H22" s="21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4" t="str">
        <f>IF(ISNA(VLOOKUP(E22,SortLookup!$A$1:$B$5,2,FALSE))," ",VLOOKUP(E22,SortLookup!$A$1:$B$5,2,FALSE))</f>
        <v xml:space="preserve"> </v>
      </c>
      <c r="J22" s="22" t="str">
        <f>IF(ISNA(VLOOKUP(F22,SortLookup!$A$7:$B$11,2,FALSE))," ",VLOOKUP(F22,SortLookup!$A$7:$B$11,2,FALSE))</f>
        <v xml:space="preserve"> </v>
      </c>
      <c r="K22" s="58">
        <f>L22+M22+O22</f>
        <v>325.63</v>
      </c>
      <c r="L22" s="59">
        <f>AB22+AO22+BA22+BL22+BY22+CJ22+CU22+DF22+DQ22+EB22+EM22+EX22+FI22+FT22+GE22+GP22+HA22+HL22+HW22+IH22</f>
        <v>235.63</v>
      </c>
      <c r="M22" s="36">
        <f>AD22+AQ22+BC22+BN22+CA22+CL22+CW22+DH22+DS22+ED22+EO22+EZ22+FK22+FV22+GG22+GR22+HC22+HN22+HY22+IJ22</f>
        <v>0</v>
      </c>
      <c r="N22" s="37">
        <f>O22</f>
        <v>90</v>
      </c>
      <c r="O22" s="60">
        <f>W22+AJ22+AV22+BG22+BT22+CE22+CP22+DA22+DL22+DW22+EH22+ES22+FD22+FO22+FZ22+GK22+GV22+HG22+HR22+IC22</f>
        <v>90</v>
      </c>
      <c r="P22" s="31">
        <v>21.57</v>
      </c>
      <c r="Q22" s="28">
        <v>9.3699999999999992</v>
      </c>
      <c r="R22" s="28"/>
      <c r="S22" s="28"/>
      <c r="T22" s="28"/>
      <c r="U22" s="28"/>
      <c r="V22" s="28"/>
      <c r="W22" s="29">
        <v>14</v>
      </c>
      <c r="X22" s="29">
        <v>0</v>
      </c>
      <c r="Y22" s="29">
        <v>0</v>
      </c>
      <c r="Z22" s="29">
        <v>0</v>
      </c>
      <c r="AA22" s="30">
        <v>0</v>
      </c>
      <c r="AB22" s="27">
        <f>P22+Q22+R22+S22+T22+U22+V22</f>
        <v>30.94</v>
      </c>
      <c r="AC22" s="26">
        <f>W22</f>
        <v>14</v>
      </c>
      <c r="AD22" s="23">
        <f>(X22*3)+(Y22*10)+(Z22*5)+(AA22*20)</f>
        <v>0</v>
      </c>
      <c r="AE22" s="45">
        <f>AB22+AC22+AD22</f>
        <v>44.94</v>
      </c>
      <c r="AF22" s="31">
        <v>66.47</v>
      </c>
      <c r="AG22" s="28"/>
      <c r="AH22" s="28"/>
      <c r="AI22" s="28"/>
      <c r="AJ22" s="29">
        <v>29</v>
      </c>
      <c r="AK22" s="29">
        <v>0</v>
      </c>
      <c r="AL22" s="29">
        <v>0</v>
      </c>
      <c r="AM22" s="29">
        <v>0</v>
      </c>
      <c r="AN22" s="30">
        <v>0</v>
      </c>
      <c r="AO22" s="27">
        <f>AF22+AG22+AH22+AI22</f>
        <v>66.47</v>
      </c>
      <c r="AP22" s="26">
        <f>AJ22</f>
        <v>29</v>
      </c>
      <c r="AQ22" s="23">
        <f>(AK22*3)+(AL22*10)+(AM22*5)+(AN22*20)</f>
        <v>0</v>
      </c>
      <c r="AR22" s="45">
        <f>AO22+AP22+AQ22</f>
        <v>95.47</v>
      </c>
      <c r="AS22" s="31">
        <v>24.25</v>
      </c>
      <c r="AT22" s="28">
        <v>44.57</v>
      </c>
      <c r="AU22" s="28"/>
      <c r="AV22" s="29">
        <v>39</v>
      </c>
      <c r="AW22" s="29">
        <v>0</v>
      </c>
      <c r="AX22" s="29">
        <v>0</v>
      </c>
      <c r="AY22" s="29">
        <v>0</v>
      </c>
      <c r="AZ22" s="30">
        <v>0</v>
      </c>
      <c r="BA22" s="27">
        <f>AS22+AT22+AU22</f>
        <v>68.819999999999993</v>
      </c>
      <c r="BB22" s="26">
        <f>AV22</f>
        <v>39</v>
      </c>
      <c r="BC22" s="23">
        <f>(AW22*3)+(AX22*10)+(AY22*5)+(AZ22*20)</f>
        <v>0</v>
      </c>
      <c r="BD22" s="45">
        <f>BA22+BB22+BC22</f>
        <v>107.82</v>
      </c>
      <c r="BE22" s="27"/>
      <c r="BF22" s="43"/>
      <c r="BG22" s="29"/>
      <c r="BH22" s="29"/>
      <c r="BI22" s="29"/>
      <c r="BJ22" s="29"/>
      <c r="BK22" s="30"/>
      <c r="BL22" s="40">
        <f>BE22+BF22</f>
        <v>0</v>
      </c>
      <c r="BM22" s="37">
        <f>BG22/2</f>
        <v>0</v>
      </c>
      <c r="BN22" s="36">
        <f>(BH22*3)+(BI22*5)+(BJ22*5)+(BK22*20)</f>
        <v>0</v>
      </c>
      <c r="BO22" s="35">
        <f>BL22+BM22+BN22</f>
        <v>0</v>
      </c>
      <c r="BP22" s="31">
        <v>19.86</v>
      </c>
      <c r="BQ22" s="28"/>
      <c r="BR22" s="28"/>
      <c r="BS22" s="28"/>
      <c r="BT22" s="29">
        <v>0</v>
      </c>
      <c r="BU22" s="29">
        <v>0</v>
      </c>
      <c r="BV22" s="29">
        <v>0</v>
      </c>
      <c r="BW22" s="29">
        <v>0</v>
      </c>
      <c r="BX22" s="30">
        <v>0</v>
      </c>
      <c r="BY22" s="27">
        <f>BP22+BQ22+BR22+BS22</f>
        <v>19.86</v>
      </c>
      <c r="BZ22" s="26">
        <f>BT22</f>
        <v>0</v>
      </c>
      <c r="CA22" s="32">
        <f>(BU22*3)+(BV22*10)+(BW22*5)+(BX22*20)</f>
        <v>0</v>
      </c>
      <c r="CB22" s="72">
        <f>BY22+BZ22+CA22</f>
        <v>19.86</v>
      </c>
      <c r="CC22" s="31">
        <v>49.54</v>
      </c>
      <c r="CD22" s="28"/>
      <c r="CE22" s="29">
        <v>8</v>
      </c>
      <c r="CF22" s="29">
        <v>0</v>
      </c>
      <c r="CG22" s="29">
        <v>0</v>
      </c>
      <c r="CH22" s="29">
        <v>0</v>
      </c>
      <c r="CI22" s="30">
        <v>0</v>
      </c>
      <c r="CJ22" s="27">
        <f>CC22+CD22</f>
        <v>49.54</v>
      </c>
      <c r="CK22" s="26">
        <f>CE22</f>
        <v>8</v>
      </c>
      <c r="CL22" s="23">
        <f>(CF22*3)+(CG22*10)+(CH22*5)+(CI22*20)</f>
        <v>0</v>
      </c>
      <c r="CM22" s="45">
        <f>CJ22+CK22+CL22</f>
        <v>57.54</v>
      </c>
      <c r="IL22" s="79"/>
    </row>
    <row r="23" spans="1:283" s="4" customFormat="1" x14ac:dyDescent="0.25">
      <c r="A23" s="33">
        <v>6</v>
      </c>
      <c r="B23" s="63" t="s">
        <v>129</v>
      </c>
      <c r="C23" s="25"/>
      <c r="D23" s="64" t="s">
        <v>107</v>
      </c>
      <c r="E23" s="64" t="s">
        <v>101</v>
      </c>
      <c r="F23" s="65" t="s">
        <v>101</v>
      </c>
      <c r="G23" s="24" t="str">
        <f>IF(AND(OR($G$2="Y",$H$2="Y"),I23&lt;5,J23&lt;5),IF(AND(I23=#REF!,J23=#REF!),#REF!+1,1),"")</f>
        <v/>
      </c>
      <c r="H23" s="21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4" t="str">
        <f>IF(ISNA(VLOOKUP(E23,SortLookup!$A$1:$B$5,2,FALSE))," ",VLOOKUP(E23,SortLookup!$A$1:$B$5,2,FALSE))</f>
        <v xml:space="preserve"> </v>
      </c>
      <c r="J23" s="22" t="str">
        <f>IF(ISNA(VLOOKUP(F23,SortLookup!$A$7:$B$11,2,FALSE))," ",VLOOKUP(F23,SortLookup!$A$7:$B$11,2,FALSE))</f>
        <v xml:space="preserve"> </v>
      </c>
      <c r="K23" s="58">
        <f>L23+M23+O23</f>
        <v>331.31</v>
      </c>
      <c r="L23" s="59">
        <f>AB23+AO23+BA23+BL23+BY23+CJ23+CU21+DF21+DQ21+EB21+EM21+EX21+FI21+FT21+GE21+GP21+HA21+HL21+HW21+IH21</f>
        <v>279.31</v>
      </c>
      <c r="M23" s="36">
        <f>AD23+AQ23+BC23+BN23+CA23+CL23+CW21+DH21+DS21+ED21+EO21+EZ21+FK21+FV21+GG21+GR21+HC21+HN21+HY21+IJ21</f>
        <v>3</v>
      </c>
      <c r="N23" s="37">
        <f>O23</f>
        <v>49</v>
      </c>
      <c r="O23" s="60">
        <f>W23+AJ23+AV23+BG23+BT23+CE23+CP21+DA21+DL21+DW21+EH21+ES21+FD21+FO21+FZ21+GK21+GV21+HG21+HR21+IC21</f>
        <v>49</v>
      </c>
      <c r="P23" s="31">
        <v>21.74</v>
      </c>
      <c r="Q23" s="28">
        <v>8.7200000000000006</v>
      </c>
      <c r="R23" s="28"/>
      <c r="S23" s="28"/>
      <c r="T23" s="28"/>
      <c r="U23" s="28"/>
      <c r="V23" s="28"/>
      <c r="W23" s="29">
        <v>14</v>
      </c>
      <c r="X23" s="29">
        <v>0</v>
      </c>
      <c r="Y23" s="29">
        <v>0</v>
      </c>
      <c r="Z23" s="29">
        <v>0</v>
      </c>
      <c r="AA23" s="30">
        <v>0</v>
      </c>
      <c r="AB23" s="27">
        <f>P23+Q23+R23+S23+T23+U23+V23</f>
        <v>30.46</v>
      </c>
      <c r="AC23" s="26">
        <f>W23</f>
        <v>14</v>
      </c>
      <c r="AD23" s="23">
        <f>(X23*3)+(Y23*10)+(Z23*5)+(AA23*20)</f>
        <v>0</v>
      </c>
      <c r="AE23" s="45">
        <f>AB23+AC23+AD23</f>
        <v>44.46</v>
      </c>
      <c r="AF23" s="31">
        <v>75.069999999999993</v>
      </c>
      <c r="AG23" s="28"/>
      <c r="AH23" s="28"/>
      <c r="AI23" s="28"/>
      <c r="AJ23" s="29">
        <v>11</v>
      </c>
      <c r="AK23" s="29">
        <v>0</v>
      </c>
      <c r="AL23" s="29">
        <v>0</v>
      </c>
      <c r="AM23" s="29">
        <v>0</v>
      </c>
      <c r="AN23" s="30">
        <v>0</v>
      </c>
      <c r="AO23" s="27">
        <f>AF23+AG23+AH23+AI23</f>
        <v>75.069999999999993</v>
      </c>
      <c r="AP23" s="26">
        <f>AJ23</f>
        <v>11</v>
      </c>
      <c r="AQ23" s="23">
        <f>(AK23*3)+(AL23*10)+(AM23*5)+(AN23*20)</f>
        <v>0</v>
      </c>
      <c r="AR23" s="45">
        <f>AO23+AP23+AQ23</f>
        <v>86.07</v>
      </c>
      <c r="AS23" s="31">
        <v>28.85</v>
      </c>
      <c r="AT23" s="28">
        <v>43.12</v>
      </c>
      <c r="AU23" s="28"/>
      <c r="AV23" s="29">
        <v>16</v>
      </c>
      <c r="AW23" s="29">
        <v>0</v>
      </c>
      <c r="AX23" s="29">
        <v>0</v>
      </c>
      <c r="AY23" s="29">
        <v>0</v>
      </c>
      <c r="AZ23" s="30">
        <v>0</v>
      </c>
      <c r="BA23" s="27">
        <f>AS23+AT23+AU23</f>
        <v>71.97</v>
      </c>
      <c r="BB23" s="26">
        <f>AV23</f>
        <v>16</v>
      </c>
      <c r="BC23" s="23">
        <f>(AW23*3)+(AX23*10)+(AY23*5)+(AZ23*20)</f>
        <v>0</v>
      </c>
      <c r="BD23" s="45">
        <f>BA23+BB23+BC23</f>
        <v>87.97</v>
      </c>
      <c r="BE23" s="27"/>
      <c r="BF23" s="43"/>
      <c r="BG23" s="29"/>
      <c r="BH23" s="29"/>
      <c r="BI23" s="29"/>
      <c r="BJ23" s="29"/>
      <c r="BK23" s="30"/>
      <c r="BL23" s="40">
        <f>BE23+BF23</f>
        <v>0</v>
      </c>
      <c r="BM23" s="37">
        <f>BG23/2</f>
        <v>0</v>
      </c>
      <c r="BN23" s="36">
        <f>(BH23*3)+(BI23*5)+(BJ23*5)+(BK23*20)</f>
        <v>0</v>
      </c>
      <c r="BO23" s="35">
        <f>BL23+BM23+BN23</f>
        <v>0</v>
      </c>
      <c r="BP23" s="31">
        <v>32.85</v>
      </c>
      <c r="BQ23" s="28"/>
      <c r="BR23" s="28"/>
      <c r="BS23" s="28"/>
      <c r="BT23" s="29">
        <v>0</v>
      </c>
      <c r="BU23" s="29">
        <v>0</v>
      </c>
      <c r="BV23" s="29">
        <v>0</v>
      </c>
      <c r="BW23" s="29">
        <v>0</v>
      </c>
      <c r="BX23" s="30">
        <v>0</v>
      </c>
      <c r="BY23" s="27">
        <f>BP23+BQ23+BR23+BS23</f>
        <v>32.85</v>
      </c>
      <c r="BZ23" s="26">
        <f>BT23</f>
        <v>0</v>
      </c>
      <c r="CA23" s="32">
        <f>(BU23*3)+(BV23*10)+(BW23*5)+(BX23*20)</f>
        <v>0</v>
      </c>
      <c r="CB23" s="72">
        <f>BY23+BZ23+CA23</f>
        <v>32.85</v>
      </c>
      <c r="CC23" s="31">
        <v>68.959999999999994</v>
      </c>
      <c r="CD23" s="28"/>
      <c r="CE23" s="29">
        <v>8</v>
      </c>
      <c r="CF23" s="29">
        <v>1</v>
      </c>
      <c r="CG23" s="29">
        <v>0</v>
      </c>
      <c r="CH23" s="29">
        <v>0</v>
      </c>
      <c r="CI23" s="30">
        <v>0</v>
      </c>
      <c r="CJ23" s="27">
        <f>CC23+CD23</f>
        <v>68.959999999999994</v>
      </c>
      <c r="CK23" s="26">
        <f>CE23</f>
        <v>8</v>
      </c>
      <c r="CL23" s="23">
        <f>(CF23*3)+(CG23*10)+(CH23*5)+(CI23*20)</f>
        <v>3</v>
      </c>
      <c r="CM23" s="45">
        <f>CJ23+CK23+CL23</f>
        <v>79.959999999999994</v>
      </c>
      <c r="CN23"/>
      <c r="CO23"/>
      <c r="CP23"/>
      <c r="CQ23"/>
      <c r="CR23"/>
      <c r="CS23"/>
      <c r="CT23"/>
      <c r="CW23"/>
      <c r="CZ23"/>
      <c r="DA23"/>
      <c r="DB23"/>
      <c r="DC23"/>
      <c r="DD23"/>
      <c r="DE23"/>
      <c r="DH23"/>
      <c r="DK23"/>
      <c r="DL23"/>
      <c r="DM23"/>
      <c r="DN23"/>
      <c r="DO23"/>
      <c r="DP23"/>
      <c r="DS23"/>
      <c r="DV23"/>
      <c r="DW23"/>
      <c r="DX23"/>
      <c r="DY23"/>
      <c r="DZ23"/>
      <c r="EA23"/>
      <c r="ED23"/>
      <c r="EG23"/>
      <c r="EH23"/>
      <c r="EI23"/>
      <c r="EJ23"/>
      <c r="EK23"/>
      <c r="EL23"/>
      <c r="EO23"/>
      <c r="ER23"/>
      <c r="ES23"/>
      <c r="ET23"/>
      <c r="EU23"/>
      <c r="EV23"/>
      <c r="EW23"/>
      <c r="EZ23"/>
      <c r="FC23"/>
      <c r="FD23"/>
      <c r="FE23"/>
      <c r="FF23"/>
      <c r="FG23"/>
      <c r="FH23"/>
      <c r="FK23"/>
      <c r="FN23"/>
      <c r="FO23"/>
      <c r="FP23"/>
      <c r="FQ23"/>
      <c r="FR23"/>
      <c r="FS23"/>
      <c r="FV23"/>
      <c r="FY23"/>
      <c r="FZ23"/>
      <c r="GA23"/>
      <c r="GB23"/>
      <c r="GC23"/>
      <c r="GD23"/>
      <c r="GG23"/>
      <c r="GJ23"/>
      <c r="GK23"/>
      <c r="GL23"/>
      <c r="GM23"/>
      <c r="GN23"/>
      <c r="GO23"/>
      <c r="GR23"/>
      <c r="GU23"/>
      <c r="GV23"/>
      <c r="GW23"/>
      <c r="GX23"/>
      <c r="GY23"/>
      <c r="GZ23"/>
      <c r="HC23"/>
      <c r="HF23"/>
      <c r="HG23"/>
      <c r="HH23"/>
      <c r="HI23"/>
      <c r="HJ23"/>
      <c r="HK23"/>
      <c r="HN23"/>
      <c r="HQ23"/>
      <c r="HR23"/>
      <c r="HS23"/>
      <c r="HT23"/>
      <c r="HU23"/>
      <c r="HV23"/>
      <c r="HY23"/>
      <c r="IB23"/>
      <c r="IC23"/>
      <c r="ID23"/>
      <c r="IE23"/>
      <c r="IF23"/>
      <c r="IG23"/>
      <c r="IJ23"/>
      <c r="IK23"/>
      <c r="IL23" s="79"/>
      <c r="IM23"/>
      <c r="IN23"/>
    </row>
    <row r="24" spans="1:283" s="4" customFormat="1" ht="3" customHeight="1" x14ac:dyDescent="0.25">
      <c r="A24" s="160"/>
      <c r="B24" s="161"/>
      <c r="C24" s="162"/>
      <c r="D24" s="163"/>
      <c r="E24" s="163"/>
      <c r="F24" s="164"/>
      <c r="G24" s="165"/>
      <c r="H24" s="166"/>
      <c r="I24" s="167"/>
      <c r="J24" s="168"/>
      <c r="K24" s="169"/>
      <c r="L24" s="170"/>
      <c r="M24" s="171"/>
      <c r="N24" s="172"/>
      <c r="O24" s="173"/>
      <c r="P24" s="174"/>
      <c r="Q24" s="175"/>
      <c r="R24" s="175"/>
      <c r="S24" s="175"/>
      <c r="T24" s="175"/>
      <c r="U24" s="175"/>
      <c r="V24" s="175"/>
      <c r="W24" s="176"/>
      <c r="X24" s="176"/>
      <c r="Y24" s="176"/>
      <c r="Z24" s="176"/>
      <c r="AA24" s="177"/>
      <c r="AB24" s="178"/>
      <c r="AC24" s="179"/>
      <c r="AD24" s="180"/>
      <c r="AE24" s="181"/>
      <c r="AF24" s="174"/>
      <c r="AG24" s="175"/>
      <c r="AH24" s="175"/>
      <c r="AI24" s="175"/>
      <c r="AJ24" s="176"/>
      <c r="AK24" s="176"/>
      <c r="AL24" s="176"/>
      <c r="AM24" s="176"/>
      <c r="AN24" s="177"/>
      <c r="AO24" s="178"/>
      <c r="AP24" s="179"/>
      <c r="AQ24" s="180"/>
      <c r="AR24" s="181"/>
      <c r="AS24" s="174"/>
      <c r="AT24" s="175"/>
      <c r="AU24" s="175"/>
      <c r="AV24" s="176"/>
      <c r="AW24" s="176"/>
      <c r="AX24" s="176"/>
      <c r="AY24" s="176"/>
      <c r="AZ24" s="177"/>
      <c r="BA24" s="178"/>
      <c r="BB24" s="179"/>
      <c r="BC24" s="180"/>
      <c r="BD24" s="181"/>
      <c r="BE24" s="178"/>
      <c r="BF24" s="182"/>
      <c r="BG24" s="176"/>
      <c r="BH24" s="176"/>
      <c r="BI24" s="176"/>
      <c r="BJ24" s="176"/>
      <c r="BK24" s="177"/>
      <c r="BL24" s="183"/>
      <c r="BM24" s="172"/>
      <c r="BN24" s="171"/>
      <c r="BO24" s="184"/>
      <c r="BP24" s="174"/>
      <c r="BQ24" s="175"/>
      <c r="BR24" s="175"/>
      <c r="BS24" s="175"/>
      <c r="BT24" s="176"/>
      <c r="BU24" s="176"/>
      <c r="BV24" s="176"/>
      <c r="BW24" s="176"/>
      <c r="BX24" s="177"/>
      <c r="BY24" s="178"/>
      <c r="BZ24" s="179"/>
      <c r="CA24" s="185"/>
      <c r="CB24" s="186"/>
      <c r="CC24" s="174"/>
      <c r="CD24" s="175"/>
      <c r="CE24" s="176"/>
      <c r="CF24" s="176"/>
      <c r="CG24" s="176"/>
      <c r="CH24" s="176"/>
      <c r="CI24" s="177"/>
      <c r="CJ24" s="178"/>
      <c r="CK24" s="179"/>
      <c r="CL24" s="180"/>
      <c r="CM24" s="181"/>
      <c r="CN24"/>
      <c r="CO24"/>
      <c r="CP24"/>
      <c r="CQ24"/>
      <c r="CR24"/>
      <c r="CS24"/>
      <c r="CT24"/>
      <c r="CW24"/>
      <c r="CZ24"/>
      <c r="DA24"/>
      <c r="DB24"/>
      <c r="DC24"/>
      <c r="DD24"/>
      <c r="DE24"/>
      <c r="DH24"/>
      <c r="DK24"/>
      <c r="DL24"/>
      <c r="DM24"/>
      <c r="DN24"/>
      <c r="DO24"/>
      <c r="DP24"/>
      <c r="DS24"/>
      <c r="DV24"/>
      <c r="DW24"/>
      <c r="DX24"/>
      <c r="DY24"/>
      <c r="DZ24"/>
      <c r="EA24"/>
      <c r="ED24"/>
      <c r="EG24"/>
      <c r="EH24"/>
      <c r="EI24"/>
      <c r="EJ24"/>
      <c r="EK24"/>
      <c r="EL24"/>
      <c r="EO24"/>
      <c r="ER24"/>
      <c r="ES24"/>
      <c r="ET24"/>
      <c r="EU24"/>
      <c r="EV24"/>
      <c r="EW24"/>
      <c r="EZ24"/>
      <c r="FC24"/>
      <c r="FD24"/>
      <c r="FE24"/>
      <c r="FF24"/>
      <c r="FG24"/>
      <c r="FH24"/>
      <c r="FK24"/>
      <c r="FN24"/>
      <c r="FO24"/>
      <c r="FP24"/>
      <c r="FQ24"/>
      <c r="FR24"/>
      <c r="FS24"/>
      <c r="FV24"/>
      <c r="FY24"/>
      <c r="FZ24"/>
      <c r="GA24"/>
      <c r="GB24"/>
      <c r="GC24"/>
      <c r="GD24"/>
      <c r="GG24"/>
      <c r="GJ24"/>
      <c r="GK24"/>
      <c r="GL24"/>
      <c r="GM24"/>
      <c r="GN24"/>
      <c r="GO24"/>
      <c r="GR24"/>
      <c r="GU24"/>
      <c r="GV24"/>
      <c r="GW24"/>
      <c r="GX24"/>
      <c r="GY24"/>
      <c r="GZ24"/>
      <c r="HC24"/>
      <c r="HF24"/>
      <c r="HG24"/>
      <c r="HH24"/>
      <c r="HI24"/>
      <c r="HJ24"/>
      <c r="HK24"/>
      <c r="HN24"/>
      <c r="HQ24"/>
      <c r="HR24"/>
      <c r="HS24"/>
      <c r="HT24"/>
      <c r="HU24"/>
      <c r="HV24"/>
      <c r="HY24"/>
      <c r="IB24"/>
      <c r="IC24"/>
      <c r="ID24"/>
      <c r="IE24"/>
      <c r="IF24"/>
      <c r="IG24"/>
      <c r="IJ24"/>
      <c r="IK24"/>
      <c r="IL24" s="79"/>
      <c r="IM24"/>
      <c r="IN24"/>
    </row>
    <row r="25" spans="1:283" s="4" customFormat="1" x14ac:dyDescent="0.25">
      <c r="A25" s="33">
        <v>1</v>
      </c>
      <c r="B25" s="63" t="s">
        <v>148</v>
      </c>
      <c r="C25" s="25"/>
      <c r="D25" s="64"/>
      <c r="E25" s="64" t="s">
        <v>147</v>
      </c>
      <c r="F25" s="65" t="s">
        <v>99</v>
      </c>
      <c r="G25" s="24" t="str">
        <f>IF(AND(OR($G$2="Y",$H$2="Y"),I25&lt;5,J25&lt;5),IF(AND(I25=#REF!,J25=#REF!),#REF!+1,1),"")</f>
        <v/>
      </c>
      <c r="H25" s="21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4" t="str">
        <f>IF(ISNA(VLOOKUP(E25,SortLookup!$A$1:$B$5,2,FALSE))," ",VLOOKUP(E25,SortLookup!$A$1:$B$5,2,FALSE))</f>
        <v xml:space="preserve"> </v>
      </c>
      <c r="J25" s="22" t="str">
        <f>IF(ISNA(VLOOKUP(F25,SortLookup!$A$7:$B$11,2,FALSE))," ",VLOOKUP(F25,SortLookup!$A$7:$B$11,2,FALSE))</f>
        <v xml:space="preserve"> </v>
      </c>
      <c r="K25" s="58">
        <f>L25+M25+O25</f>
        <v>76.540000000000006</v>
      </c>
      <c r="L25" s="59">
        <f>AB25+AO25+BA25+BL25+BY25+CJ25+CU23+DF23+DQ23+EB23+EM23+EX23+FI23+FT23+GE23+GP23+HA23+HL23+HW23+IH23</f>
        <v>61.54</v>
      </c>
      <c r="M25" s="36">
        <f>AD25+AQ25+BC25+BN25+CA25+CL25+CW23+DH23+DS23+ED23+EO23+EZ23+FK23+FV23+GG23+GR23+HC23+HN23+HY23+IJ23</f>
        <v>6</v>
      </c>
      <c r="N25" s="37">
        <f>O25</f>
        <v>9</v>
      </c>
      <c r="O25" s="60">
        <f>W25+AJ25+AV25+BG25+BT25+CE25+CP23+DA23+DL23+DW23+EH23+ES23+FD23+FO23+FZ23+GK23+GV23+HG23+HR23+IC23</f>
        <v>9</v>
      </c>
      <c r="P25" s="31">
        <v>6.79</v>
      </c>
      <c r="Q25" s="28">
        <v>2.71</v>
      </c>
      <c r="R25" s="28"/>
      <c r="S25" s="28"/>
      <c r="T25" s="28"/>
      <c r="U25" s="28"/>
      <c r="V25" s="28"/>
      <c r="W25" s="29">
        <v>0</v>
      </c>
      <c r="X25" s="29">
        <v>1</v>
      </c>
      <c r="Y25" s="29">
        <v>0</v>
      </c>
      <c r="Z25" s="29">
        <v>0</v>
      </c>
      <c r="AA25" s="30">
        <v>0</v>
      </c>
      <c r="AB25" s="27">
        <f>P25+Q25+R25+S25+T25+U25+V25</f>
        <v>9.5</v>
      </c>
      <c r="AC25" s="26">
        <f>W25</f>
        <v>0</v>
      </c>
      <c r="AD25" s="23">
        <f>(X25*3)+(Y25*10)+(Z25*5)+(AA25*20)</f>
        <v>3</v>
      </c>
      <c r="AE25" s="45">
        <f>AB25+AC25+AD25</f>
        <v>12.5</v>
      </c>
      <c r="AF25" s="31">
        <v>13.67</v>
      </c>
      <c r="AG25" s="28"/>
      <c r="AH25" s="28"/>
      <c r="AI25" s="28"/>
      <c r="AJ25" s="29">
        <v>0</v>
      </c>
      <c r="AK25" s="29">
        <v>0</v>
      </c>
      <c r="AL25" s="29">
        <v>0</v>
      </c>
      <c r="AM25" s="29">
        <v>0</v>
      </c>
      <c r="AN25" s="30">
        <v>0</v>
      </c>
      <c r="AO25" s="27">
        <f>AF25+AG25+AH25+AI25</f>
        <v>13.67</v>
      </c>
      <c r="AP25" s="26">
        <f>AJ25</f>
        <v>0</v>
      </c>
      <c r="AQ25" s="23">
        <f>(AK25*3)+(AL25*10)+(AM25*5)+(AN25*20)</f>
        <v>0</v>
      </c>
      <c r="AR25" s="45">
        <f>AO25+AP25+AQ25</f>
        <v>13.67</v>
      </c>
      <c r="AS25" s="31">
        <v>6.24</v>
      </c>
      <c r="AT25" s="28">
        <v>7.09</v>
      </c>
      <c r="AU25" s="28"/>
      <c r="AV25" s="29">
        <v>5</v>
      </c>
      <c r="AW25" s="29">
        <v>0</v>
      </c>
      <c r="AX25" s="29">
        <v>0</v>
      </c>
      <c r="AY25" s="29">
        <v>0</v>
      </c>
      <c r="AZ25" s="30">
        <v>0</v>
      </c>
      <c r="BA25" s="27">
        <f>AS25+AT25+AU25</f>
        <v>13.33</v>
      </c>
      <c r="BB25" s="26">
        <f>AV25</f>
        <v>5</v>
      </c>
      <c r="BC25" s="23">
        <f>(AW25*3)+(AX25*10)+(AY25*5)+(AZ25*20)</f>
        <v>0</v>
      </c>
      <c r="BD25" s="45">
        <f>BA25+BB25+BC25</f>
        <v>18.329999999999998</v>
      </c>
      <c r="BE25" s="27"/>
      <c r="BF25" s="43"/>
      <c r="BG25" s="29"/>
      <c r="BH25" s="29"/>
      <c r="BI25" s="29"/>
      <c r="BJ25" s="29"/>
      <c r="BK25" s="30"/>
      <c r="BL25" s="40">
        <f>BE25+BF25</f>
        <v>0</v>
      </c>
      <c r="BM25" s="37">
        <f>BG25/2</f>
        <v>0</v>
      </c>
      <c r="BN25" s="36">
        <f>(BH25*3)+(BI25*5)+(BJ25*5)+(BK25*20)</f>
        <v>0</v>
      </c>
      <c r="BO25" s="35">
        <f>BL25+BM25+BN25</f>
        <v>0</v>
      </c>
      <c r="BP25" s="31">
        <v>9.41</v>
      </c>
      <c r="BQ25" s="28"/>
      <c r="BR25" s="28"/>
      <c r="BS25" s="28"/>
      <c r="BT25" s="29">
        <v>0</v>
      </c>
      <c r="BU25" s="29">
        <v>1</v>
      </c>
      <c r="BV25" s="29">
        <v>0</v>
      </c>
      <c r="BW25" s="29">
        <v>0</v>
      </c>
      <c r="BX25" s="30">
        <v>0</v>
      </c>
      <c r="BY25" s="27">
        <f>BP25+BQ25+BR25+BS25</f>
        <v>9.41</v>
      </c>
      <c r="BZ25" s="26">
        <f>BT25</f>
        <v>0</v>
      </c>
      <c r="CA25" s="32">
        <f>(BU25*3)+(BV25*10)+(BW25*5)+(BX25*20)</f>
        <v>3</v>
      </c>
      <c r="CB25" s="72">
        <f>BY25+BZ25+CA25</f>
        <v>12.41</v>
      </c>
      <c r="CC25" s="31">
        <v>15.63</v>
      </c>
      <c r="CD25" s="28"/>
      <c r="CE25" s="29">
        <v>4</v>
      </c>
      <c r="CF25" s="29">
        <v>0</v>
      </c>
      <c r="CG25" s="29">
        <v>0</v>
      </c>
      <c r="CH25" s="29">
        <v>0</v>
      </c>
      <c r="CI25" s="30">
        <v>0</v>
      </c>
      <c r="CJ25" s="27">
        <f>CC25+CD25</f>
        <v>15.63</v>
      </c>
      <c r="CK25" s="26">
        <f>CE25</f>
        <v>4</v>
      </c>
      <c r="CL25" s="23">
        <f>(CF25*3)+(CG25*10)+(CH25*5)+(CI25*20)</f>
        <v>0</v>
      </c>
      <c r="CM25" s="45">
        <f>CJ25+CK25+CL25</f>
        <v>19.63</v>
      </c>
      <c r="IL25" s="79"/>
    </row>
    <row r="26" spans="1:283" s="4" customFormat="1" x14ac:dyDescent="0.25">
      <c r="A26" s="33">
        <v>2</v>
      </c>
      <c r="B26" s="63" t="s">
        <v>149</v>
      </c>
      <c r="C26" s="25"/>
      <c r="D26" s="64"/>
      <c r="E26" s="64" t="s">
        <v>147</v>
      </c>
      <c r="F26" s="65" t="s">
        <v>99</v>
      </c>
      <c r="G26" s="24" t="str">
        <f>IF(AND(OR($G$2="Y",$H$2="Y"),I26&lt;5,J26&lt;5),IF(AND(I26=#REF!,J26=#REF!),#REF!+1,1),"")</f>
        <v/>
      </c>
      <c r="H26" s="21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34" t="str">
        <f>IF(ISNA(VLOOKUP(E26,SortLookup!$A$1:$B$5,2,FALSE))," ",VLOOKUP(E26,SortLookup!$A$1:$B$5,2,FALSE))</f>
        <v xml:space="preserve"> </v>
      </c>
      <c r="J26" s="22" t="str">
        <f>IF(ISNA(VLOOKUP(F26,SortLookup!$A$7:$B$11,2,FALSE))," ",VLOOKUP(F26,SortLookup!$A$7:$B$11,2,FALSE))</f>
        <v xml:space="preserve"> </v>
      </c>
      <c r="K26" s="58">
        <f>L26+M26+O26</f>
        <v>107.19</v>
      </c>
      <c r="L26" s="59">
        <f>AB26+AO26+BA26+BL26+BY26+CJ26+CU26+DF26+DQ26+EB26+EM26+EX26+FI26+FT26+GE26+GP26+HA26+HL26+HW26+IH26</f>
        <v>92.19</v>
      </c>
      <c r="M26" s="36">
        <f>AD26+AQ26+BC26+BN26+CA26+CL26+CW26+DH26+DS26+ED26+EO26+EZ26+FK26+FV26+GG26+GR26+HC26+HN26+HY26+IJ26</f>
        <v>0</v>
      </c>
      <c r="N26" s="37">
        <f>O26</f>
        <v>15</v>
      </c>
      <c r="O26" s="60">
        <f>W26+AJ26+AV26+BG26+BT26+CE26+CP26+DA26+DL26+DW26+EH26+ES26+FD26+FO26+FZ26+GK26+GV26+HG26+HR26+IC26</f>
        <v>15</v>
      </c>
      <c r="P26" s="31">
        <v>9.68</v>
      </c>
      <c r="Q26" s="28">
        <v>3.22</v>
      </c>
      <c r="R26" s="28"/>
      <c r="S26" s="28"/>
      <c r="T26" s="28"/>
      <c r="U26" s="28"/>
      <c r="V26" s="28"/>
      <c r="W26" s="29">
        <v>1</v>
      </c>
      <c r="X26" s="29">
        <v>0</v>
      </c>
      <c r="Y26" s="29">
        <v>0</v>
      </c>
      <c r="Z26" s="29">
        <v>0</v>
      </c>
      <c r="AA26" s="30">
        <v>0</v>
      </c>
      <c r="AB26" s="27">
        <f>P26+Q26+R26+S26+T26+U26+V26</f>
        <v>12.9</v>
      </c>
      <c r="AC26" s="26">
        <f>W26</f>
        <v>1</v>
      </c>
      <c r="AD26" s="23">
        <f>(X26*3)+(Y26*10)+(Z26*5)+(AA26*20)</f>
        <v>0</v>
      </c>
      <c r="AE26" s="45">
        <f>AB26+AC26+AD26</f>
        <v>13.9</v>
      </c>
      <c r="AF26" s="31">
        <v>17.87</v>
      </c>
      <c r="AG26" s="28"/>
      <c r="AH26" s="28"/>
      <c r="AI26" s="28"/>
      <c r="AJ26" s="29">
        <v>5</v>
      </c>
      <c r="AK26" s="29">
        <v>0</v>
      </c>
      <c r="AL26" s="29">
        <v>0</v>
      </c>
      <c r="AM26" s="29">
        <v>0</v>
      </c>
      <c r="AN26" s="30">
        <v>0</v>
      </c>
      <c r="AO26" s="27">
        <f>AF26+AG26+AH26+AI26</f>
        <v>17.87</v>
      </c>
      <c r="AP26" s="26">
        <f>AJ26</f>
        <v>5</v>
      </c>
      <c r="AQ26" s="23">
        <f>(AK26*3)+(AL26*10)+(AM26*5)+(AN26*20)</f>
        <v>0</v>
      </c>
      <c r="AR26" s="45">
        <f>AO26+AP26+AQ26</f>
        <v>22.87</v>
      </c>
      <c r="AS26" s="31">
        <v>16.940000000000001</v>
      </c>
      <c r="AT26" s="28">
        <v>10.41</v>
      </c>
      <c r="AU26" s="28"/>
      <c r="AV26" s="29">
        <v>0</v>
      </c>
      <c r="AW26" s="29">
        <v>0</v>
      </c>
      <c r="AX26" s="29">
        <v>0</v>
      </c>
      <c r="AY26" s="29">
        <v>0</v>
      </c>
      <c r="AZ26" s="30">
        <v>0</v>
      </c>
      <c r="BA26" s="27">
        <f>AS26+AT26+AU26</f>
        <v>27.35</v>
      </c>
      <c r="BB26" s="26">
        <f>AV26</f>
        <v>0</v>
      </c>
      <c r="BC26" s="23">
        <f>(AW26*3)+(AX26*10)+(AY26*5)+(AZ26*20)</f>
        <v>0</v>
      </c>
      <c r="BD26" s="45">
        <f>BA26+BB26+BC26</f>
        <v>27.35</v>
      </c>
      <c r="BE26" s="27"/>
      <c r="BF26" s="43"/>
      <c r="BG26" s="29"/>
      <c r="BH26" s="29"/>
      <c r="BI26" s="29"/>
      <c r="BJ26" s="29"/>
      <c r="BK26" s="30"/>
      <c r="BL26" s="40">
        <f>BE26+BF26</f>
        <v>0</v>
      </c>
      <c r="BM26" s="37">
        <f>BG26/2</f>
        <v>0</v>
      </c>
      <c r="BN26" s="36">
        <f>(BH26*3)+(BI26*5)+(BJ26*5)+(BK26*20)</f>
        <v>0</v>
      </c>
      <c r="BO26" s="35">
        <f>BL26+BM26+BN26</f>
        <v>0</v>
      </c>
      <c r="BP26" s="31">
        <v>8.94</v>
      </c>
      <c r="BQ26" s="28"/>
      <c r="BR26" s="28"/>
      <c r="BS26" s="28"/>
      <c r="BT26" s="29">
        <v>6</v>
      </c>
      <c r="BU26" s="29">
        <v>0</v>
      </c>
      <c r="BV26" s="29">
        <v>0</v>
      </c>
      <c r="BW26" s="29">
        <v>0</v>
      </c>
      <c r="BX26" s="30">
        <v>0</v>
      </c>
      <c r="BY26" s="27">
        <f>BP26+BQ26+BR26+BS26</f>
        <v>8.94</v>
      </c>
      <c r="BZ26" s="26">
        <f>BT26</f>
        <v>6</v>
      </c>
      <c r="CA26" s="32">
        <f>(BU26*3)+(BV26*10)+(BW26*5)+(BX26*20)</f>
        <v>0</v>
      </c>
      <c r="CB26" s="72">
        <f>BY26+BZ26+CA26</f>
        <v>14.94</v>
      </c>
      <c r="CC26" s="31">
        <v>25.13</v>
      </c>
      <c r="CD26" s="28"/>
      <c r="CE26" s="29">
        <v>3</v>
      </c>
      <c r="CF26" s="29">
        <v>0</v>
      </c>
      <c r="CG26" s="29">
        <v>0</v>
      </c>
      <c r="CH26" s="29">
        <v>0</v>
      </c>
      <c r="CI26" s="30">
        <v>0</v>
      </c>
      <c r="CJ26" s="27">
        <f>CC26+CD26</f>
        <v>25.13</v>
      </c>
      <c r="CK26" s="26">
        <f>CE26</f>
        <v>3</v>
      </c>
      <c r="CL26" s="23">
        <f>(CF26*3)+(CG26*10)+(CH26*5)+(CI26*20)</f>
        <v>0</v>
      </c>
      <c r="CM26" s="45">
        <f>CJ26+CK26+CL26</f>
        <v>28.13</v>
      </c>
      <c r="IL26" s="79"/>
      <c r="IM26"/>
      <c r="IN26"/>
    </row>
    <row r="27" spans="1:283" s="4" customFormat="1" x14ac:dyDescent="0.25">
      <c r="A27" s="33">
        <v>3</v>
      </c>
      <c r="B27" s="63" t="s">
        <v>146</v>
      </c>
      <c r="C27" s="25"/>
      <c r="D27" s="64"/>
      <c r="E27" s="64" t="s">
        <v>147</v>
      </c>
      <c r="F27" s="65" t="s">
        <v>99</v>
      </c>
      <c r="G27" s="24" t="str">
        <f>IF(AND(OR($G$2="Y",$H$2="Y"),I27&lt;5,J27&lt;5),IF(AND(I27=#REF!,J27=#REF!),#REF!+1,1),"")</f>
        <v/>
      </c>
      <c r="H27" s="21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4" t="str">
        <f>IF(ISNA(VLOOKUP(E27,SortLookup!$A$1:$B$5,2,FALSE))," ",VLOOKUP(E27,SortLookup!$A$1:$B$5,2,FALSE))</f>
        <v xml:space="preserve"> </v>
      </c>
      <c r="J27" s="22" t="str">
        <f>IF(ISNA(VLOOKUP(F27,SortLookup!$A$7:$B$11,2,FALSE))," ",VLOOKUP(F27,SortLookup!$A$7:$B$11,2,FALSE))</f>
        <v xml:space="preserve"> </v>
      </c>
      <c r="K27" s="58">
        <f>L27+M27+O27</f>
        <v>283.08</v>
      </c>
      <c r="L27" s="59">
        <f>AB27+AO27+BA27+BL27+BY27+CJ27+CU27+DF27+DQ27+EB27+EM27+EX27+FI27+FT27+GE27+GP27+HA27+HL27+HW27+IH27</f>
        <v>250.08</v>
      </c>
      <c r="M27" s="36">
        <f>AD27+AQ27+BC27+BN27+CA27+CL27+CW27+DH27+DS27+ED27+EO27+EZ27+FK27+FV27+GG27+GR27+HC27+HN27+HY27+IJ27</f>
        <v>0</v>
      </c>
      <c r="N27" s="37">
        <f>O27</f>
        <v>33</v>
      </c>
      <c r="O27" s="60">
        <f>W27+AJ27+AV27+BG27+BT27+CE27+CP27+DA27+DL27+DW27+EH27+ES27+FD27+FO27+FZ27+GK27+GV27+HG27+HR27+IC27</f>
        <v>33</v>
      </c>
      <c r="P27" s="31">
        <v>15</v>
      </c>
      <c r="Q27" s="28">
        <v>4.26</v>
      </c>
      <c r="R27" s="28"/>
      <c r="S27" s="28"/>
      <c r="T27" s="28"/>
      <c r="U27" s="28"/>
      <c r="V27" s="28"/>
      <c r="W27" s="29">
        <v>5</v>
      </c>
      <c r="X27" s="29">
        <v>0</v>
      </c>
      <c r="Y27" s="29">
        <v>0</v>
      </c>
      <c r="Z27" s="29">
        <v>0</v>
      </c>
      <c r="AA27" s="30">
        <v>0</v>
      </c>
      <c r="AB27" s="27">
        <f>P27+Q27+R27+S27+T27+U27+V27</f>
        <v>19.260000000000002</v>
      </c>
      <c r="AC27" s="26">
        <f>W27</f>
        <v>5</v>
      </c>
      <c r="AD27" s="23">
        <f>(X27*3)+(Y27*10)+(Z27*5)+(AA27*20)</f>
        <v>0</v>
      </c>
      <c r="AE27" s="45">
        <f>AB27+AC27+AD27</f>
        <v>24.26</v>
      </c>
      <c r="AF27" s="31">
        <v>39.020000000000003</v>
      </c>
      <c r="AG27" s="28"/>
      <c r="AH27" s="28"/>
      <c r="AI27" s="28"/>
      <c r="AJ27" s="29">
        <v>5</v>
      </c>
      <c r="AK27" s="29">
        <v>0</v>
      </c>
      <c r="AL27" s="29">
        <v>0</v>
      </c>
      <c r="AM27" s="29">
        <v>0</v>
      </c>
      <c r="AN27" s="30">
        <v>0</v>
      </c>
      <c r="AO27" s="27">
        <f>AF27+AG27+AH27+AI27</f>
        <v>39.020000000000003</v>
      </c>
      <c r="AP27" s="26">
        <f>AJ27</f>
        <v>5</v>
      </c>
      <c r="AQ27" s="23">
        <f>(AK27*3)+(AL27*10)+(AM27*5)+(AN27*20)</f>
        <v>0</v>
      </c>
      <c r="AR27" s="45">
        <f>AO27+AP27+AQ27</f>
        <v>44.02</v>
      </c>
      <c r="AS27" s="31">
        <v>34</v>
      </c>
      <c r="AT27" s="28">
        <v>51.52</v>
      </c>
      <c r="AU27" s="28"/>
      <c r="AV27" s="29">
        <v>13</v>
      </c>
      <c r="AW27" s="29">
        <v>0</v>
      </c>
      <c r="AX27" s="29">
        <v>0</v>
      </c>
      <c r="AY27" s="29">
        <v>0</v>
      </c>
      <c r="AZ27" s="30">
        <v>0</v>
      </c>
      <c r="BA27" s="27">
        <f>AS27+AT27+AU27</f>
        <v>85.52</v>
      </c>
      <c r="BB27" s="26">
        <f>AV27</f>
        <v>13</v>
      </c>
      <c r="BC27" s="23">
        <f>(AW27*3)+(AX27*10)+(AY27*5)+(AZ27*20)</f>
        <v>0</v>
      </c>
      <c r="BD27" s="45">
        <f>BA27+BB27+BC27</f>
        <v>98.52</v>
      </c>
      <c r="BE27" s="27"/>
      <c r="BF27" s="43"/>
      <c r="BG27" s="29"/>
      <c r="BH27" s="29"/>
      <c r="BI27" s="29"/>
      <c r="BJ27" s="29"/>
      <c r="BK27" s="30"/>
      <c r="BL27" s="40">
        <f>BE27+BF27</f>
        <v>0</v>
      </c>
      <c r="BM27" s="37">
        <f>BG27/2</f>
        <v>0</v>
      </c>
      <c r="BN27" s="36">
        <f>(BH27*3)+(BI27*5)+(BJ27*5)+(BK27*20)</f>
        <v>0</v>
      </c>
      <c r="BO27" s="35">
        <f>BL27+BM27+BN27</f>
        <v>0</v>
      </c>
      <c r="BP27" s="31">
        <v>30.86</v>
      </c>
      <c r="BQ27" s="28"/>
      <c r="BR27" s="28"/>
      <c r="BS27" s="28"/>
      <c r="BT27" s="29">
        <v>1</v>
      </c>
      <c r="BU27" s="29">
        <v>0</v>
      </c>
      <c r="BV27" s="29">
        <v>0</v>
      </c>
      <c r="BW27" s="29">
        <v>0</v>
      </c>
      <c r="BX27" s="30">
        <v>0</v>
      </c>
      <c r="BY27" s="27">
        <f>BP27+BQ27+BR27+BS27</f>
        <v>30.86</v>
      </c>
      <c r="BZ27" s="26">
        <f>BT27</f>
        <v>1</v>
      </c>
      <c r="CA27" s="32">
        <f>(BU27*3)+(BV27*10)+(BW27*5)+(BX27*20)</f>
        <v>0</v>
      </c>
      <c r="CB27" s="72">
        <f>BY27+BZ27+CA27</f>
        <v>31.86</v>
      </c>
      <c r="CC27" s="31">
        <v>75.42</v>
      </c>
      <c r="CD27" s="28"/>
      <c r="CE27" s="29">
        <v>9</v>
      </c>
      <c r="CF27" s="29">
        <v>0</v>
      </c>
      <c r="CG27" s="29">
        <v>0</v>
      </c>
      <c r="CH27" s="29">
        <v>0</v>
      </c>
      <c r="CI27" s="30">
        <v>0</v>
      </c>
      <c r="CJ27" s="27">
        <f>CC27+CD27</f>
        <v>75.42</v>
      </c>
      <c r="CK27" s="26">
        <f>CE27</f>
        <v>9</v>
      </c>
      <c r="CL27" s="23">
        <f>(CF27*3)+(CG27*10)+(CH27*5)+(CI27*20)</f>
        <v>0</v>
      </c>
      <c r="CM27" s="45">
        <f>CJ27+CK27+CL27</f>
        <v>84.42</v>
      </c>
      <c r="CN27" s="1"/>
      <c r="CO27" s="1"/>
      <c r="CP27" s="2"/>
      <c r="CQ27" s="2"/>
      <c r="CR27" s="2"/>
      <c r="CS27" s="2"/>
      <c r="CT27" s="2"/>
      <c r="CU27" s="61"/>
      <c r="CV27" s="13"/>
      <c r="CW27" s="6"/>
      <c r="CX27" s="38"/>
      <c r="CY27" s="1"/>
      <c r="CZ27" s="1"/>
      <c r="DA27" s="2"/>
      <c r="DB27" s="2"/>
      <c r="DC27" s="2"/>
      <c r="DD27" s="2"/>
      <c r="DE27" s="2"/>
      <c r="DF27" s="61"/>
      <c r="DG27" s="13"/>
      <c r="DH27" s="6"/>
      <c r="DI27" s="38"/>
      <c r="DJ27" s="1"/>
      <c r="DK27" s="1"/>
      <c r="DL27" s="2"/>
      <c r="DM27" s="2"/>
      <c r="DN27" s="2"/>
      <c r="DO27" s="2"/>
      <c r="DP27" s="2"/>
      <c r="DQ27" s="61"/>
      <c r="DR27" s="13"/>
      <c r="DS27" s="6"/>
      <c r="DT27" s="38"/>
      <c r="DU27" s="1"/>
      <c r="DV27" s="1"/>
      <c r="DW27" s="2"/>
      <c r="DX27" s="2"/>
      <c r="DY27" s="2"/>
      <c r="DZ27" s="2"/>
      <c r="EA27" s="2"/>
      <c r="EB27" s="61"/>
      <c r="EC27" s="13"/>
      <c r="ED27" s="6"/>
      <c r="EE27" s="38"/>
      <c r="EF27" s="1"/>
      <c r="EG27" s="1"/>
      <c r="EH27" s="2"/>
      <c r="EI27" s="2"/>
      <c r="EJ27" s="2"/>
      <c r="EK27" s="2"/>
      <c r="EL27" s="2"/>
      <c r="EM27" s="61"/>
      <c r="EN27" s="13"/>
      <c r="EO27" s="6"/>
      <c r="EP27" s="38"/>
      <c r="EQ27" s="1"/>
      <c r="ER27" s="1"/>
      <c r="ES27" s="2"/>
      <c r="ET27" s="2"/>
      <c r="EU27" s="2"/>
      <c r="EV27" s="2"/>
      <c r="EW27" s="2"/>
      <c r="EX27" s="61"/>
      <c r="EY27" s="13"/>
      <c r="EZ27" s="6"/>
      <c r="FA27" s="38"/>
      <c r="FB27" s="1"/>
      <c r="FC27" s="1"/>
      <c r="FD27" s="2"/>
      <c r="FE27" s="2"/>
      <c r="FF27" s="2"/>
      <c r="FG27" s="2"/>
      <c r="FH27" s="2"/>
      <c r="FI27" s="61"/>
      <c r="FJ27" s="13"/>
      <c r="FK27" s="6"/>
      <c r="FL27" s="38"/>
      <c r="FM27" s="1"/>
      <c r="FN27" s="1"/>
      <c r="FO27" s="2"/>
      <c r="FP27" s="2"/>
      <c r="FQ27" s="2"/>
      <c r="FR27" s="2"/>
      <c r="FS27" s="2"/>
      <c r="FT27" s="61"/>
      <c r="FU27" s="13"/>
      <c r="FV27" s="6"/>
      <c r="FW27" s="38"/>
      <c r="FX27" s="1"/>
      <c r="FY27" s="1"/>
      <c r="FZ27" s="2"/>
      <c r="GA27" s="2"/>
      <c r="GB27" s="2"/>
      <c r="GC27" s="2"/>
      <c r="GD27" s="2"/>
      <c r="GE27" s="61"/>
      <c r="GF27" s="13"/>
      <c r="GG27" s="6"/>
      <c r="GH27" s="38"/>
      <c r="GI27" s="1"/>
      <c r="GJ27" s="1"/>
      <c r="GK27" s="2"/>
      <c r="GL27" s="2"/>
      <c r="GM27" s="2"/>
      <c r="GN27" s="2"/>
      <c r="GO27" s="2"/>
      <c r="GP27" s="61"/>
      <c r="GQ27" s="13"/>
      <c r="GR27" s="6"/>
      <c r="GS27" s="38"/>
      <c r="GT27" s="1"/>
      <c r="GU27" s="1"/>
      <c r="GV27" s="2"/>
      <c r="GW27" s="2"/>
      <c r="GX27" s="2"/>
      <c r="GY27" s="2"/>
      <c r="GZ27" s="2"/>
      <c r="HA27" s="61"/>
      <c r="HB27" s="13"/>
      <c r="HC27" s="6"/>
      <c r="HD27" s="38"/>
      <c r="HE27" s="1"/>
      <c r="HF27" s="1"/>
      <c r="HG27" s="2"/>
      <c r="HH27" s="2"/>
      <c r="HI27" s="2"/>
      <c r="HJ27" s="2"/>
      <c r="HK27" s="2"/>
      <c r="HL27" s="61"/>
      <c r="HM27" s="13"/>
      <c r="HN27" s="6"/>
      <c r="HO27" s="38"/>
      <c r="HP27" s="1"/>
      <c r="HQ27" s="1"/>
      <c r="HR27" s="2"/>
      <c r="HS27" s="2"/>
      <c r="HT27" s="2"/>
      <c r="HU27" s="2"/>
      <c r="HV27" s="2"/>
      <c r="HW27" s="61"/>
      <c r="HX27" s="13"/>
      <c r="HY27" s="6"/>
      <c r="HZ27" s="38"/>
      <c r="IA27" s="1"/>
      <c r="IB27" s="1"/>
      <c r="IC27" s="2"/>
      <c r="ID27" s="2"/>
      <c r="IE27" s="2"/>
      <c r="IF27" s="2"/>
      <c r="IG27" s="2"/>
      <c r="IH27" s="61"/>
      <c r="II27" s="13"/>
      <c r="IJ27" s="6"/>
      <c r="IK27" s="38"/>
      <c r="IL27" s="79"/>
      <c r="IM27"/>
      <c r="IN27"/>
      <c r="IO27"/>
      <c r="IP27"/>
      <c r="IQ27"/>
    </row>
    <row r="28" spans="1:283" s="4" customFormat="1" ht="3" customHeight="1" x14ac:dyDescent="0.25">
      <c r="A28" s="160"/>
      <c r="B28" s="161"/>
      <c r="C28" s="162"/>
      <c r="D28" s="163"/>
      <c r="E28" s="163"/>
      <c r="F28" s="164"/>
      <c r="G28" s="165"/>
      <c r="H28" s="166"/>
      <c r="I28" s="167"/>
      <c r="J28" s="168"/>
      <c r="K28" s="169"/>
      <c r="L28" s="170"/>
      <c r="M28" s="171"/>
      <c r="N28" s="172"/>
      <c r="O28" s="173"/>
      <c r="P28" s="174"/>
      <c r="Q28" s="175"/>
      <c r="R28" s="175"/>
      <c r="S28" s="175"/>
      <c r="T28" s="175"/>
      <c r="U28" s="175"/>
      <c r="V28" s="175"/>
      <c r="W28" s="176"/>
      <c r="X28" s="176"/>
      <c r="Y28" s="176"/>
      <c r="Z28" s="176"/>
      <c r="AA28" s="177"/>
      <c r="AB28" s="178"/>
      <c r="AC28" s="179"/>
      <c r="AD28" s="180"/>
      <c r="AE28" s="181"/>
      <c r="AF28" s="174"/>
      <c r="AG28" s="175"/>
      <c r="AH28" s="175"/>
      <c r="AI28" s="175"/>
      <c r="AJ28" s="176"/>
      <c r="AK28" s="176"/>
      <c r="AL28" s="176"/>
      <c r="AM28" s="176"/>
      <c r="AN28" s="177"/>
      <c r="AO28" s="178"/>
      <c r="AP28" s="179"/>
      <c r="AQ28" s="180"/>
      <c r="AR28" s="181"/>
      <c r="AS28" s="174"/>
      <c r="AT28" s="175"/>
      <c r="AU28" s="175"/>
      <c r="AV28" s="176"/>
      <c r="AW28" s="176"/>
      <c r="AX28" s="176"/>
      <c r="AY28" s="176"/>
      <c r="AZ28" s="177"/>
      <c r="BA28" s="178"/>
      <c r="BB28" s="179"/>
      <c r="BC28" s="180"/>
      <c r="BD28" s="181"/>
      <c r="BE28" s="178"/>
      <c r="BF28" s="182"/>
      <c r="BG28" s="176"/>
      <c r="BH28" s="176"/>
      <c r="BI28" s="176"/>
      <c r="BJ28" s="176"/>
      <c r="BK28" s="177"/>
      <c r="BL28" s="183"/>
      <c r="BM28" s="172"/>
      <c r="BN28" s="171"/>
      <c r="BO28" s="184"/>
      <c r="BP28" s="174"/>
      <c r="BQ28" s="175"/>
      <c r="BR28" s="175"/>
      <c r="BS28" s="175"/>
      <c r="BT28" s="176"/>
      <c r="BU28" s="176"/>
      <c r="BV28" s="176"/>
      <c r="BW28" s="176"/>
      <c r="BX28" s="177"/>
      <c r="BY28" s="178"/>
      <c r="BZ28" s="179"/>
      <c r="CA28" s="185"/>
      <c r="CB28" s="186"/>
      <c r="CC28" s="174"/>
      <c r="CD28" s="175"/>
      <c r="CE28" s="176"/>
      <c r="CF28" s="176"/>
      <c r="CG28" s="176"/>
      <c r="CH28" s="176"/>
      <c r="CI28" s="177"/>
      <c r="CJ28" s="178"/>
      <c r="CK28" s="179"/>
      <c r="CL28" s="180"/>
      <c r="CM28" s="181"/>
      <c r="CN28" s="1"/>
      <c r="CO28" s="1"/>
      <c r="CP28" s="2"/>
      <c r="CQ28" s="2"/>
      <c r="CR28" s="2"/>
      <c r="CS28" s="2"/>
      <c r="CT28" s="2"/>
      <c r="CU28" s="61"/>
      <c r="CV28" s="13"/>
      <c r="CW28" s="6"/>
      <c r="CX28" s="38"/>
      <c r="CY28" s="1"/>
      <c r="CZ28" s="1"/>
      <c r="DA28" s="2"/>
      <c r="DB28" s="2"/>
      <c r="DC28" s="2"/>
      <c r="DD28" s="2"/>
      <c r="DE28" s="2"/>
      <c r="DF28" s="61"/>
      <c r="DG28" s="13"/>
      <c r="DH28" s="6"/>
      <c r="DI28" s="38"/>
      <c r="DJ28" s="1"/>
      <c r="DK28" s="1"/>
      <c r="DL28" s="2"/>
      <c r="DM28" s="2"/>
      <c r="DN28" s="2"/>
      <c r="DO28" s="2"/>
      <c r="DP28" s="2"/>
      <c r="DQ28" s="61"/>
      <c r="DR28" s="13"/>
      <c r="DS28" s="6"/>
      <c r="DT28" s="38"/>
      <c r="DU28" s="1"/>
      <c r="DV28" s="1"/>
      <c r="DW28" s="2"/>
      <c r="DX28" s="2"/>
      <c r="DY28" s="2"/>
      <c r="DZ28" s="2"/>
      <c r="EA28" s="2"/>
      <c r="EB28" s="61"/>
      <c r="EC28" s="13"/>
      <c r="ED28" s="6"/>
      <c r="EE28" s="38"/>
      <c r="EF28" s="1"/>
      <c r="EG28" s="1"/>
      <c r="EH28" s="2"/>
      <c r="EI28" s="2"/>
      <c r="EJ28" s="2"/>
      <c r="EK28" s="2"/>
      <c r="EL28" s="2"/>
      <c r="EM28" s="61"/>
      <c r="EN28" s="13"/>
      <c r="EO28" s="6"/>
      <c r="EP28" s="38"/>
      <c r="EQ28" s="1"/>
      <c r="ER28" s="1"/>
      <c r="ES28" s="2"/>
      <c r="ET28" s="2"/>
      <c r="EU28" s="2"/>
      <c r="EV28" s="2"/>
      <c r="EW28" s="2"/>
      <c r="EX28" s="61"/>
      <c r="EY28" s="13"/>
      <c r="EZ28" s="6"/>
      <c r="FA28" s="38"/>
      <c r="FB28" s="1"/>
      <c r="FC28" s="1"/>
      <c r="FD28" s="2"/>
      <c r="FE28" s="2"/>
      <c r="FF28" s="2"/>
      <c r="FG28" s="2"/>
      <c r="FH28" s="2"/>
      <c r="FI28" s="61"/>
      <c r="FJ28" s="13"/>
      <c r="FK28" s="6"/>
      <c r="FL28" s="38"/>
      <c r="FM28" s="1"/>
      <c r="FN28" s="1"/>
      <c r="FO28" s="2"/>
      <c r="FP28" s="2"/>
      <c r="FQ28" s="2"/>
      <c r="FR28" s="2"/>
      <c r="FS28" s="2"/>
      <c r="FT28" s="61"/>
      <c r="FU28" s="13"/>
      <c r="FV28" s="6"/>
      <c r="FW28" s="38"/>
      <c r="FX28" s="1"/>
      <c r="FY28" s="1"/>
      <c r="FZ28" s="2"/>
      <c r="GA28" s="2"/>
      <c r="GB28" s="2"/>
      <c r="GC28" s="2"/>
      <c r="GD28" s="2"/>
      <c r="GE28" s="61"/>
      <c r="GF28" s="13"/>
      <c r="GG28" s="6"/>
      <c r="GH28" s="38"/>
      <c r="GI28" s="1"/>
      <c r="GJ28" s="1"/>
      <c r="GK28" s="2"/>
      <c r="GL28" s="2"/>
      <c r="GM28" s="2"/>
      <c r="GN28" s="2"/>
      <c r="GO28" s="2"/>
      <c r="GP28" s="61"/>
      <c r="GQ28" s="13"/>
      <c r="GR28" s="6"/>
      <c r="GS28" s="38"/>
      <c r="GT28" s="1"/>
      <c r="GU28" s="1"/>
      <c r="GV28" s="2"/>
      <c r="GW28" s="2"/>
      <c r="GX28" s="2"/>
      <c r="GY28" s="2"/>
      <c r="GZ28" s="2"/>
      <c r="HA28" s="61"/>
      <c r="HB28" s="13"/>
      <c r="HC28" s="6"/>
      <c r="HD28" s="38"/>
      <c r="HE28" s="1"/>
      <c r="HF28" s="1"/>
      <c r="HG28" s="2"/>
      <c r="HH28" s="2"/>
      <c r="HI28" s="2"/>
      <c r="HJ28" s="2"/>
      <c r="HK28" s="2"/>
      <c r="HL28" s="61"/>
      <c r="HM28" s="13"/>
      <c r="HN28" s="6"/>
      <c r="HO28" s="38"/>
      <c r="HP28" s="1"/>
      <c r="HQ28" s="1"/>
      <c r="HR28" s="2"/>
      <c r="HS28" s="2"/>
      <c r="HT28" s="2"/>
      <c r="HU28" s="2"/>
      <c r="HV28" s="2"/>
      <c r="HW28" s="61"/>
      <c r="HX28" s="13"/>
      <c r="HY28" s="6"/>
      <c r="HZ28" s="38"/>
      <c r="IA28" s="1"/>
      <c r="IB28" s="1"/>
      <c r="IC28" s="2"/>
      <c r="ID28" s="2"/>
      <c r="IE28" s="2"/>
      <c r="IF28" s="2"/>
      <c r="IG28" s="2"/>
      <c r="IH28" s="61"/>
      <c r="II28" s="13"/>
      <c r="IJ28" s="6"/>
      <c r="IK28" s="38"/>
      <c r="IL28" s="79"/>
      <c r="IM28"/>
      <c r="IN28"/>
      <c r="IO28"/>
      <c r="IP28"/>
      <c r="IQ28"/>
    </row>
    <row r="29" spans="1:283" s="4" customFormat="1" x14ac:dyDescent="0.25">
      <c r="A29" s="33">
        <v>1</v>
      </c>
      <c r="B29" s="63" t="s">
        <v>113</v>
      </c>
      <c r="C29" s="25"/>
      <c r="D29" s="64" t="s">
        <v>104</v>
      </c>
      <c r="E29" s="64" t="s">
        <v>15</v>
      </c>
      <c r="F29" s="65" t="s">
        <v>21</v>
      </c>
      <c r="G29" s="24" t="str">
        <f>IF(AND(OR($G$2="Y",$H$2="Y"),I29&lt;5,J29&lt;5),IF(AND(I29=#REF!,J29=#REF!),#REF!+1,1),"")</f>
        <v/>
      </c>
      <c r="H29" s="21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34">
        <f>IF(ISNA(VLOOKUP(E29,SortLookup!$A$1:$B$5,2,FALSE))," ",VLOOKUP(E29,SortLookup!$A$1:$B$5,2,FALSE))</f>
        <v>0</v>
      </c>
      <c r="J29" s="22">
        <f>IF(ISNA(VLOOKUP(F29,SortLookup!$A$7:$B$11,2,FALSE))," ",VLOOKUP(F29,SortLookup!$A$7:$B$11,2,FALSE))</f>
        <v>2</v>
      </c>
      <c r="K29" s="58">
        <f>L29+M29+O29</f>
        <v>112.46</v>
      </c>
      <c r="L29" s="59">
        <f>AB29+AO29+BA29+BL29+BY29+CJ29+CU29+DF29+DQ29+EB29+EM29+EX29+FI29+FT29+GE29+GP29+HA29+HL29+HW29+IH29</f>
        <v>102.46</v>
      </c>
      <c r="M29" s="36">
        <f>AD29+AQ29+BC29+BN29+CA29+CL29+CW29+DH29+DS29+ED29+EO29+EZ29+FK29+FV29+GG29+GR29+HC29+HN29+HY29+IJ29</f>
        <v>0</v>
      </c>
      <c r="N29" s="37">
        <f>O29</f>
        <v>10</v>
      </c>
      <c r="O29" s="60">
        <f>W29+AJ29+AV29+BG29+BT29+CE29+CP29+DA29+DL29+DW29+EH29+ES29+FD29+FO29+FZ29+GK29+GV29+HG29+HR29+IC29</f>
        <v>10</v>
      </c>
      <c r="P29" s="31">
        <v>6.85</v>
      </c>
      <c r="Q29" s="28">
        <v>3.36</v>
      </c>
      <c r="R29" s="28"/>
      <c r="S29" s="28"/>
      <c r="T29" s="28"/>
      <c r="U29" s="28"/>
      <c r="V29" s="28"/>
      <c r="W29" s="29">
        <v>0</v>
      </c>
      <c r="X29" s="29">
        <v>0</v>
      </c>
      <c r="Y29" s="29">
        <v>0</v>
      </c>
      <c r="Z29" s="29">
        <v>0</v>
      </c>
      <c r="AA29" s="30">
        <v>0</v>
      </c>
      <c r="AB29" s="27">
        <f>P29+Q29+R29+S29+T29+U29+V29</f>
        <v>10.210000000000001</v>
      </c>
      <c r="AC29" s="26">
        <f>W29</f>
        <v>0</v>
      </c>
      <c r="AD29" s="23">
        <f>(X29*3)+(Y29*10)+(Z29*5)+(AA29*20)</f>
        <v>0</v>
      </c>
      <c r="AE29" s="45">
        <f>AB29+AC29+AD29</f>
        <v>10.210000000000001</v>
      </c>
      <c r="AF29" s="31">
        <v>17.29</v>
      </c>
      <c r="AG29" s="28"/>
      <c r="AH29" s="28"/>
      <c r="AI29" s="28"/>
      <c r="AJ29" s="29">
        <v>1</v>
      </c>
      <c r="AK29" s="29">
        <v>0</v>
      </c>
      <c r="AL29" s="29">
        <v>0</v>
      </c>
      <c r="AM29" s="29">
        <v>0</v>
      </c>
      <c r="AN29" s="30">
        <v>0</v>
      </c>
      <c r="AO29" s="27">
        <f>AF29+AG29+AH29+AI29</f>
        <v>17.29</v>
      </c>
      <c r="AP29" s="26">
        <f>AJ29</f>
        <v>1</v>
      </c>
      <c r="AQ29" s="23">
        <f>(AK29*3)+(AL29*10)+(AM29*5)+(AN29*20)</f>
        <v>0</v>
      </c>
      <c r="AR29" s="45">
        <f>AO29+AP29+AQ29</f>
        <v>18.29</v>
      </c>
      <c r="AS29" s="31">
        <v>16.41</v>
      </c>
      <c r="AT29" s="28">
        <v>16.96</v>
      </c>
      <c r="AU29" s="28"/>
      <c r="AV29" s="29">
        <v>6</v>
      </c>
      <c r="AW29" s="29">
        <v>0</v>
      </c>
      <c r="AX29" s="29">
        <v>0</v>
      </c>
      <c r="AY29" s="29">
        <v>0</v>
      </c>
      <c r="AZ29" s="30">
        <v>0</v>
      </c>
      <c r="BA29" s="27">
        <f>AS29+AT29+AU29</f>
        <v>33.369999999999997</v>
      </c>
      <c r="BB29" s="26">
        <f>AV29</f>
        <v>6</v>
      </c>
      <c r="BC29" s="23">
        <f>(AW29*3)+(AX29*10)+(AY29*5)+(AZ29*20)</f>
        <v>0</v>
      </c>
      <c r="BD29" s="45">
        <f>BA29+BB29+BC29</f>
        <v>39.369999999999997</v>
      </c>
      <c r="BE29" s="27"/>
      <c r="BF29" s="43"/>
      <c r="BG29" s="29"/>
      <c r="BH29" s="29"/>
      <c r="BI29" s="29"/>
      <c r="BJ29" s="29"/>
      <c r="BK29" s="30"/>
      <c r="BL29" s="40">
        <f>BE29+BF29</f>
        <v>0</v>
      </c>
      <c r="BM29" s="37">
        <f>BG29/2</f>
        <v>0</v>
      </c>
      <c r="BN29" s="36">
        <f>(BH29*3)+(BI29*5)+(BJ29*5)+(BK29*20)</f>
        <v>0</v>
      </c>
      <c r="BO29" s="35">
        <f>BL29+BM29+BN29</f>
        <v>0</v>
      </c>
      <c r="BP29" s="31">
        <v>14.27</v>
      </c>
      <c r="BQ29" s="28"/>
      <c r="BR29" s="28"/>
      <c r="BS29" s="28"/>
      <c r="BT29" s="29">
        <v>0</v>
      </c>
      <c r="BU29" s="29">
        <v>0</v>
      </c>
      <c r="BV29" s="29">
        <v>0</v>
      </c>
      <c r="BW29" s="29">
        <v>0</v>
      </c>
      <c r="BX29" s="30">
        <v>0</v>
      </c>
      <c r="BY29" s="27">
        <f>BP29+BQ29+BR29+BS29</f>
        <v>14.27</v>
      </c>
      <c r="BZ29" s="26">
        <f>BT29</f>
        <v>0</v>
      </c>
      <c r="CA29" s="32">
        <f>(BU29*3)+(BV29*10)+(BW29*5)+(BX29*20)</f>
        <v>0</v>
      </c>
      <c r="CB29" s="72">
        <f>BY29+BZ29+CA29</f>
        <v>14.27</v>
      </c>
      <c r="CC29" s="31">
        <v>27.32</v>
      </c>
      <c r="CD29" s="28"/>
      <c r="CE29" s="29">
        <v>3</v>
      </c>
      <c r="CF29" s="29">
        <v>0</v>
      </c>
      <c r="CG29" s="29">
        <v>0</v>
      </c>
      <c r="CH29" s="29">
        <v>0</v>
      </c>
      <c r="CI29" s="30">
        <v>0</v>
      </c>
      <c r="CJ29" s="27">
        <f>CC29+CD29</f>
        <v>27.32</v>
      </c>
      <c r="CK29" s="26">
        <f>CE29</f>
        <v>3</v>
      </c>
      <c r="CL29" s="23">
        <f>(CF29*3)+(CG29*10)+(CH29*5)+(CI29*20)</f>
        <v>0</v>
      </c>
      <c r="CM29" s="45">
        <f>CJ29+CK29+CL29</f>
        <v>30.32</v>
      </c>
      <c r="IL29" s="79"/>
      <c r="IM29"/>
      <c r="IN29"/>
      <c r="IO29"/>
      <c r="IP29"/>
    </row>
    <row r="30" spans="1:283" s="76" customFormat="1" x14ac:dyDescent="0.25">
      <c r="A30" s="33">
        <v>2</v>
      </c>
      <c r="B30" s="63" t="s">
        <v>138</v>
      </c>
      <c r="C30" s="25"/>
      <c r="D30" s="64"/>
      <c r="E30" s="64" t="s">
        <v>15</v>
      </c>
      <c r="F30" s="65" t="s">
        <v>22</v>
      </c>
      <c r="G30" s="24" t="str">
        <f>IF(AND(OR($G$2="Y",$H$2="Y"),I30&lt;5,J30&lt;5),IF(AND(I30=#REF!,J30=#REF!),#REF!+1,1),"")</f>
        <v/>
      </c>
      <c r="H30" s="21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4">
        <f>IF(ISNA(VLOOKUP(E30,SortLookup!$A$1:$B$5,2,FALSE))," ",VLOOKUP(E30,SortLookup!$A$1:$B$5,2,FALSE))</f>
        <v>0</v>
      </c>
      <c r="J30" s="22">
        <f>IF(ISNA(VLOOKUP(F30,SortLookup!$A$7:$B$11,2,FALSE))," ",VLOOKUP(F30,SortLookup!$A$7:$B$11,2,FALSE))</f>
        <v>3</v>
      </c>
      <c r="K30" s="58">
        <f>L30+M30+O30</f>
        <v>158.41</v>
      </c>
      <c r="L30" s="59">
        <f>AB30+AO30+BA30+BL30+BY30+CJ30+CU30+DF30+DQ30+EB30+EM30+EX30+FI30+FT30+GE30+GP30+HA30+HL30+HW30+IH30</f>
        <v>123.41</v>
      </c>
      <c r="M30" s="36">
        <f>AD30+AQ30+BC30+BN30+CA30+CL30+CW30+DH30+DS30+ED30+EO30+EZ30+FK30+FV30+GG30+GR30+HC30+HN30+HY30+IJ30</f>
        <v>3</v>
      </c>
      <c r="N30" s="37">
        <f>O30</f>
        <v>32</v>
      </c>
      <c r="O30" s="60">
        <f>W30+AJ30+AV30+BG30+BT30+CE30+CP30+DA30+DL30+DW30+EH30+ES30+FD30+FO30+FZ30+GK30+GV30+HG30+HR30+IC30</f>
        <v>32</v>
      </c>
      <c r="P30" s="31">
        <v>10.92</v>
      </c>
      <c r="Q30" s="28">
        <v>5.71</v>
      </c>
      <c r="R30" s="28"/>
      <c r="S30" s="28"/>
      <c r="T30" s="28"/>
      <c r="U30" s="28"/>
      <c r="V30" s="28"/>
      <c r="W30" s="29">
        <v>2</v>
      </c>
      <c r="X30" s="29">
        <v>0</v>
      </c>
      <c r="Y30" s="29">
        <v>0</v>
      </c>
      <c r="Z30" s="29">
        <v>0</v>
      </c>
      <c r="AA30" s="30">
        <v>0</v>
      </c>
      <c r="AB30" s="27">
        <f>P30+Q30+R30+S30+T30+U30+V30</f>
        <v>16.63</v>
      </c>
      <c r="AC30" s="26">
        <f>W30</f>
        <v>2</v>
      </c>
      <c r="AD30" s="23">
        <f>(X30*3)+(Y30*10)+(Z30*5)+(AA30*20)</f>
        <v>0</v>
      </c>
      <c r="AE30" s="45">
        <f>AB30+AC30+AD30</f>
        <v>18.63</v>
      </c>
      <c r="AF30" s="31">
        <v>26.25</v>
      </c>
      <c r="AG30" s="28"/>
      <c r="AH30" s="28"/>
      <c r="AI30" s="28"/>
      <c r="AJ30" s="29">
        <v>7</v>
      </c>
      <c r="AK30" s="29">
        <v>0</v>
      </c>
      <c r="AL30" s="29">
        <v>0</v>
      </c>
      <c r="AM30" s="29">
        <v>0</v>
      </c>
      <c r="AN30" s="30">
        <v>0</v>
      </c>
      <c r="AO30" s="27">
        <f>AF30+AG30+AH30+AI30</f>
        <v>26.25</v>
      </c>
      <c r="AP30" s="26">
        <f>AJ30</f>
        <v>7</v>
      </c>
      <c r="AQ30" s="23">
        <f>(AK30*3)+(AL30*10)+(AM30*5)+(AN30*20)</f>
        <v>0</v>
      </c>
      <c r="AR30" s="45">
        <f>AO30+AP30+AQ30</f>
        <v>33.25</v>
      </c>
      <c r="AS30" s="31">
        <v>15.3</v>
      </c>
      <c r="AT30" s="28">
        <v>17.09</v>
      </c>
      <c r="AU30" s="28"/>
      <c r="AV30" s="29">
        <v>13</v>
      </c>
      <c r="AW30" s="29">
        <v>0</v>
      </c>
      <c r="AX30" s="29">
        <v>0</v>
      </c>
      <c r="AY30" s="29">
        <v>0</v>
      </c>
      <c r="AZ30" s="30">
        <v>0</v>
      </c>
      <c r="BA30" s="27">
        <f>AS30+AT30+AU30</f>
        <v>32.39</v>
      </c>
      <c r="BB30" s="26">
        <f>AV30</f>
        <v>13</v>
      </c>
      <c r="BC30" s="23">
        <f>(AW30*3)+(AX30*10)+(AY30*5)+(AZ30*20)</f>
        <v>0</v>
      </c>
      <c r="BD30" s="45">
        <f>BA30+BB30+BC30</f>
        <v>45.39</v>
      </c>
      <c r="BE30" s="27"/>
      <c r="BF30" s="43"/>
      <c r="BG30" s="29"/>
      <c r="BH30" s="29"/>
      <c r="BI30" s="29"/>
      <c r="BJ30" s="29"/>
      <c r="BK30" s="30"/>
      <c r="BL30" s="40">
        <f>BE30+BF30</f>
        <v>0</v>
      </c>
      <c r="BM30" s="37">
        <f>BG30/2</f>
        <v>0</v>
      </c>
      <c r="BN30" s="36">
        <f>(BH30*3)+(BI30*5)+(BJ30*5)+(BK30*20)</f>
        <v>0</v>
      </c>
      <c r="BO30" s="35">
        <f>BL30+BM30+BN30</f>
        <v>0</v>
      </c>
      <c r="BP30" s="31">
        <v>11.17</v>
      </c>
      <c r="BQ30" s="28"/>
      <c r="BR30" s="28"/>
      <c r="BS30" s="28"/>
      <c r="BT30" s="29">
        <v>1</v>
      </c>
      <c r="BU30" s="29">
        <v>0</v>
      </c>
      <c r="BV30" s="29">
        <v>0</v>
      </c>
      <c r="BW30" s="29">
        <v>0</v>
      </c>
      <c r="BX30" s="30">
        <v>0</v>
      </c>
      <c r="BY30" s="27">
        <f>BP30+BQ30+BR30+BS30</f>
        <v>11.17</v>
      </c>
      <c r="BZ30" s="26">
        <f>BT30</f>
        <v>1</v>
      </c>
      <c r="CA30" s="32">
        <f>(BU30*3)+(BV30*10)+(BW30*5)+(BX30*20)</f>
        <v>0</v>
      </c>
      <c r="CB30" s="72">
        <f>BY30+BZ30+CA30</f>
        <v>12.17</v>
      </c>
      <c r="CC30" s="31">
        <v>36.97</v>
      </c>
      <c r="CD30" s="28"/>
      <c r="CE30" s="29">
        <v>9</v>
      </c>
      <c r="CF30" s="29">
        <v>1</v>
      </c>
      <c r="CG30" s="29">
        <v>0</v>
      </c>
      <c r="CH30" s="29">
        <v>0</v>
      </c>
      <c r="CI30" s="30">
        <v>0</v>
      </c>
      <c r="CJ30" s="27">
        <f>CC30+CD30</f>
        <v>36.97</v>
      </c>
      <c r="CK30" s="26">
        <f>CE30</f>
        <v>9</v>
      </c>
      <c r="CL30" s="23">
        <f>(CF30*3)+(CG30*10)+(CH30*5)+(CI30*20)</f>
        <v>3</v>
      </c>
      <c r="CM30" s="45">
        <f>CJ30+CK30+CL30</f>
        <v>48.97</v>
      </c>
      <c r="IL30" s="79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</row>
    <row r="31" spans="1:283" s="4" customFormat="1" x14ac:dyDescent="0.25">
      <c r="A31" s="33">
        <v>3</v>
      </c>
      <c r="B31" s="63" t="s">
        <v>144</v>
      </c>
      <c r="C31" s="25"/>
      <c r="D31" s="64"/>
      <c r="E31" s="64" t="s">
        <v>15</v>
      </c>
      <c r="F31" s="65" t="s">
        <v>99</v>
      </c>
      <c r="G31" s="24" t="str">
        <f>IF(AND(OR($G$2="Y",$H$2="Y"),I31&lt;5,J31&lt;5),IF(AND(I31=#REF!,J31=#REF!),#REF!+1,1),"")</f>
        <v/>
      </c>
      <c r="H31" s="21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34">
        <f>IF(ISNA(VLOOKUP(E31,SortLookup!$A$1:$B$5,2,FALSE))," ",VLOOKUP(E31,SortLookup!$A$1:$B$5,2,FALSE))</f>
        <v>0</v>
      </c>
      <c r="J31" s="22" t="str">
        <f>IF(ISNA(VLOOKUP(F31,SortLookup!$A$7:$B$11,2,FALSE))," ",VLOOKUP(F31,SortLookup!$A$7:$B$11,2,FALSE))</f>
        <v xml:space="preserve"> </v>
      </c>
      <c r="K31" s="58">
        <f>L31+M31+O31</f>
        <v>161.11000000000001</v>
      </c>
      <c r="L31" s="59">
        <f>AB31+AO31+BA31+BL31+BY31+CJ31+CU31+DF31+DQ31+EB31+EM31+EX31+FI31+FT31+GE31+GP31+HA31+HL31+HW31+IH31</f>
        <v>132.11000000000001</v>
      </c>
      <c r="M31" s="36">
        <f>AD31+AQ31+BC31+BN31+CA31+CL31+CW31+DH31+DS31+ED31+EO31+EZ31+FK31+FV31+GG31+GR31+HC31+HN31+HY31+IJ31</f>
        <v>3</v>
      </c>
      <c r="N31" s="37">
        <f>O31</f>
        <v>26</v>
      </c>
      <c r="O31" s="60">
        <f>W31+AJ31+AV31+BG31+BT31+CE31+CP31+DA31+DL31+DW31+EH31+ES31+FD31+FO31+FZ31+GK31+GV31+HG31+HR31+IC31</f>
        <v>26</v>
      </c>
      <c r="P31" s="31">
        <v>10.1</v>
      </c>
      <c r="Q31" s="28">
        <v>4.8</v>
      </c>
      <c r="R31" s="28"/>
      <c r="S31" s="28"/>
      <c r="T31" s="28"/>
      <c r="U31" s="28"/>
      <c r="V31" s="28"/>
      <c r="W31" s="29">
        <v>7</v>
      </c>
      <c r="X31" s="29">
        <v>0</v>
      </c>
      <c r="Y31" s="29">
        <v>0</v>
      </c>
      <c r="Z31" s="29">
        <v>0</v>
      </c>
      <c r="AA31" s="30">
        <v>0</v>
      </c>
      <c r="AB31" s="27">
        <f>P31+Q31+R31+S31+T31+U31+V31</f>
        <v>14.9</v>
      </c>
      <c r="AC31" s="26">
        <f>W31</f>
        <v>7</v>
      </c>
      <c r="AD31" s="23">
        <f>(X31*3)+(Y31*10)+(Z31*5)+(AA31*20)</f>
        <v>0</v>
      </c>
      <c r="AE31" s="45">
        <f>AB31+AC31+AD31</f>
        <v>21.9</v>
      </c>
      <c r="AF31" s="31">
        <v>27.38</v>
      </c>
      <c r="AG31" s="28"/>
      <c r="AH31" s="28"/>
      <c r="AI31" s="28"/>
      <c r="AJ31" s="29">
        <v>2</v>
      </c>
      <c r="AK31" s="29">
        <v>1</v>
      </c>
      <c r="AL31" s="29">
        <v>0</v>
      </c>
      <c r="AM31" s="29">
        <v>0</v>
      </c>
      <c r="AN31" s="30">
        <v>0</v>
      </c>
      <c r="AO31" s="27">
        <f>AF31+AG31+AH31+AI31</f>
        <v>27.38</v>
      </c>
      <c r="AP31" s="26">
        <f>AJ31</f>
        <v>2</v>
      </c>
      <c r="AQ31" s="23">
        <f>(AK31*3)+(AL31*10)+(AM31*5)+(AN31*20)</f>
        <v>3</v>
      </c>
      <c r="AR31" s="45">
        <f>AO31+AP31+AQ31</f>
        <v>32.380000000000003</v>
      </c>
      <c r="AS31" s="31">
        <v>15.42</v>
      </c>
      <c r="AT31" s="28">
        <v>21.58</v>
      </c>
      <c r="AU31" s="28"/>
      <c r="AV31" s="29">
        <v>5</v>
      </c>
      <c r="AW31" s="29">
        <v>0</v>
      </c>
      <c r="AX31" s="29">
        <v>0</v>
      </c>
      <c r="AY31" s="29">
        <v>0</v>
      </c>
      <c r="AZ31" s="30">
        <v>0</v>
      </c>
      <c r="BA31" s="27">
        <f>AS31+AT31+AU31</f>
        <v>37</v>
      </c>
      <c r="BB31" s="26">
        <f>AV31</f>
        <v>5</v>
      </c>
      <c r="BC31" s="23">
        <f>(AW31*3)+(AX31*10)+(AY31*5)+(AZ31*20)</f>
        <v>0</v>
      </c>
      <c r="BD31" s="45">
        <f>BA31+BB31+BC31</f>
        <v>42</v>
      </c>
      <c r="BE31" s="27"/>
      <c r="BF31" s="43"/>
      <c r="BG31" s="29"/>
      <c r="BH31" s="29"/>
      <c r="BI31" s="29"/>
      <c r="BJ31" s="29"/>
      <c r="BK31" s="30"/>
      <c r="BL31" s="40">
        <f>BE31+BF31</f>
        <v>0</v>
      </c>
      <c r="BM31" s="37">
        <f>BG31/2</f>
        <v>0</v>
      </c>
      <c r="BN31" s="36">
        <f>(BH31*3)+(BI31*5)+(BJ31*5)+(BK31*20)</f>
        <v>0</v>
      </c>
      <c r="BO31" s="35">
        <f>BL31+BM31+BN31</f>
        <v>0</v>
      </c>
      <c r="BP31" s="31">
        <v>15.35</v>
      </c>
      <c r="BQ31" s="28"/>
      <c r="BR31" s="28"/>
      <c r="BS31" s="28"/>
      <c r="BT31" s="29">
        <v>2</v>
      </c>
      <c r="BU31" s="29">
        <v>0</v>
      </c>
      <c r="BV31" s="29">
        <v>0</v>
      </c>
      <c r="BW31" s="29">
        <v>0</v>
      </c>
      <c r="BX31" s="30">
        <v>0</v>
      </c>
      <c r="BY31" s="27">
        <f>BP31+BQ31+BR31+BS31</f>
        <v>15.35</v>
      </c>
      <c r="BZ31" s="26">
        <f>BT31</f>
        <v>2</v>
      </c>
      <c r="CA31" s="32">
        <f>(BU31*3)+(BV31*10)+(BW31*5)+(BX31*20)</f>
        <v>0</v>
      </c>
      <c r="CB31" s="72">
        <f>BY31+BZ31+CA31</f>
        <v>17.350000000000001</v>
      </c>
      <c r="CC31" s="31">
        <v>37.479999999999997</v>
      </c>
      <c r="CD31" s="28"/>
      <c r="CE31" s="29">
        <v>10</v>
      </c>
      <c r="CF31" s="29">
        <v>0</v>
      </c>
      <c r="CG31" s="29">
        <v>0</v>
      </c>
      <c r="CH31" s="29">
        <v>0</v>
      </c>
      <c r="CI31" s="30">
        <v>0</v>
      </c>
      <c r="CJ31" s="27">
        <f>CC31+CD31</f>
        <v>37.479999999999997</v>
      </c>
      <c r="CK31" s="26">
        <f>CE31</f>
        <v>10</v>
      </c>
      <c r="CL31" s="23">
        <f>(CF31*3)+(CG31*10)+(CH31*5)+(CI31*20)</f>
        <v>0</v>
      </c>
      <c r="CM31" s="45">
        <f>CJ31+CK31+CL31</f>
        <v>47.48</v>
      </c>
      <c r="IL31" s="79"/>
      <c r="IM31"/>
      <c r="IN31"/>
    </row>
    <row r="32" spans="1:283" s="4" customFormat="1" x14ac:dyDescent="0.25">
      <c r="A32" s="33">
        <v>4</v>
      </c>
      <c r="B32" s="63" t="s">
        <v>139</v>
      </c>
      <c r="C32" s="25"/>
      <c r="D32" s="64"/>
      <c r="E32" s="64" t="s">
        <v>15</v>
      </c>
      <c r="F32" s="65" t="s">
        <v>21</v>
      </c>
      <c r="G32" s="24" t="str">
        <f>IF(AND(OR($G$2="Y",$H$2="Y"),I32&lt;5,J32&lt;5),IF(AND(I32=#REF!,J32=#REF!),#REF!+1,1),"")</f>
        <v/>
      </c>
      <c r="H32" s="21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34">
        <f>IF(ISNA(VLOOKUP(E32,SortLookup!$A$1:$B$5,2,FALSE))," ",VLOOKUP(E32,SortLookup!$A$1:$B$5,2,FALSE))</f>
        <v>0</v>
      </c>
      <c r="J32" s="22">
        <f>IF(ISNA(VLOOKUP(F32,SortLookup!$A$7:$B$11,2,FALSE))," ",VLOOKUP(F32,SortLookup!$A$7:$B$11,2,FALSE))</f>
        <v>2</v>
      </c>
      <c r="K32" s="58">
        <f>L32+M32+O32</f>
        <v>169.17</v>
      </c>
      <c r="L32" s="59">
        <f>AB32+AO32+BA32+BL32+BY32+CJ32+CU32+DF32+DQ32+EB32+EM32+EX32+FI32+FT32+GE32+GP32+HA32+HL32+HW32+IH32</f>
        <v>129.16999999999999</v>
      </c>
      <c r="M32" s="36">
        <f>AD32+AQ32+BC32+BN32+CA32+CL32+CW32+DH32+DS32+ED32+EO32+EZ32+FK32+FV32+GG32+GR32+HC32+HN32+HY32+IJ32</f>
        <v>0</v>
      </c>
      <c r="N32" s="37">
        <f>O32</f>
        <v>40</v>
      </c>
      <c r="O32" s="60">
        <f>W32+AJ32+AV32+BG32+BT32+CE32+CP32+DA32+DL32+DW32+EH32+ES32+FD32+FO32+FZ32+GK32+GV32+HG32+HR32+IC32</f>
        <v>40</v>
      </c>
      <c r="P32" s="31">
        <v>8.9499999999999993</v>
      </c>
      <c r="Q32" s="28">
        <v>5.48</v>
      </c>
      <c r="R32" s="28"/>
      <c r="S32" s="28"/>
      <c r="T32" s="28"/>
      <c r="U32" s="28"/>
      <c r="V32" s="28"/>
      <c r="W32" s="29">
        <v>5</v>
      </c>
      <c r="X32" s="29">
        <v>0</v>
      </c>
      <c r="Y32" s="29">
        <v>0</v>
      </c>
      <c r="Z32" s="29">
        <v>0</v>
      </c>
      <c r="AA32" s="30">
        <v>0</v>
      </c>
      <c r="AB32" s="27">
        <f>P32+Q32+R32+S32+T32+U32+V32</f>
        <v>14.43</v>
      </c>
      <c r="AC32" s="26">
        <f>W32</f>
        <v>5</v>
      </c>
      <c r="AD32" s="23">
        <f>(X32*3)+(Y32*10)+(Z32*5)+(AA32*20)</f>
        <v>0</v>
      </c>
      <c r="AE32" s="45">
        <f>AB32+AC32+AD32</f>
        <v>19.43</v>
      </c>
      <c r="AF32" s="31">
        <v>25.06</v>
      </c>
      <c r="AG32" s="28"/>
      <c r="AH32" s="28"/>
      <c r="AI32" s="28"/>
      <c r="AJ32" s="29">
        <v>11</v>
      </c>
      <c r="AK32" s="29">
        <v>0</v>
      </c>
      <c r="AL32" s="29">
        <v>0</v>
      </c>
      <c r="AM32" s="29">
        <v>0</v>
      </c>
      <c r="AN32" s="30">
        <v>0</v>
      </c>
      <c r="AO32" s="27">
        <f>AF32+AG32+AH32+AI32</f>
        <v>25.06</v>
      </c>
      <c r="AP32" s="26">
        <f>AJ32</f>
        <v>11</v>
      </c>
      <c r="AQ32" s="23">
        <f>(AK32*3)+(AL32*10)+(AM32*5)+(AN32*20)</f>
        <v>0</v>
      </c>
      <c r="AR32" s="45">
        <f>AO32+AP32+AQ32</f>
        <v>36.06</v>
      </c>
      <c r="AS32" s="31">
        <v>19.86</v>
      </c>
      <c r="AT32" s="28">
        <v>31.33</v>
      </c>
      <c r="AU32" s="28"/>
      <c r="AV32" s="29">
        <v>18</v>
      </c>
      <c r="AW32" s="29">
        <v>0</v>
      </c>
      <c r="AX32" s="29">
        <v>0</v>
      </c>
      <c r="AY32" s="29">
        <v>0</v>
      </c>
      <c r="AZ32" s="30">
        <v>0</v>
      </c>
      <c r="BA32" s="27">
        <f>AS32+AT32+AU32</f>
        <v>51.19</v>
      </c>
      <c r="BB32" s="26">
        <f>AV32</f>
        <v>18</v>
      </c>
      <c r="BC32" s="23">
        <f>(AW32*3)+(AX32*10)+(AY32*5)+(AZ32*20)</f>
        <v>0</v>
      </c>
      <c r="BD32" s="45">
        <f>BA32+BB32+BC32</f>
        <v>69.19</v>
      </c>
      <c r="BE32" s="27"/>
      <c r="BF32" s="43"/>
      <c r="BG32" s="29"/>
      <c r="BH32" s="29"/>
      <c r="BI32" s="29"/>
      <c r="BJ32" s="29"/>
      <c r="BK32" s="30"/>
      <c r="BL32" s="40">
        <f>BE32+BF32</f>
        <v>0</v>
      </c>
      <c r="BM32" s="37">
        <f>BG32/2</f>
        <v>0</v>
      </c>
      <c r="BN32" s="36">
        <f>(BH32*3)+(BI32*5)+(BJ32*5)+(BK32*20)</f>
        <v>0</v>
      </c>
      <c r="BO32" s="35">
        <f>BL32+BM32+BN32</f>
        <v>0</v>
      </c>
      <c r="BP32" s="31">
        <v>12.4</v>
      </c>
      <c r="BQ32" s="28"/>
      <c r="BR32" s="28"/>
      <c r="BS32" s="28"/>
      <c r="BT32" s="29">
        <v>3</v>
      </c>
      <c r="BU32" s="29">
        <v>0</v>
      </c>
      <c r="BV32" s="29">
        <v>0</v>
      </c>
      <c r="BW32" s="29">
        <v>0</v>
      </c>
      <c r="BX32" s="30">
        <v>0</v>
      </c>
      <c r="BY32" s="27">
        <f>BP32+BQ32+BR32+BS32</f>
        <v>12.4</v>
      </c>
      <c r="BZ32" s="26">
        <f>BT32</f>
        <v>3</v>
      </c>
      <c r="CA32" s="32">
        <f>(BU32*3)+(BV32*10)+(BW32*5)+(BX32*20)</f>
        <v>0</v>
      </c>
      <c r="CB32" s="72">
        <f>BY32+BZ32+CA32</f>
        <v>15.4</v>
      </c>
      <c r="CC32" s="31">
        <v>26.09</v>
      </c>
      <c r="CD32" s="28"/>
      <c r="CE32" s="29">
        <v>3</v>
      </c>
      <c r="CF32" s="29">
        <v>0</v>
      </c>
      <c r="CG32" s="29">
        <v>0</v>
      </c>
      <c r="CH32" s="29">
        <v>0</v>
      </c>
      <c r="CI32" s="30">
        <v>0</v>
      </c>
      <c r="CJ32" s="27">
        <f>CC32+CD32</f>
        <v>26.09</v>
      </c>
      <c r="CK32" s="26">
        <f>CE32</f>
        <v>3</v>
      </c>
      <c r="CL32" s="23">
        <f>(CF32*3)+(CG32*10)+(CH32*5)+(CI32*20)</f>
        <v>0</v>
      </c>
      <c r="CM32" s="45">
        <f>CJ32+CK32+CL32</f>
        <v>29.09</v>
      </c>
      <c r="CN32"/>
      <c r="CO32"/>
      <c r="CP32"/>
      <c r="CQ32"/>
      <c r="CR32"/>
      <c r="CS32"/>
      <c r="CT32"/>
      <c r="CW32"/>
      <c r="CZ32"/>
      <c r="DA32"/>
      <c r="DB32"/>
      <c r="DC32"/>
      <c r="DD32"/>
      <c r="DE32"/>
      <c r="DH32"/>
      <c r="DK32"/>
      <c r="DL32"/>
      <c r="DM32"/>
      <c r="DN32"/>
      <c r="DO32"/>
      <c r="DP32"/>
      <c r="DS32"/>
      <c r="DV32"/>
      <c r="DW32"/>
      <c r="DX32"/>
      <c r="DY32"/>
      <c r="DZ32"/>
      <c r="EA32"/>
      <c r="ED32"/>
      <c r="EG32"/>
      <c r="EH32"/>
      <c r="EI32"/>
      <c r="EJ32"/>
      <c r="EK32"/>
      <c r="EL32"/>
      <c r="EO32"/>
      <c r="ER32"/>
      <c r="ES32"/>
      <c r="ET32"/>
      <c r="EU32"/>
      <c r="EV32"/>
      <c r="EW32"/>
      <c r="EZ32"/>
      <c r="FC32"/>
      <c r="FD32"/>
      <c r="FE32"/>
      <c r="FF32"/>
      <c r="FG32"/>
      <c r="FH32"/>
      <c r="FK32"/>
      <c r="FN32"/>
      <c r="FO32"/>
      <c r="FP32"/>
      <c r="FQ32"/>
      <c r="FR32"/>
      <c r="FS32"/>
      <c r="FV32"/>
      <c r="FY32"/>
      <c r="FZ32"/>
      <c r="GA32"/>
      <c r="GB32"/>
      <c r="GC32"/>
      <c r="GD32"/>
      <c r="GG32"/>
      <c r="GJ32"/>
      <c r="GK32"/>
      <c r="GL32"/>
      <c r="GM32"/>
      <c r="GN32"/>
      <c r="GO32"/>
      <c r="GR32"/>
      <c r="GU32"/>
      <c r="GV32"/>
      <c r="GW32"/>
      <c r="GX32"/>
      <c r="GY32"/>
      <c r="GZ32"/>
      <c r="HC32"/>
      <c r="HF32"/>
      <c r="HG32"/>
      <c r="HH32"/>
      <c r="HI32"/>
      <c r="HJ32"/>
      <c r="HK32"/>
      <c r="HN32"/>
      <c r="HQ32"/>
      <c r="HR32"/>
      <c r="HS32"/>
      <c r="HT32"/>
      <c r="HU32"/>
      <c r="HV32"/>
      <c r="HY32"/>
      <c r="IB32"/>
      <c r="IC32"/>
      <c r="ID32"/>
      <c r="IE32"/>
      <c r="IF32"/>
      <c r="IG32"/>
      <c r="IJ32"/>
      <c r="IK32"/>
      <c r="IL32" s="79"/>
    </row>
    <row r="33" spans="1:283" s="4" customFormat="1" x14ac:dyDescent="0.25">
      <c r="A33" s="33">
        <v>5</v>
      </c>
      <c r="B33" s="63" t="s">
        <v>135</v>
      </c>
      <c r="C33" s="25"/>
      <c r="D33" s="64" t="s">
        <v>107</v>
      </c>
      <c r="E33" s="64" t="s">
        <v>15</v>
      </c>
      <c r="F33" s="65" t="s">
        <v>99</v>
      </c>
      <c r="G33" s="24" t="str">
        <f>IF(AND(OR($G$2="Y",$H$2="Y"),I33&lt;5,J33&lt;5),IF(AND(I33=#REF!,J33=#REF!),#REF!+1,1),"")</f>
        <v/>
      </c>
      <c r="H33" s="21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34">
        <f>IF(ISNA(VLOOKUP(E33,SortLookup!$A$1:$B$5,2,FALSE))," ",VLOOKUP(E33,SortLookup!$A$1:$B$5,2,FALSE))</f>
        <v>0</v>
      </c>
      <c r="J33" s="22" t="str">
        <f>IF(ISNA(VLOOKUP(F33,SortLookup!$A$7:$B$11,2,FALSE))," ",VLOOKUP(F33,SortLookup!$A$7:$B$11,2,FALSE))</f>
        <v xml:space="preserve"> </v>
      </c>
      <c r="K33" s="58">
        <f>L33+M33+O33</f>
        <v>182.81</v>
      </c>
      <c r="L33" s="59">
        <f>AB33+AO33+BA33+BL33+BY33+CJ33+CU32+DF32+DQ32+EB32+EM32+EX32+FI32+FT32+GE32+GP32+HA32+HL32+HW32+IH32</f>
        <v>152.81</v>
      </c>
      <c r="M33" s="36">
        <f>AD33+AQ33+BC33+BN33+CA33+CL33+CW32+DH32+DS32+ED32+EO32+EZ32+FK32+FV32+GG32+GR32+HC32+HN32+HY32+IJ32</f>
        <v>3</v>
      </c>
      <c r="N33" s="37">
        <f>O33</f>
        <v>27</v>
      </c>
      <c r="O33" s="60">
        <f>W33+AJ33+AV33+BG33+BT33+CE33+CP32+DA32+DL32+DW32+EH32+ES32+FD32+FO32+FZ32+GK32+GV32+HG32+HR32+IC32</f>
        <v>27</v>
      </c>
      <c r="P33" s="31">
        <v>9.67</v>
      </c>
      <c r="Q33" s="28">
        <v>5.13</v>
      </c>
      <c r="R33" s="28"/>
      <c r="S33" s="28"/>
      <c r="T33" s="28"/>
      <c r="U33" s="28"/>
      <c r="V33" s="28"/>
      <c r="W33" s="29">
        <v>6</v>
      </c>
      <c r="X33" s="29">
        <v>0</v>
      </c>
      <c r="Y33" s="29">
        <v>0</v>
      </c>
      <c r="Z33" s="29">
        <v>0</v>
      </c>
      <c r="AA33" s="30">
        <v>0</v>
      </c>
      <c r="AB33" s="27">
        <f>P33+Q33+R33+S33+T33+U33+V33</f>
        <v>14.8</v>
      </c>
      <c r="AC33" s="26">
        <f>W33</f>
        <v>6</v>
      </c>
      <c r="AD33" s="23">
        <f>(X33*3)+(Y33*10)+(Z33*5)+(AA33*20)</f>
        <v>0</v>
      </c>
      <c r="AE33" s="45">
        <f>AB33+AC33+AD33</f>
        <v>20.8</v>
      </c>
      <c r="AF33" s="31">
        <v>33.11</v>
      </c>
      <c r="AG33" s="28"/>
      <c r="AH33" s="28"/>
      <c r="AI33" s="28"/>
      <c r="AJ33" s="29">
        <v>6</v>
      </c>
      <c r="AK33" s="29">
        <v>0</v>
      </c>
      <c r="AL33" s="29">
        <v>0</v>
      </c>
      <c r="AM33" s="29">
        <v>0</v>
      </c>
      <c r="AN33" s="30">
        <v>0</v>
      </c>
      <c r="AO33" s="27">
        <f>AF33+AG33+AH33+AI33</f>
        <v>33.11</v>
      </c>
      <c r="AP33" s="26">
        <f>AJ33</f>
        <v>6</v>
      </c>
      <c r="AQ33" s="23">
        <f>(AK33*3)+(AL33*10)+(AM33*5)+(AN33*20)</f>
        <v>0</v>
      </c>
      <c r="AR33" s="45">
        <f>AO33+AP33+AQ33</f>
        <v>39.11</v>
      </c>
      <c r="AS33" s="31">
        <v>18.579999999999998</v>
      </c>
      <c r="AT33" s="28">
        <v>22.17</v>
      </c>
      <c r="AU33" s="28"/>
      <c r="AV33" s="29">
        <v>11</v>
      </c>
      <c r="AW33" s="29">
        <v>0</v>
      </c>
      <c r="AX33" s="29">
        <v>0</v>
      </c>
      <c r="AY33" s="29">
        <v>0</v>
      </c>
      <c r="AZ33" s="30">
        <v>0</v>
      </c>
      <c r="BA33" s="27">
        <f>AS33+AT33+AU33</f>
        <v>40.75</v>
      </c>
      <c r="BB33" s="26">
        <f>AV33</f>
        <v>11</v>
      </c>
      <c r="BC33" s="23">
        <f>(AW33*3)+(AX33*10)+(AY33*5)+(AZ33*20)</f>
        <v>0</v>
      </c>
      <c r="BD33" s="45">
        <f>BA33+BB33+BC33</f>
        <v>51.75</v>
      </c>
      <c r="BE33" s="27"/>
      <c r="BF33" s="43"/>
      <c r="BG33" s="29"/>
      <c r="BH33" s="29"/>
      <c r="BI33" s="29"/>
      <c r="BJ33" s="29"/>
      <c r="BK33" s="30"/>
      <c r="BL33" s="40">
        <f>BE33+BF33</f>
        <v>0</v>
      </c>
      <c r="BM33" s="37">
        <f>BG33/2</f>
        <v>0</v>
      </c>
      <c r="BN33" s="36">
        <f>(BH33*3)+(BI33*5)+(BJ33*5)+(BK33*20)</f>
        <v>0</v>
      </c>
      <c r="BO33" s="35">
        <f>BL33+BM33+BN33</f>
        <v>0</v>
      </c>
      <c r="BP33" s="31">
        <v>17.47</v>
      </c>
      <c r="BQ33" s="28"/>
      <c r="BR33" s="28"/>
      <c r="BS33" s="28"/>
      <c r="BT33" s="29">
        <v>1</v>
      </c>
      <c r="BU33" s="29">
        <v>0</v>
      </c>
      <c r="BV33" s="29">
        <v>0</v>
      </c>
      <c r="BW33" s="29">
        <v>0</v>
      </c>
      <c r="BX33" s="30">
        <v>0</v>
      </c>
      <c r="BY33" s="27">
        <f>BP33+BQ33+BR33+BS33</f>
        <v>17.47</v>
      </c>
      <c r="BZ33" s="26">
        <f>BT33</f>
        <v>1</v>
      </c>
      <c r="CA33" s="32">
        <f>(BU33*3)+(BV33*10)+(BW33*5)+(BX33*20)</f>
        <v>0</v>
      </c>
      <c r="CB33" s="72">
        <f>BY33+BZ33+CA33</f>
        <v>18.47</v>
      </c>
      <c r="CC33" s="31">
        <v>46.68</v>
      </c>
      <c r="CD33" s="28"/>
      <c r="CE33" s="29">
        <v>3</v>
      </c>
      <c r="CF33" s="29">
        <v>1</v>
      </c>
      <c r="CG33" s="29">
        <v>0</v>
      </c>
      <c r="CH33" s="29">
        <v>0</v>
      </c>
      <c r="CI33" s="30">
        <v>0</v>
      </c>
      <c r="CJ33" s="27">
        <f>CC33+CD33</f>
        <v>46.68</v>
      </c>
      <c r="CK33" s="26">
        <f>CE33</f>
        <v>3</v>
      </c>
      <c r="CL33" s="23">
        <f>(CF33*3)+(CG33*10)+(CH33*5)+(CI33*20)</f>
        <v>3</v>
      </c>
      <c r="CM33" s="45">
        <f>CJ33+CK33+CL33</f>
        <v>52.68</v>
      </c>
      <c r="IL33" s="79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</row>
    <row r="34" spans="1:283" s="4" customFormat="1" x14ac:dyDescent="0.25">
      <c r="A34" s="33">
        <v>6</v>
      </c>
      <c r="B34" s="63" t="s">
        <v>134</v>
      </c>
      <c r="C34" s="25"/>
      <c r="D34" s="64"/>
      <c r="E34" s="64" t="s">
        <v>15</v>
      </c>
      <c r="F34" s="65" t="s">
        <v>22</v>
      </c>
      <c r="G34" s="24" t="str">
        <f>IF(AND(OR($G$2="Y",$H$2="Y"),I34&lt;5,J34&lt;5),IF(AND(I34=#REF!,J34=#REF!),#REF!+1,1),"")</f>
        <v/>
      </c>
      <c r="H34" s="21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34">
        <f>IF(ISNA(VLOOKUP(E34,SortLookup!$A$1:$B$5,2,FALSE))," ",VLOOKUP(E34,SortLookup!$A$1:$B$5,2,FALSE))</f>
        <v>0</v>
      </c>
      <c r="J34" s="22">
        <f>IF(ISNA(VLOOKUP(F34,SortLookup!$A$7:$B$11,2,FALSE))," ",VLOOKUP(F34,SortLookup!$A$7:$B$11,2,FALSE))</f>
        <v>3</v>
      </c>
      <c r="K34" s="58">
        <f>L34+M34+O34</f>
        <v>183.78</v>
      </c>
      <c r="L34" s="59">
        <f>AB34+AO34+BA34+BL34+BY34+CJ34+CU34+DF34+DQ34+EB34+EM34+EX34+FI34+FT34+GE34+GP34+HA34+HL34+HW34+IH34</f>
        <v>124.78</v>
      </c>
      <c r="M34" s="36">
        <f>AD34+AQ34+BC34+BN34+CA34+CL34+CW34+DH34+DS34+ED34+EO34+EZ34+FK34+FV34+GG34+GR34+HC34+HN34+HY34+IJ34</f>
        <v>11</v>
      </c>
      <c r="N34" s="37">
        <f>O34</f>
        <v>48</v>
      </c>
      <c r="O34" s="60">
        <f>W34+AJ34+AV34+BG34+BT34+CE34+CP34+DA34+DL34+DW34+EH34+ES34+FD34+FO34+FZ34+GK34+GV34+HG34+HR34+IC34</f>
        <v>48</v>
      </c>
      <c r="P34" s="31">
        <v>9.19</v>
      </c>
      <c r="Q34" s="28">
        <v>5.0599999999999996</v>
      </c>
      <c r="R34" s="28"/>
      <c r="S34" s="28"/>
      <c r="T34" s="28"/>
      <c r="U34" s="28"/>
      <c r="V34" s="28"/>
      <c r="W34" s="29">
        <v>7</v>
      </c>
      <c r="X34" s="29">
        <v>0</v>
      </c>
      <c r="Y34" s="29">
        <v>0</v>
      </c>
      <c r="Z34" s="29">
        <v>0</v>
      </c>
      <c r="AA34" s="30">
        <v>0</v>
      </c>
      <c r="AB34" s="27">
        <f>P34+Q34+R34+S34+T34+U34+V34</f>
        <v>14.25</v>
      </c>
      <c r="AC34" s="26">
        <f>W34</f>
        <v>7</v>
      </c>
      <c r="AD34" s="23">
        <f>(X34*3)+(Y34*10)+(Z34*5)+(AA34*20)</f>
        <v>0</v>
      </c>
      <c r="AE34" s="45">
        <f>AB34+AC34+AD34</f>
        <v>21.25</v>
      </c>
      <c r="AF34" s="31">
        <v>23.62</v>
      </c>
      <c r="AG34" s="28"/>
      <c r="AH34" s="28"/>
      <c r="AI34" s="28"/>
      <c r="AJ34" s="29">
        <v>7</v>
      </c>
      <c r="AK34" s="29">
        <v>0</v>
      </c>
      <c r="AL34" s="29">
        <v>0</v>
      </c>
      <c r="AM34" s="29">
        <v>0</v>
      </c>
      <c r="AN34" s="30">
        <v>0</v>
      </c>
      <c r="AO34" s="27">
        <f>AF34+AG34+AH34+AI34</f>
        <v>23.62</v>
      </c>
      <c r="AP34" s="26">
        <f>AJ34</f>
        <v>7</v>
      </c>
      <c r="AQ34" s="23">
        <f>(AK34*3)+(AL34*10)+(AM34*5)+(AN34*20)</f>
        <v>0</v>
      </c>
      <c r="AR34" s="45">
        <f>AO34+AP34+AQ34</f>
        <v>30.62</v>
      </c>
      <c r="AS34" s="31">
        <v>20.399999999999999</v>
      </c>
      <c r="AT34" s="28">
        <v>20.25</v>
      </c>
      <c r="AU34" s="28"/>
      <c r="AV34" s="29">
        <v>19</v>
      </c>
      <c r="AW34" s="29">
        <v>1</v>
      </c>
      <c r="AX34" s="29">
        <v>0</v>
      </c>
      <c r="AY34" s="29">
        <v>0</v>
      </c>
      <c r="AZ34" s="30">
        <v>0</v>
      </c>
      <c r="BA34" s="27">
        <f>AS34+AT34+AU34</f>
        <v>40.65</v>
      </c>
      <c r="BB34" s="26">
        <f>AV34</f>
        <v>19</v>
      </c>
      <c r="BC34" s="23">
        <f>(AW34*3)+(AX34*10)+(AY34*5)+(AZ34*20)</f>
        <v>3</v>
      </c>
      <c r="BD34" s="45">
        <f>BA34+BB34+BC34</f>
        <v>62.65</v>
      </c>
      <c r="BE34" s="27"/>
      <c r="BF34" s="43"/>
      <c r="BG34" s="29"/>
      <c r="BH34" s="29"/>
      <c r="BI34" s="29"/>
      <c r="BJ34" s="29"/>
      <c r="BK34" s="30"/>
      <c r="BL34" s="40">
        <f>BE34+BF34</f>
        <v>0</v>
      </c>
      <c r="BM34" s="37">
        <f>BG34/2</f>
        <v>0</v>
      </c>
      <c r="BN34" s="36">
        <f>(BH34*3)+(BI34*5)+(BJ34*5)+(BK34*20)</f>
        <v>0</v>
      </c>
      <c r="BO34" s="35">
        <f>BL34+BM34+BN34</f>
        <v>0</v>
      </c>
      <c r="BP34" s="31">
        <v>17.43</v>
      </c>
      <c r="BQ34" s="28"/>
      <c r="BR34" s="28"/>
      <c r="BS34" s="28"/>
      <c r="BT34" s="29">
        <v>0</v>
      </c>
      <c r="BU34" s="29">
        <v>0</v>
      </c>
      <c r="BV34" s="29">
        <v>0</v>
      </c>
      <c r="BW34" s="29">
        <v>0</v>
      </c>
      <c r="BX34" s="30">
        <v>0</v>
      </c>
      <c r="BY34" s="27">
        <f>BP34+BQ34+BR34+BS34</f>
        <v>17.43</v>
      </c>
      <c r="BZ34" s="26">
        <f>BT34</f>
        <v>0</v>
      </c>
      <c r="CA34" s="32">
        <f>(BU34*3)+(BV34*10)+(BW34*5)+(BX34*20)</f>
        <v>0</v>
      </c>
      <c r="CB34" s="72">
        <f>BY34+BZ34+CA34</f>
        <v>17.43</v>
      </c>
      <c r="CC34" s="31">
        <v>28.83</v>
      </c>
      <c r="CD34" s="28"/>
      <c r="CE34" s="29">
        <v>15</v>
      </c>
      <c r="CF34" s="29">
        <v>1</v>
      </c>
      <c r="CG34" s="29">
        <v>0</v>
      </c>
      <c r="CH34" s="29">
        <v>1</v>
      </c>
      <c r="CI34" s="30">
        <v>0</v>
      </c>
      <c r="CJ34" s="27">
        <f>CC34+CD34</f>
        <v>28.83</v>
      </c>
      <c r="CK34" s="26">
        <f>CE34</f>
        <v>15</v>
      </c>
      <c r="CL34" s="23">
        <f>(CF34*3)+(CG34*10)+(CH34*5)+(CI34*20)</f>
        <v>8</v>
      </c>
      <c r="CM34" s="45">
        <f>CJ34+CK34+CL34</f>
        <v>51.83</v>
      </c>
      <c r="IL34" s="79"/>
    </row>
    <row r="35" spans="1:283" s="4" customFormat="1" x14ac:dyDescent="0.25">
      <c r="A35" s="33">
        <v>7</v>
      </c>
      <c r="B35" s="63" t="s">
        <v>112</v>
      </c>
      <c r="C35" s="25"/>
      <c r="D35" s="64" t="s">
        <v>104</v>
      </c>
      <c r="E35" s="64" t="s">
        <v>15</v>
      </c>
      <c r="F35" s="65" t="s">
        <v>22</v>
      </c>
      <c r="G35" s="24" t="str">
        <f>IF(AND(OR($G$2="Y",$H$2="Y"),I35&lt;5,J35&lt;5),IF(AND(I35=#REF!,J35=#REF!),#REF!+1,1),"")</f>
        <v/>
      </c>
      <c r="H35" s="21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34">
        <f>IF(ISNA(VLOOKUP(E35,SortLookup!$A$1:$B$5,2,FALSE))," ",VLOOKUP(E35,SortLookup!$A$1:$B$5,2,FALSE))</f>
        <v>0</v>
      </c>
      <c r="J35" s="22">
        <f>IF(ISNA(VLOOKUP(F35,SortLookup!$A$7:$B$11,2,FALSE))," ",VLOOKUP(F35,SortLookup!$A$7:$B$11,2,FALSE))</f>
        <v>3</v>
      </c>
      <c r="K35" s="58">
        <f>L35+M35+O35</f>
        <v>210.72</v>
      </c>
      <c r="L35" s="59">
        <f>AB35+AO35+BA35+BL35+BY35+CJ35+CU35+DF35+DQ35+EB35+EM35+EX35+FI35+FT35+GE35+GP35+HA35+HL35+HW35+IH35</f>
        <v>164.72</v>
      </c>
      <c r="M35" s="36">
        <f>AD35+AQ35+BC35+BN35+CA35+CL35+CW35+DH35+DS35+ED35+EO35+EZ35+FK35+FV35+GG35+GR35+HC35+HN35+HY35+IJ35</f>
        <v>3</v>
      </c>
      <c r="N35" s="37">
        <f>O35</f>
        <v>43</v>
      </c>
      <c r="O35" s="60">
        <f>W35+AJ35+AV35+BG35+BT35+CE35+CP35+DA35+DL35+DW35+EH35+ES35+FD35+FO35+FZ35+GK35+GV35+HG35+HR35+IC35</f>
        <v>43</v>
      </c>
      <c r="P35" s="31">
        <v>14.38</v>
      </c>
      <c r="Q35" s="28">
        <v>6.36</v>
      </c>
      <c r="R35" s="28"/>
      <c r="S35" s="28"/>
      <c r="T35" s="28"/>
      <c r="U35" s="28"/>
      <c r="V35" s="28"/>
      <c r="W35" s="29">
        <v>2</v>
      </c>
      <c r="X35" s="29">
        <v>0</v>
      </c>
      <c r="Y35" s="29">
        <v>0</v>
      </c>
      <c r="Z35" s="29">
        <v>0</v>
      </c>
      <c r="AA35" s="30">
        <v>0</v>
      </c>
      <c r="AB35" s="27">
        <f>P35+Q35+R35+S35+T35+U35+V35</f>
        <v>20.74</v>
      </c>
      <c r="AC35" s="26">
        <f>W35</f>
        <v>2</v>
      </c>
      <c r="AD35" s="23">
        <f>(X35*3)+(Y35*10)+(Z35*5)+(AA35*20)</f>
        <v>0</v>
      </c>
      <c r="AE35" s="45">
        <f>AB35+AC35+AD35</f>
        <v>22.74</v>
      </c>
      <c r="AF35" s="31">
        <v>32.090000000000003</v>
      </c>
      <c r="AG35" s="28"/>
      <c r="AH35" s="28"/>
      <c r="AI35" s="28"/>
      <c r="AJ35" s="29">
        <v>17</v>
      </c>
      <c r="AK35" s="29">
        <v>1</v>
      </c>
      <c r="AL35" s="29">
        <v>0</v>
      </c>
      <c r="AM35" s="29">
        <v>0</v>
      </c>
      <c r="AN35" s="30">
        <v>0</v>
      </c>
      <c r="AO35" s="27">
        <f>AF35+AG35+AH35+AI35</f>
        <v>32.090000000000003</v>
      </c>
      <c r="AP35" s="26">
        <f>AJ35</f>
        <v>17</v>
      </c>
      <c r="AQ35" s="23">
        <f>(AK35*3)+(AL35*10)+(AM35*5)+(AN35*20)</f>
        <v>3</v>
      </c>
      <c r="AR35" s="45">
        <f>AO35+AP35+AQ35</f>
        <v>52.09</v>
      </c>
      <c r="AS35" s="31">
        <v>20.81</v>
      </c>
      <c r="AT35" s="28">
        <v>29.73</v>
      </c>
      <c r="AU35" s="28"/>
      <c r="AV35" s="29">
        <v>18</v>
      </c>
      <c r="AW35" s="29">
        <v>0</v>
      </c>
      <c r="AX35" s="29">
        <v>0</v>
      </c>
      <c r="AY35" s="29">
        <v>0</v>
      </c>
      <c r="AZ35" s="30">
        <v>0</v>
      </c>
      <c r="BA35" s="27">
        <f>AS35+AT35+AU35</f>
        <v>50.54</v>
      </c>
      <c r="BB35" s="26">
        <f>AV35</f>
        <v>18</v>
      </c>
      <c r="BC35" s="23">
        <f>(AW35*3)+(AX35*10)+(AY35*5)+(AZ35*20)</f>
        <v>0</v>
      </c>
      <c r="BD35" s="45">
        <f>BA35+BB35+BC35</f>
        <v>68.540000000000006</v>
      </c>
      <c r="BE35" s="27"/>
      <c r="BF35" s="43"/>
      <c r="BG35" s="29"/>
      <c r="BH35" s="29"/>
      <c r="BI35" s="29"/>
      <c r="BJ35" s="29"/>
      <c r="BK35" s="30"/>
      <c r="BL35" s="40">
        <f>BE35+BF35</f>
        <v>0</v>
      </c>
      <c r="BM35" s="37">
        <f>BG35/2</f>
        <v>0</v>
      </c>
      <c r="BN35" s="36">
        <f>(BH35*3)+(BI35*5)+(BJ35*5)+(BK35*20)</f>
        <v>0</v>
      </c>
      <c r="BO35" s="35">
        <f>BL35+BM35+BN35</f>
        <v>0</v>
      </c>
      <c r="BP35" s="31">
        <v>19.78</v>
      </c>
      <c r="BQ35" s="28"/>
      <c r="BR35" s="28"/>
      <c r="BS35" s="28"/>
      <c r="BT35" s="29">
        <v>0</v>
      </c>
      <c r="BU35" s="29">
        <v>0</v>
      </c>
      <c r="BV35" s="29">
        <v>0</v>
      </c>
      <c r="BW35" s="29">
        <v>0</v>
      </c>
      <c r="BX35" s="30">
        <v>0</v>
      </c>
      <c r="BY35" s="27">
        <f>BP35+BQ35+BR35+BS35</f>
        <v>19.78</v>
      </c>
      <c r="BZ35" s="26">
        <f>BT35</f>
        <v>0</v>
      </c>
      <c r="CA35" s="32">
        <f>(BU35*3)+(BV35*10)+(BW35*5)+(BX35*20)</f>
        <v>0</v>
      </c>
      <c r="CB35" s="72">
        <f>BY35+BZ35+CA35</f>
        <v>19.78</v>
      </c>
      <c r="CC35" s="31">
        <v>41.57</v>
      </c>
      <c r="CD35" s="28"/>
      <c r="CE35" s="29">
        <v>6</v>
      </c>
      <c r="CF35" s="29">
        <v>0</v>
      </c>
      <c r="CG35" s="29">
        <v>0</v>
      </c>
      <c r="CH35" s="29">
        <v>0</v>
      </c>
      <c r="CI35" s="30">
        <v>0</v>
      </c>
      <c r="CJ35" s="27">
        <f>CC35+CD35</f>
        <v>41.57</v>
      </c>
      <c r="CK35" s="26">
        <f>CE35</f>
        <v>6</v>
      </c>
      <c r="CL35" s="23">
        <f>(CF35*3)+(CG35*10)+(CH35*5)+(CI35*20)</f>
        <v>0</v>
      </c>
      <c r="CM35" s="45">
        <f>CJ35+CK35+CL35</f>
        <v>47.57</v>
      </c>
      <c r="CN35"/>
      <c r="CO35"/>
      <c r="CP35"/>
      <c r="CQ35"/>
      <c r="CR35"/>
      <c r="CS35"/>
      <c r="CT35"/>
      <c r="CW35"/>
      <c r="CZ35"/>
      <c r="DA35"/>
      <c r="DB35"/>
      <c r="DC35"/>
      <c r="DD35"/>
      <c r="DE35"/>
      <c r="DH35"/>
      <c r="DK35"/>
      <c r="DL35"/>
      <c r="DM35"/>
      <c r="DN35"/>
      <c r="DO35"/>
      <c r="DP35"/>
      <c r="DS35"/>
      <c r="DV35"/>
      <c r="DW35"/>
      <c r="DX35"/>
      <c r="DY35"/>
      <c r="DZ35"/>
      <c r="EA35"/>
      <c r="ED35"/>
      <c r="EG35"/>
      <c r="EH35"/>
      <c r="EI35"/>
      <c r="EJ35"/>
      <c r="EK35"/>
      <c r="EL35"/>
      <c r="EO35"/>
      <c r="ER35"/>
      <c r="ES35"/>
      <c r="ET35"/>
      <c r="EU35"/>
      <c r="EV35"/>
      <c r="EW35"/>
      <c r="EZ35"/>
      <c r="FC35"/>
      <c r="FD35"/>
      <c r="FE35"/>
      <c r="FF35"/>
      <c r="FG35"/>
      <c r="FH35"/>
      <c r="FK35"/>
      <c r="FN35"/>
      <c r="FO35"/>
      <c r="FP35"/>
      <c r="FQ35"/>
      <c r="FR35"/>
      <c r="FS35"/>
      <c r="FV35"/>
      <c r="FY35"/>
      <c r="FZ35"/>
      <c r="GA35"/>
      <c r="GB35"/>
      <c r="GC35"/>
      <c r="GD35"/>
      <c r="GG35"/>
      <c r="GJ35"/>
      <c r="GK35"/>
      <c r="GL35"/>
      <c r="GM35"/>
      <c r="GN35"/>
      <c r="GO35"/>
      <c r="GR35"/>
      <c r="GU35"/>
      <c r="GV35"/>
      <c r="GW35"/>
      <c r="GX35"/>
      <c r="GY35"/>
      <c r="GZ35"/>
      <c r="HC35"/>
      <c r="HF35"/>
      <c r="HG35"/>
      <c r="HH35"/>
      <c r="HI35"/>
      <c r="HJ35"/>
      <c r="HK35"/>
      <c r="HN35"/>
      <c r="HQ35"/>
      <c r="HR35"/>
      <c r="HS35"/>
      <c r="HT35"/>
      <c r="HU35"/>
      <c r="HV35"/>
      <c r="HY35"/>
      <c r="IB35"/>
      <c r="IC35"/>
      <c r="ID35"/>
      <c r="IE35"/>
      <c r="IF35"/>
      <c r="IG35"/>
      <c r="IJ35"/>
      <c r="IK35"/>
      <c r="IL35" s="79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</row>
    <row r="36" spans="1:283" s="4" customFormat="1" x14ac:dyDescent="0.25">
      <c r="A36" s="33">
        <v>8</v>
      </c>
      <c r="B36" s="63" t="s">
        <v>150</v>
      </c>
      <c r="C36" s="25"/>
      <c r="D36" s="64" t="s">
        <v>107</v>
      </c>
      <c r="E36" s="64" t="s">
        <v>15</v>
      </c>
      <c r="F36" s="65" t="s">
        <v>99</v>
      </c>
      <c r="G36" s="24" t="str">
        <f>IF(AND(OR($G$2="Y",$H$2="Y"),I36&lt;5,J36&lt;5),IF(AND(I36=#REF!,J36=#REF!),#REF!+1,1),"")</f>
        <v/>
      </c>
      <c r="H36" s="21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34">
        <f>IF(ISNA(VLOOKUP(E36,SortLookup!$A$1:$B$5,2,FALSE))," ",VLOOKUP(E36,SortLookup!$A$1:$B$5,2,FALSE))</f>
        <v>0</v>
      </c>
      <c r="J36" s="22" t="str">
        <f>IF(ISNA(VLOOKUP(F36,SortLookup!$A$7:$B$11,2,FALSE))," ",VLOOKUP(F36,SortLookup!$A$7:$B$11,2,FALSE))</f>
        <v xml:space="preserve"> </v>
      </c>
      <c r="K36" s="58">
        <f>L36+M36+O36</f>
        <v>231.6</v>
      </c>
      <c r="L36" s="59">
        <f>AB36+AO36+BA36+BL36+BY36+CJ36+CU36+DF36+DQ36+EB36+EM36+EX36+FI36+FT36+GE36+GP36+HA36+HL36+HW36+IH36</f>
        <v>162.6</v>
      </c>
      <c r="M36" s="36">
        <f>AD36+AQ36+BC36+BN36+CA36+CL36+CW36+DH36+DS36+ED36+EO36+EZ36+FK36+FV36+GG36+GR36+HC36+HN36+HY36+IJ36</f>
        <v>0</v>
      </c>
      <c r="N36" s="37">
        <f>O36</f>
        <v>69</v>
      </c>
      <c r="O36" s="60">
        <f>W36+AJ36+AV36+BG36+BT36+CE36+CP36+DA36+DL36+DW36+EH36+ES36+FD36+FO36+FZ36+GK36+GV36+HG36+HR36+IC36</f>
        <v>69</v>
      </c>
      <c r="P36" s="31">
        <v>14.28</v>
      </c>
      <c r="Q36" s="28">
        <v>5.57</v>
      </c>
      <c r="R36" s="28"/>
      <c r="S36" s="28"/>
      <c r="T36" s="28"/>
      <c r="U36" s="28"/>
      <c r="V36" s="28"/>
      <c r="W36" s="29">
        <v>9</v>
      </c>
      <c r="X36" s="29">
        <v>0</v>
      </c>
      <c r="Y36" s="29">
        <v>0</v>
      </c>
      <c r="Z36" s="29">
        <v>0</v>
      </c>
      <c r="AA36" s="30">
        <v>0</v>
      </c>
      <c r="AB36" s="27">
        <f>P36+Q36+R36+S36+T36+U36+V36</f>
        <v>19.850000000000001</v>
      </c>
      <c r="AC36" s="26">
        <f>W36</f>
        <v>9</v>
      </c>
      <c r="AD36" s="23">
        <f>(X36*3)+(Y36*10)+(Z36*5)+(AA36*20)</f>
        <v>0</v>
      </c>
      <c r="AE36" s="45">
        <f>AB36+AC36+AD36</f>
        <v>28.85</v>
      </c>
      <c r="AF36" s="31">
        <v>27.49</v>
      </c>
      <c r="AG36" s="28"/>
      <c r="AH36" s="28"/>
      <c r="AI36" s="28"/>
      <c r="AJ36" s="29">
        <v>9</v>
      </c>
      <c r="AK36" s="29">
        <v>0</v>
      </c>
      <c r="AL36" s="29">
        <v>0</v>
      </c>
      <c r="AM36" s="29">
        <v>0</v>
      </c>
      <c r="AN36" s="30">
        <v>0</v>
      </c>
      <c r="AO36" s="27">
        <f>AF36+AG36+AH36+AI36</f>
        <v>27.49</v>
      </c>
      <c r="AP36" s="26">
        <f>AJ36</f>
        <v>9</v>
      </c>
      <c r="AQ36" s="23">
        <f>(AK36*3)+(AL36*10)+(AM36*5)+(AN36*20)</f>
        <v>0</v>
      </c>
      <c r="AR36" s="45">
        <f>AO36+AP36+AQ36</f>
        <v>36.49</v>
      </c>
      <c r="AS36" s="31">
        <v>22.63</v>
      </c>
      <c r="AT36" s="28">
        <v>32.97</v>
      </c>
      <c r="AU36" s="28"/>
      <c r="AV36" s="29">
        <v>44</v>
      </c>
      <c r="AW36" s="29">
        <v>0</v>
      </c>
      <c r="AX36" s="29">
        <v>0</v>
      </c>
      <c r="AY36" s="29">
        <v>0</v>
      </c>
      <c r="AZ36" s="30">
        <v>0</v>
      </c>
      <c r="BA36" s="27">
        <f>AS36+AT36+AU36</f>
        <v>55.6</v>
      </c>
      <c r="BB36" s="26">
        <f>AV36</f>
        <v>44</v>
      </c>
      <c r="BC36" s="23">
        <f>(AW36*3)+(AX36*10)+(AY36*5)+(AZ36*20)</f>
        <v>0</v>
      </c>
      <c r="BD36" s="45">
        <f>BA36+BB36+BC36</f>
        <v>99.6</v>
      </c>
      <c r="BE36" s="27"/>
      <c r="BF36" s="43"/>
      <c r="BG36" s="29"/>
      <c r="BH36" s="29"/>
      <c r="BI36" s="29"/>
      <c r="BJ36" s="29"/>
      <c r="BK36" s="30"/>
      <c r="BL36" s="40">
        <f>BE36+BF36</f>
        <v>0</v>
      </c>
      <c r="BM36" s="37">
        <f>BG36/2</f>
        <v>0</v>
      </c>
      <c r="BN36" s="36">
        <f>(BH36*3)+(BI36*5)+(BJ36*5)+(BK36*20)</f>
        <v>0</v>
      </c>
      <c r="BO36" s="35">
        <f>BL36+BM36+BN36</f>
        <v>0</v>
      </c>
      <c r="BP36" s="31">
        <v>18.41</v>
      </c>
      <c r="BQ36" s="28"/>
      <c r="BR36" s="28"/>
      <c r="BS36" s="28"/>
      <c r="BT36" s="29">
        <v>1</v>
      </c>
      <c r="BU36" s="29">
        <v>0</v>
      </c>
      <c r="BV36" s="29">
        <v>0</v>
      </c>
      <c r="BW36" s="29">
        <v>0</v>
      </c>
      <c r="BX36" s="30">
        <v>0</v>
      </c>
      <c r="BY36" s="27">
        <f>BP36+BQ36+BR36+BS36</f>
        <v>18.41</v>
      </c>
      <c r="BZ36" s="26">
        <f>BT36</f>
        <v>1</v>
      </c>
      <c r="CA36" s="32">
        <f>(BU36*3)+(BV36*10)+(BW36*5)+(BX36*20)</f>
        <v>0</v>
      </c>
      <c r="CB36" s="72">
        <f>BY36+BZ36+CA36</f>
        <v>19.41</v>
      </c>
      <c r="CC36" s="31">
        <v>41.25</v>
      </c>
      <c r="CD36" s="28"/>
      <c r="CE36" s="29">
        <v>6</v>
      </c>
      <c r="CF36" s="29">
        <v>0</v>
      </c>
      <c r="CG36" s="29">
        <v>0</v>
      </c>
      <c r="CH36" s="29">
        <v>0</v>
      </c>
      <c r="CI36" s="30">
        <v>0</v>
      </c>
      <c r="CJ36" s="27">
        <f>CC36+CD36</f>
        <v>41.25</v>
      </c>
      <c r="CK36" s="26">
        <f>CE36</f>
        <v>6</v>
      </c>
      <c r="CL36" s="23">
        <f>(CF36*3)+(CG36*10)+(CH36*5)+(CI36*20)</f>
        <v>0</v>
      </c>
      <c r="CM36" s="45">
        <f>CJ36+CK36+CL36</f>
        <v>47.25</v>
      </c>
      <c r="IL36" s="79"/>
      <c r="IM36"/>
      <c r="IN36"/>
      <c r="IQ36"/>
    </row>
    <row r="37" spans="1:283" s="4" customFormat="1" x14ac:dyDescent="0.25">
      <c r="A37" s="33">
        <v>9</v>
      </c>
      <c r="B37" s="63" t="s">
        <v>152</v>
      </c>
      <c r="C37" s="25"/>
      <c r="D37" s="64"/>
      <c r="E37" s="64" t="s">
        <v>15</v>
      </c>
      <c r="F37" s="65" t="s">
        <v>99</v>
      </c>
      <c r="G37" s="24" t="str">
        <f>IF(AND(OR($G$2="Y",$H$2="Y"),I37&lt;5,J37&lt;5),IF(AND(I37=#REF!,J37=#REF!),#REF!+1,1),"")</f>
        <v/>
      </c>
      <c r="H37" s="21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34">
        <f>IF(ISNA(VLOOKUP(E37,SortLookup!$A$1:$B$5,2,FALSE))," ",VLOOKUP(E37,SortLookup!$A$1:$B$5,2,FALSE))</f>
        <v>0</v>
      </c>
      <c r="J37" s="22" t="str">
        <f>IF(ISNA(VLOOKUP(F37,SortLookup!$A$7:$B$11,2,FALSE))," ",VLOOKUP(F37,SortLookup!$A$7:$B$11,2,FALSE))</f>
        <v xml:space="preserve"> </v>
      </c>
      <c r="K37" s="58">
        <f>L37+M37+O37</f>
        <v>237.09</v>
      </c>
      <c r="L37" s="59">
        <f>AB37+AO37+BA37+BL37+BY37+CJ37+CU37+DF37+DQ37+EB37+EM37+EX37+FI37+FT37+GE37+GP37+HA37+HL37+HW37+IH37</f>
        <v>205.09</v>
      </c>
      <c r="M37" s="36">
        <f>AD37+AQ37+BC37+BN37+CA37+CL37+CW37+DH37+DS37+ED37+EO37+EZ37+FK37+FV37+GG37+GR37+HC37+HN37+HY37+IJ37</f>
        <v>3</v>
      </c>
      <c r="N37" s="37">
        <f>O37</f>
        <v>29</v>
      </c>
      <c r="O37" s="60">
        <f>W37+AJ37+AV37+BG37+BT37+CE37+CP37+DA37+DL37+DW37+EH37+ES37+FD37+FO37+FZ37+GK37+GV37+HG37+HR37+IC37</f>
        <v>29</v>
      </c>
      <c r="P37" s="31">
        <v>16.28</v>
      </c>
      <c r="Q37" s="28">
        <v>7.39</v>
      </c>
      <c r="R37" s="28"/>
      <c r="S37" s="28"/>
      <c r="T37" s="28"/>
      <c r="U37" s="28"/>
      <c r="V37" s="28"/>
      <c r="W37" s="29">
        <v>6</v>
      </c>
      <c r="X37" s="29">
        <v>0</v>
      </c>
      <c r="Y37" s="29">
        <v>0</v>
      </c>
      <c r="Z37" s="29">
        <v>0</v>
      </c>
      <c r="AA37" s="30">
        <v>0</v>
      </c>
      <c r="AB37" s="27">
        <f>P37+Q37+R37+S37+T37+U37+V37</f>
        <v>23.67</v>
      </c>
      <c r="AC37" s="26">
        <f>W37</f>
        <v>6</v>
      </c>
      <c r="AD37" s="23">
        <f>(X37*3)+(Y37*10)+(Z37*5)+(AA37*20)</f>
        <v>0</v>
      </c>
      <c r="AE37" s="45">
        <f>AB37+AC37+AD37</f>
        <v>29.67</v>
      </c>
      <c r="AF37" s="31">
        <v>48.04</v>
      </c>
      <c r="AG37" s="28"/>
      <c r="AH37" s="28"/>
      <c r="AI37" s="28"/>
      <c r="AJ37" s="29">
        <v>8</v>
      </c>
      <c r="AK37" s="29">
        <v>1</v>
      </c>
      <c r="AL37" s="29">
        <v>0</v>
      </c>
      <c r="AM37" s="29">
        <v>0</v>
      </c>
      <c r="AN37" s="30">
        <v>0</v>
      </c>
      <c r="AO37" s="27">
        <f>AF37+AG37+AH37+AI37</f>
        <v>48.04</v>
      </c>
      <c r="AP37" s="26">
        <f>AJ37</f>
        <v>8</v>
      </c>
      <c r="AQ37" s="23">
        <f>(AK37*3)+(AL37*10)+(AM37*5)+(AN37*20)</f>
        <v>3</v>
      </c>
      <c r="AR37" s="45">
        <f>AO37+AP37+AQ37</f>
        <v>59.04</v>
      </c>
      <c r="AS37" s="31">
        <v>36.64</v>
      </c>
      <c r="AT37" s="28">
        <v>38.43</v>
      </c>
      <c r="AU37" s="28"/>
      <c r="AV37" s="29">
        <v>13</v>
      </c>
      <c r="AW37" s="29">
        <v>0</v>
      </c>
      <c r="AX37" s="29">
        <v>0</v>
      </c>
      <c r="AY37" s="29">
        <v>0</v>
      </c>
      <c r="AZ37" s="30">
        <v>0</v>
      </c>
      <c r="BA37" s="27">
        <f>AS37+AT37+AU37</f>
        <v>75.069999999999993</v>
      </c>
      <c r="BB37" s="26">
        <f>AV37</f>
        <v>13</v>
      </c>
      <c r="BC37" s="23">
        <f>(AW37*3)+(AX37*10)+(AY37*5)+(AZ37*20)</f>
        <v>0</v>
      </c>
      <c r="BD37" s="45">
        <f>BA37+BB37+BC37</f>
        <v>88.07</v>
      </c>
      <c r="BE37" s="27"/>
      <c r="BF37" s="43"/>
      <c r="BG37" s="29"/>
      <c r="BH37" s="29"/>
      <c r="BI37" s="29"/>
      <c r="BJ37" s="29"/>
      <c r="BK37" s="30"/>
      <c r="BL37" s="40">
        <f>BE37+BF37</f>
        <v>0</v>
      </c>
      <c r="BM37" s="37">
        <f>BG37/2</f>
        <v>0</v>
      </c>
      <c r="BN37" s="36">
        <f>(BH37*3)+(BI37*5)+(BJ37*5)+(BK37*20)</f>
        <v>0</v>
      </c>
      <c r="BO37" s="35">
        <f>BL37+BM37+BN37</f>
        <v>0</v>
      </c>
      <c r="BP37" s="31">
        <v>17.04</v>
      </c>
      <c r="BQ37" s="28"/>
      <c r="BR37" s="28"/>
      <c r="BS37" s="28"/>
      <c r="BT37" s="29">
        <v>0</v>
      </c>
      <c r="BU37" s="29">
        <v>0</v>
      </c>
      <c r="BV37" s="29">
        <v>0</v>
      </c>
      <c r="BW37" s="29">
        <v>0</v>
      </c>
      <c r="BX37" s="30">
        <v>0</v>
      </c>
      <c r="BY37" s="27">
        <f>BP37+BQ37+BR37+BS37</f>
        <v>17.04</v>
      </c>
      <c r="BZ37" s="26">
        <f>BT37</f>
        <v>0</v>
      </c>
      <c r="CA37" s="32">
        <f>(BU37*3)+(BV37*10)+(BW37*5)+(BX37*20)</f>
        <v>0</v>
      </c>
      <c r="CB37" s="72">
        <f>BY37+BZ37+CA37</f>
        <v>17.04</v>
      </c>
      <c r="CC37" s="31">
        <v>41.27</v>
      </c>
      <c r="CD37" s="28"/>
      <c r="CE37" s="29">
        <v>2</v>
      </c>
      <c r="CF37" s="29">
        <v>0</v>
      </c>
      <c r="CG37" s="29">
        <v>0</v>
      </c>
      <c r="CH37" s="29">
        <v>0</v>
      </c>
      <c r="CI37" s="30">
        <v>0</v>
      </c>
      <c r="CJ37" s="27">
        <f>CC37+CD37</f>
        <v>41.27</v>
      </c>
      <c r="CK37" s="26">
        <f>CE37</f>
        <v>2</v>
      </c>
      <c r="CL37" s="23">
        <f>(CF37*3)+(CG37*10)+(CH37*5)+(CI37*20)</f>
        <v>0</v>
      </c>
      <c r="CM37" s="45">
        <f>CJ37+CK37+CL37</f>
        <v>43.27</v>
      </c>
      <c r="CN37" s="1"/>
      <c r="CO37" s="1"/>
      <c r="CP37" s="2"/>
      <c r="CQ37" s="2"/>
      <c r="CR37" s="2"/>
      <c r="CS37" s="2"/>
      <c r="CT37" s="2"/>
      <c r="CU37" s="61"/>
      <c r="CV37" s="13"/>
      <c r="CW37" s="6"/>
      <c r="CX37" s="38"/>
      <c r="CY37" s="1"/>
      <c r="CZ37" s="1"/>
      <c r="DA37" s="2"/>
      <c r="DB37" s="2"/>
      <c r="DC37" s="2"/>
      <c r="DD37" s="2"/>
      <c r="DE37" s="2"/>
      <c r="DF37" s="61"/>
      <c r="DG37" s="13"/>
      <c r="DH37" s="6"/>
      <c r="DI37" s="38"/>
      <c r="DJ37" s="1"/>
      <c r="DK37" s="1"/>
      <c r="DL37" s="2"/>
      <c r="DM37" s="2"/>
      <c r="DN37" s="2"/>
      <c r="DO37" s="2"/>
      <c r="DP37" s="2"/>
      <c r="DQ37" s="61"/>
      <c r="DR37" s="13"/>
      <c r="DS37" s="6"/>
      <c r="DT37" s="38"/>
      <c r="DU37" s="1"/>
      <c r="DV37" s="1"/>
      <c r="DW37" s="2"/>
      <c r="DX37" s="2"/>
      <c r="DY37" s="2"/>
      <c r="DZ37" s="2"/>
      <c r="EA37" s="2"/>
      <c r="EB37" s="61"/>
      <c r="EC37" s="13"/>
      <c r="ED37" s="6"/>
      <c r="EE37" s="38"/>
      <c r="EF37" s="1"/>
      <c r="EG37" s="1"/>
      <c r="EH37" s="2"/>
      <c r="EI37" s="2"/>
      <c r="EJ37" s="2"/>
      <c r="EK37" s="2"/>
      <c r="EL37" s="2"/>
      <c r="EM37" s="61"/>
      <c r="EN37" s="13"/>
      <c r="EO37" s="6"/>
      <c r="EP37" s="38"/>
      <c r="EQ37" s="1"/>
      <c r="ER37" s="1"/>
      <c r="ES37" s="2"/>
      <c r="ET37" s="2"/>
      <c r="EU37" s="2"/>
      <c r="EV37" s="2"/>
      <c r="EW37" s="2"/>
      <c r="EX37" s="61"/>
      <c r="EY37" s="13"/>
      <c r="EZ37" s="6"/>
      <c r="FA37" s="38"/>
      <c r="FB37" s="1"/>
      <c r="FC37" s="1"/>
      <c r="FD37" s="2"/>
      <c r="FE37" s="2"/>
      <c r="FF37" s="2"/>
      <c r="FG37" s="2"/>
      <c r="FH37" s="2"/>
      <c r="FI37" s="61"/>
      <c r="FJ37" s="13"/>
      <c r="FK37" s="6"/>
      <c r="FL37" s="38"/>
      <c r="FM37" s="1"/>
      <c r="FN37" s="1"/>
      <c r="FO37" s="2"/>
      <c r="FP37" s="2"/>
      <c r="FQ37" s="2"/>
      <c r="FR37" s="2"/>
      <c r="FS37" s="2"/>
      <c r="FT37" s="61"/>
      <c r="FU37" s="13"/>
      <c r="FV37" s="6"/>
      <c r="FW37" s="38"/>
      <c r="FX37" s="1"/>
      <c r="FY37" s="1"/>
      <c r="FZ37" s="2"/>
      <c r="GA37" s="2"/>
      <c r="GB37" s="2"/>
      <c r="GC37" s="2"/>
      <c r="GD37" s="2"/>
      <c r="GE37" s="61"/>
      <c r="GF37" s="13"/>
      <c r="GG37" s="6"/>
      <c r="GH37" s="38"/>
      <c r="GI37" s="1"/>
      <c r="GJ37" s="1"/>
      <c r="GK37" s="2"/>
      <c r="GL37" s="2"/>
      <c r="GM37" s="2"/>
      <c r="GN37" s="2"/>
      <c r="GO37" s="2"/>
      <c r="GP37" s="61"/>
      <c r="GQ37" s="13"/>
      <c r="GR37" s="6"/>
      <c r="GS37" s="38"/>
      <c r="GT37" s="1"/>
      <c r="GU37" s="1"/>
      <c r="GV37" s="2"/>
      <c r="GW37" s="2"/>
      <c r="GX37" s="2"/>
      <c r="GY37" s="2"/>
      <c r="GZ37" s="2"/>
      <c r="HA37" s="61"/>
      <c r="HB37" s="13"/>
      <c r="HC37" s="6"/>
      <c r="HD37" s="38"/>
      <c r="HE37" s="1"/>
      <c r="HF37" s="1"/>
      <c r="HG37" s="2"/>
      <c r="HH37" s="2"/>
      <c r="HI37" s="2"/>
      <c r="HJ37" s="2"/>
      <c r="HK37" s="2"/>
      <c r="HL37" s="61"/>
      <c r="HM37" s="13"/>
      <c r="HN37" s="6"/>
      <c r="HO37" s="38"/>
      <c r="HP37" s="1"/>
      <c r="HQ37" s="1"/>
      <c r="HR37" s="2"/>
      <c r="HS37" s="2"/>
      <c r="HT37" s="2"/>
      <c r="HU37" s="2"/>
      <c r="HV37" s="2"/>
      <c r="HW37" s="61"/>
      <c r="HX37" s="13"/>
      <c r="HY37" s="6"/>
      <c r="HZ37" s="38"/>
      <c r="IA37" s="1"/>
      <c r="IB37" s="1"/>
      <c r="IC37" s="2"/>
      <c r="ID37" s="2"/>
      <c r="IE37" s="2"/>
      <c r="IF37" s="2"/>
      <c r="IG37" s="2"/>
      <c r="IH37" s="61"/>
      <c r="II37" s="13"/>
      <c r="IJ37" s="6"/>
      <c r="IK37" s="38"/>
      <c r="IL37" s="79"/>
      <c r="IM37"/>
      <c r="IN37"/>
    </row>
    <row r="38" spans="1:283" s="4" customFormat="1" ht="13.8" thickBot="1" x14ac:dyDescent="0.3">
      <c r="A38" s="33">
        <v>10</v>
      </c>
      <c r="B38" s="63" t="s">
        <v>114</v>
      </c>
      <c r="C38" s="25"/>
      <c r="D38" s="64" t="s">
        <v>104</v>
      </c>
      <c r="E38" s="64" t="s">
        <v>15</v>
      </c>
      <c r="F38" s="65" t="s">
        <v>99</v>
      </c>
      <c r="G38" s="24" t="str">
        <f>IF(AND(OR($G$2="Y",$H$2="Y"),I38&lt;5,J38&lt;5),IF(AND(I38=#REF!,J38=#REF!),#REF!+1,1),"")</f>
        <v/>
      </c>
      <c r="H38" s="21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4">
        <f>IF(ISNA(VLOOKUP(E38,SortLookup!$A$1:$B$5,2,FALSE))," ",VLOOKUP(E38,SortLookup!$A$1:$B$5,2,FALSE))</f>
        <v>0</v>
      </c>
      <c r="J38" s="22" t="str">
        <f>IF(ISNA(VLOOKUP(F38,SortLookup!$A$7:$B$11,2,FALSE))," ",VLOOKUP(F38,SortLookup!$A$7:$B$11,2,FALSE))</f>
        <v xml:space="preserve"> </v>
      </c>
      <c r="K38" s="137">
        <f>L38+M38+O38</f>
        <v>256.16000000000003</v>
      </c>
      <c r="L38" s="138">
        <f>AB38+AO38+BA38+BL38+BY38+CJ38+CU37+DF37+DQ37+EB37+EM37+EX37+FI37+FT37+GE37+GP37+HA37+HL37+HW37+IH37</f>
        <v>175.16</v>
      </c>
      <c r="M38" s="23">
        <f>AD38+AQ38+BC38+BN38+CA38+CL38+CW37+DH37+DS37+ED37+EO37+EZ37+FK37+FV37+GG37+GR37+HC37+HN37+HY37+IJ37</f>
        <v>5</v>
      </c>
      <c r="N38" s="26">
        <f>O38</f>
        <v>76</v>
      </c>
      <c r="O38" s="139">
        <f>W38+AJ38+AV38+BG38+BT38+CE38+CP37+DA37+DL37+DW37+EH37+ES37+FD37+FO37+FZ37+GK37+GV37+HG37+HR37+IC37</f>
        <v>76</v>
      </c>
      <c r="P38" s="31">
        <v>15.12</v>
      </c>
      <c r="Q38" s="28">
        <v>5.0599999999999996</v>
      </c>
      <c r="R38" s="28"/>
      <c r="S38" s="28"/>
      <c r="T38" s="28"/>
      <c r="U38" s="28"/>
      <c r="V38" s="28"/>
      <c r="W38" s="29">
        <v>18</v>
      </c>
      <c r="X38" s="29">
        <v>0</v>
      </c>
      <c r="Y38" s="29">
        <v>0</v>
      </c>
      <c r="Z38" s="29">
        <v>0</v>
      </c>
      <c r="AA38" s="30">
        <v>0</v>
      </c>
      <c r="AB38" s="27">
        <f>P38+Q38+R38+S38+T38+U38+V38</f>
        <v>20.18</v>
      </c>
      <c r="AC38" s="26">
        <f>W38</f>
        <v>18</v>
      </c>
      <c r="AD38" s="23">
        <f>(X38*3)+(Y38*10)+(Z38*5)+(AA38*20)</f>
        <v>0</v>
      </c>
      <c r="AE38" s="45">
        <f>AB38+AC38+AD38</f>
        <v>38.18</v>
      </c>
      <c r="AF38" s="31">
        <v>46.31</v>
      </c>
      <c r="AG38" s="28"/>
      <c r="AH38" s="28"/>
      <c r="AI38" s="28"/>
      <c r="AJ38" s="29">
        <v>17</v>
      </c>
      <c r="AK38" s="29">
        <v>0</v>
      </c>
      <c r="AL38" s="29">
        <v>0</v>
      </c>
      <c r="AM38" s="29">
        <v>0</v>
      </c>
      <c r="AN38" s="30">
        <v>0</v>
      </c>
      <c r="AO38" s="27">
        <f>AF38+AG38+AH38+AI38</f>
        <v>46.31</v>
      </c>
      <c r="AP38" s="26">
        <f>AJ38</f>
        <v>17</v>
      </c>
      <c r="AQ38" s="23">
        <f>(AK38*3)+(AL38*10)+(AM38*5)+(AN38*20)</f>
        <v>0</v>
      </c>
      <c r="AR38" s="45">
        <f>AO38+AP38+AQ38</f>
        <v>63.31</v>
      </c>
      <c r="AS38" s="31">
        <v>29.53</v>
      </c>
      <c r="AT38" s="28">
        <v>7.82</v>
      </c>
      <c r="AU38" s="28"/>
      <c r="AV38" s="29">
        <v>30</v>
      </c>
      <c r="AW38" s="29">
        <v>0</v>
      </c>
      <c r="AX38" s="29">
        <v>0</v>
      </c>
      <c r="AY38" s="29">
        <v>1</v>
      </c>
      <c r="AZ38" s="30">
        <v>0</v>
      </c>
      <c r="BA38" s="27">
        <f>AS38+AT38+AU38</f>
        <v>37.35</v>
      </c>
      <c r="BB38" s="26">
        <f>AV38</f>
        <v>30</v>
      </c>
      <c r="BC38" s="23">
        <f>(AW38*3)+(AX38*10)+(AY38*5)+(AZ38*20)</f>
        <v>5</v>
      </c>
      <c r="BD38" s="45">
        <f>BA38+BB38+BC38</f>
        <v>72.349999999999994</v>
      </c>
      <c r="BE38" s="112"/>
      <c r="BF38" s="135"/>
      <c r="BG38" s="110"/>
      <c r="BH38" s="110"/>
      <c r="BI38" s="110"/>
      <c r="BJ38" s="110"/>
      <c r="BK38" s="111"/>
      <c r="BL38" s="112">
        <f>BE38+BF38</f>
        <v>0</v>
      </c>
      <c r="BM38" s="106">
        <f>BG38/2</f>
        <v>0</v>
      </c>
      <c r="BN38" s="105">
        <f>(BH38*3)+(BI38*5)+(BJ38*5)+(BK38*20)</f>
        <v>0</v>
      </c>
      <c r="BO38" s="136">
        <f>BL38+BM38+BN38</f>
        <v>0</v>
      </c>
      <c r="BP38" s="125">
        <v>22.57</v>
      </c>
      <c r="BQ38" s="28"/>
      <c r="BR38" s="28"/>
      <c r="BS38" s="28"/>
      <c r="BT38" s="29">
        <v>2</v>
      </c>
      <c r="BU38" s="29">
        <v>0</v>
      </c>
      <c r="BV38" s="29">
        <v>0</v>
      </c>
      <c r="BW38" s="29">
        <v>0</v>
      </c>
      <c r="BX38" s="30">
        <v>0</v>
      </c>
      <c r="BY38" s="27">
        <f>BP38+BQ38+BR38+BS38</f>
        <v>22.57</v>
      </c>
      <c r="BZ38" s="26">
        <f>BT38</f>
        <v>2</v>
      </c>
      <c r="CA38" s="32">
        <f>(BU38*3)+(BV38*10)+(BW38*5)+(BX38*20)</f>
        <v>0</v>
      </c>
      <c r="CB38" s="72">
        <f>BY38+BZ38+CA38</f>
        <v>24.57</v>
      </c>
      <c r="CC38" s="31">
        <v>48.75</v>
      </c>
      <c r="CD38" s="28"/>
      <c r="CE38" s="29">
        <v>9</v>
      </c>
      <c r="CF38" s="29">
        <v>0</v>
      </c>
      <c r="CG38" s="29">
        <v>0</v>
      </c>
      <c r="CH38" s="29">
        <v>0</v>
      </c>
      <c r="CI38" s="30">
        <v>0</v>
      </c>
      <c r="CJ38" s="27">
        <f>CC38+CD38</f>
        <v>48.75</v>
      </c>
      <c r="CK38" s="26">
        <f>CE38</f>
        <v>9</v>
      </c>
      <c r="CL38" s="23">
        <f>(CF38*3)+(CG38*10)+(CH38*5)+(CI38*20)</f>
        <v>0</v>
      </c>
      <c r="CM38" s="45">
        <f>CJ38+CK38+CL38</f>
        <v>57.75</v>
      </c>
      <c r="CN38"/>
      <c r="CO38"/>
      <c r="CP38"/>
      <c r="CQ38"/>
      <c r="CR38"/>
      <c r="CS38"/>
      <c r="CT38"/>
      <c r="CW38"/>
      <c r="CZ38"/>
      <c r="DA38"/>
      <c r="DB38"/>
      <c r="DC38"/>
      <c r="DD38"/>
      <c r="DE38"/>
      <c r="DH38"/>
      <c r="DK38"/>
      <c r="DL38"/>
      <c r="DM38"/>
      <c r="DN38"/>
      <c r="DO38"/>
      <c r="DP38"/>
      <c r="DS38"/>
      <c r="DV38"/>
      <c r="DW38"/>
      <c r="DX38"/>
      <c r="DY38"/>
      <c r="DZ38"/>
      <c r="EA38"/>
      <c r="ED38"/>
      <c r="EG38"/>
      <c r="EH38"/>
      <c r="EI38"/>
      <c r="EJ38"/>
      <c r="EK38"/>
      <c r="EL38"/>
      <c r="EO38"/>
      <c r="ER38"/>
      <c r="ES38"/>
      <c r="ET38"/>
      <c r="EU38"/>
      <c r="EV38"/>
      <c r="EW38"/>
      <c r="EZ38"/>
      <c r="FC38"/>
      <c r="FD38"/>
      <c r="FE38"/>
      <c r="FF38"/>
      <c r="FG38"/>
      <c r="FH38"/>
      <c r="FK38"/>
      <c r="FN38"/>
      <c r="FO38"/>
      <c r="FP38"/>
      <c r="FQ38"/>
      <c r="FR38"/>
      <c r="FS38"/>
      <c r="FV38"/>
      <c r="FY38"/>
      <c r="FZ38"/>
      <c r="GA38"/>
      <c r="GB38"/>
      <c r="GC38"/>
      <c r="GD38"/>
      <c r="GG38"/>
      <c r="GJ38"/>
      <c r="GK38"/>
      <c r="GL38"/>
      <c r="GM38"/>
      <c r="GN38"/>
      <c r="GO38"/>
      <c r="GR38"/>
      <c r="GU38"/>
      <c r="GV38"/>
      <c r="GW38"/>
      <c r="GX38"/>
      <c r="GY38"/>
      <c r="GZ38"/>
      <c r="HC38"/>
      <c r="HF38"/>
      <c r="HG38"/>
      <c r="HH38"/>
      <c r="HI38"/>
      <c r="HJ38"/>
      <c r="HK38"/>
      <c r="HN38"/>
      <c r="HQ38"/>
      <c r="HR38"/>
      <c r="HS38"/>
      <c r="HT38"/>
      <c r="HU38"/>
      <c r="HV38"/>
      <c r="HY38"/>
      <c r="IB38"/>
      <c r="IC38"/>
      <c r="ID38"/>
      <c r="IE38"/>
      <c r="IF38"/>
      <c r="IG38"/>
      <c r="IJ38"/>
      <c r="IK38"/>
      <c r="IL38" s="79"/>
    </row>
    <row r="39" spans="1:283" s="4" customFormat="1" ht="13.8" thickTop="1" x14ac:dyDescent="0.25">
      <c r="A39" s="33">
        <v>11</v>
      </c>
      <c r="B39" s="82" t="s">
        <v>133</v>
      </c>
      <c r="C39" s="83"/>
      <c r="D39" s="84" t="s">
        <v>104</v>
      </c>
      <c r="E39" s="84" t="s">
        <v>15</v>
      </c>
      <c r="F39" s="85" t="s">
        <v>22</v>
      </c>
      <c r="G39" s="86" t="str">
        <f>IF(AND(OR($G$2="Y",$H$2="Y"),I39&lt;5,J39&lt;5),IF(AND(I39=#REF!,J39=#REF!),#REF!+1,1),"")</f>
        <v/>
      </c>
      <c r="H39" s="87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88">
        <f>IF(ISNA(VLOOKUP(E39,SortLookup!$A$1:$B$5,2,FALSE))," ",VLOOKUP(E39,SortLookup!$A$1:$B$5,2,FALSE))</f>
        <v>0</v>
      </c>
      <c r="J39" s="89">
        <f>IF(ISNA(VLOOKUP(F39,SortLookup!$A$7:$B$11,2,FALSE))," ",VLOOKUP(F39,SortLookup!$A$7:$B$11,2,FALSE))</f>
        <v>3</v>
      </c>
      <c r="K39" s="58">
        <f>L39+M39+O39</f>
        <v>258.77</v>
      </c>
      <c r="L39" s="59">
        <f>AB39+AO39+BA39+BL39+BY39+CJ39+CU39+DF39+DQ39+EB39+EM39+EX39+FI39+FT39+GE39+GP39+HA39+HL39+HW39+IH39</f>
        <v>182.77</v>
      </c>
      <c r="M39" s="36">
        <f>AD39+AQ39+BC39+BN39+CA39+CL39+CW39+DH39+DS39+ED39+EO39+EZ39+FK39+FV39+GG39+GR39+HC39+HN39+HY39+IJ39</f>
        <v>6</v>
      </c>
      <c r="N39" s="37">
        <f>O39</f>
        <v>70</v>
      </c>
      <c r="O39" s="60">
        <f>W39+AJ39+AV39+BG39+BT39+CE39+CP39+DA39+DL39+DW39+EH39+ES39+FD39+FO39+FZ39+GK39+GV39+HG39+HR39+IC39</f>
        <v>70</v>
      </c>
      <c r="P39" s="90">
        <v>13.49</v>
      </c>
      <c r="Q39" s="91">
        <v>6.37</v>
      </c>
      <c r="R39" s="91"/>
      <c r="S39" s="91"/>
      <c r="T39" s="91"/>
      <c r="U39" s="91"/>
      <c r="V39" s="91"/>
      <c r="W39" s="92">
        <v>8</v>
      </c>
      <c r="X39" s="92">
        <v>0</v>
      </c>
      <c r="Y39" s="92">
        <v>0</v>
      </c>
      <c r="Z39" s="92">
        <v>0</v>
      </c>
      <c r="AA39" s="93">
        <v>0</v>
      </c>
      <c r="AB39" s="132">
        <f>P39+Q39+R39+S39+T39+U39+V39</f>
        <v>19.86</v>
      </c>
      <c r="AC39" s="37">
        <f>W39</f>
        <v>8</v>
      </c>
      <c r="AD39" s="36">
        <f>(X39*3)+(Y39*10)+(Z39*5)+(AA39*20)</f>
        <v>0</v>
      </c>
      <c r="AE39" s="94">
        <f>AB39+AC39+AD39</f>
        <v>27.86</v>
      </c>
      <c r="AF39" s="133">
        <v>31.5</v>
      </c>
      <c r="AG39" s="91"/>
      <c r="AH39" s="91"/>
      <c r="AI39" s="91"/>
      <c r="AJ39" s="92">
        <v>20</v>
      </c>
      <c r="AK39" s="92">
        <v>0</v>
      </c>
      <c r="AL39" s="92">
        <v>0</v>
      </c>
      <c r="AM39" s="92">
        <v>0</v>
      </c>
      <c r="AN39" s="93">
        <v>0</v>
      </c>
      <c r="AO39" s="40">
        <f>AF39+AG39+AH39+AI39</f>
        <v>31.5</v>
      </c>
      <c r="AP39" s="37">
        <f>AJ39</f>
        <v>20</v>
      </c>
      <c r="AQ39" s="36">
        <f>(AK39*3)+(AL39*10)+(AM39*5)+(AN39*20)</f>
        <v>0</v>
      </c>
      <c r="AR39" s="94">
        <f>AO39+AP39+AQ39</f>
        <v>51.5</v>
      </c>
      <c r="AS39" s="90">
        <v>25.8</v>
      </c>
      <c r="AT39" s="91">
        <v>32.799999999999997</v>
      </c>
      <c r="AU39" s="91"/>
      <c r="AV39" s="92">
        <v>33</v>
      </c>
      <c r="AW39" s="92">
        <v>2</v>
      </c>
      <c r="AX39" s="92">
        <v>0</v>
      </c>
      <c r="AY39" s="92">
        <v>0</v>
      </c>
      <c r="AZ39" s="93">
        <v>0</v>
      </c>
      <c r="BA39" s="40">
        <f>AS39+AT39+AU39</f>
        <v>58.6</v>
      </c>
      <c r="BB39" s="37">
        <f>AV39</f>
        <v>33</v>
      </c>
      <c r="BC39" s="36">
        <f>(AW39*3)+(AX39*10)+(AY39*5)+(AZ39*20)</f>
        <v>6</v>
      </c>
      <c r="BD39" s="94">
        <f>BA39+BB39+BC39</f>
        <v>97.6</v>
      </c>
      <c r="BE39" s="40"/>
      <c r="BF39" s="134"/>
      <c r="BG39" s="92"/>
      <c r="BH39" s="92"/>
      <c r="BI39" s="92"/>
      <c r="BJ39" s="92"/>
      <c r="BK39" s="93"/>
      <c r="BL39" s="40">
        <f>BE39+BF39</f>
        <v>0</v>
      </c>
      <c r="BM39" s="37">
        <f>BG39/2</f>
        <v>0</v>
      </c>
      <c r="BN39" s="36">
        <f>(BH39*3)+(BI39*5)+(BJ39*5)+(BK39*20)</f>
        <v>0</v>
      </c>
      <c r="BO39" s="35">
        <f>BL39+BM39+BN39</f>
        <v>0</v>
      </c>
      <c r="BP39" s="28">
        <v>29.12</v>
      </c>
      <c r="BQ39" s="28"/>
      <c r="BR39" s="28"/>
      <c r="BS39" s="28"/>
      <c r="BT39" s="29">
        <v>0</v>
      </c>
      <c r="BU39" s="29">
        <v>0</v>
      </c>
      <c r="BV39" s="29">
        <v>0</v>
      </c>
      <c r="BW39" s="29">
        <v>0</v>
      </c>
      <c r="BX39" s="30">
        <v>0</v>
      </c>
      <c r="BY39" s="27">
        <f>BP39+BQ39+BR39+BS39</f>
        <v>29.12</v>
      </c>
      <c r="BZ39" s="26">
        <f>BT39</f>
        <v>0</v>
      </c>
      <c r="CA39" s="32">
        <f>(BU39*3)+(BV39*10)+(BW39*5)+(BX39*20)</f>
        <v>0</v>
      </c>
      <c r="CB39" s="72">
        <f>BY39+BZ39+CA39</f>
        <v>29.12</v>
      </c>
      <c r="CC39" s="31">
        <v>43.69</v>
      </c>
      <c r="CD39" s="28"/>
      <c r="CE39" s="29">
        <v>9</v>
      </c>
      <c r="CF39" s="29">
        <v>0</v>
      </c>
      <c r="CG39" s="29">
        <v>0</v>
      </c>
      <c r="CH39" s="29">
        <v>0</v>
      </c>
      <c r="CI39" s="30">
        <v>0</v>
      </c>
      <c r="CJ39" s="27">
        <f>CC39+CD39</f>
        <v>43.69</v>
      </c>
      <c r="CK39" s="26">
        <f>CE39</f>
        <v>9</v>
      </c>
      <c r="CL39" s="23">
        <f>(CF39*3)+(CG39*10)+(CH39*5)+(CI39*20)</f>
        <v>0</v>
      </c>
      <c r="CM39" s="45">
        <f>CJ39+CK39+CL39</f>
        <v>52.69</v>
      </c>
      <c r="CN39"/>
      <c r="CO39"/>
      <c r="CP39"/>
      <c r="CQ39"/>
      <c r="CR39"/>
      <c r="CS39"/>
      <c r="CT39"/>
      <c r="CW39"/>
      <c r="CZ39"/>
      <c r="DA39"/>
      <c r="DB39"/>
      <c r="DC39"/>
      <c r="DD39"/>
      <c r="DE39"/>
      <c r="DH39"/>
      <c r="DK39"/>
      <c r="DL39"/>
      <c r="DM39"/>
      <c r="DN39"/>
      <c r="DO39"/>
      <c r="DP39"/>
      <c r="DS39"/>
      <c r="DV39"/>
      <c r="DW39"/>
      <c r="DX39"/>
      <c r="DY39"/>
      <c r="DZ39"/>
      <c r="EA39"/>
      <c r="ED39"/>
      <c r="EG39"/>
      <c r="EH39"/>
      <c r="EI39"/>
      <c r="EJ39"/>
      <c r="EK39"/>
      <c r="EL39"/>
      <c r="EO39"/>
      <c r="ER39"/>
      <c r="ES39"/>
      <c r="ET39"/>
      <c r="EU39"/>
      <c r="EV39"/>
      <c r="EW39"/>
      <c r="EZ39"/>
      <c r="FC39"/>
      <c r="FD39"/>
      <c r="FE39"/>
      <c r="FF39"/>
      <c r="FG39"/>
      <c r="FH39"/>
      <c r="FK39"/>
      <c r="FN39"/>
      <c r="FO39"/>
      <c r="FP39"/>
      <c r="FQ39"/>
      <c r="FR39"/>
      <c r="FS39"/>
      <c r="FV39"/>
      <c r="FY39"/>
      <c r="FZ39"/>
      <c r="GA39"/>
      <c r="GB39"/>
      <c r="GC39"/>
      <c r="GD39"/>
      <c r="GG39"/>
      <c r="GJ39"/>
      <c r="GK39"/>
      <c r="GL39"/>
      <c r="GM39"/>
      <c r="GN39"/>
      <c r="GO39"/>
      <c r="GR39"/>
      <c r="GU39"/>
      <c r="GV39"/>
      <c r="GW39"/>
      <c r="GX39"/>
      <c r="GY39"/>
      <c r="GZ39"/>
      <c r="HC39"/>
      <c r="HF39"/>
      <c r="HG39"/>
      <c r="HH39"/>
      <c r="HI39"/>
      <c r="HJ39"/>
      <c r="HK39"/>
      <c r="HN39"/>
      <c r="HQ39"/>
      <c r="HR39"/>
      <c r="HS39"/>
      <c r="HT39"/>
      <c r="HU39"/>
      <c r="HV39"/>
      <c r="HY39"/>
      <c r="IB39"/>
      <c r="IC39"/>
      <c r="ID39"/>
      <c r="IE39"/>
      <c r="IF39"/>
      <c r="IG39"/>
      <c r="IJ39"/>
      <c r="IK39"/>
      <c r="IL39" s="79"/>
      <c r="IM39"/>
      <c r="IN39"/>
    </row>
    <row r="40" spans="1:283" s="4" customFormat="1" x14ac:dyDescent="0.25">
      <c r="A40" s="33">
        <v>12</v>
      </c>
      <c r="B40" s="82" t="s">
        <v>145</v>
      </c>
      <c r="C40" s="83"/>
      <c r="D40" s="84"/>
      <c r="E40" s="84" t="s">
        <v>15</v>
      </c>
      <c r="F40" s="85" t="s">
        <v>22</v>
      </c>
      <c r="G40" s="86" t="str">
        <f>IF(AND(OR($G$2="Y",$H$2="Y"),I40&lt;5,J40&lt;5),IF(AND(I40=#REF!,J40=#REF!),#REF!+1,1),"")</f>
        <v/>
      </c>
      <c r="H40" s="87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88">
        <f>IF(ISNA(VLOOKUP(E40,SortLookup!$A$1:$B$5,2,FALSE))," ",VLOOKUP(E40,SortLookup!$A$1:$B$5,2,FALSE))</f>
        <v>0</v>
      </c>
      <c r="J40" s="89">
        <f>IF(ISNA(VLOOKUP(F40,SortLookup!$A$7:$B$11,2,FALSE))," ",VLOOKUP(F40,SortLookup!$A$7:$B$11,2,FALSE))</f>
        <v>3</v>
      </c>
      <c r="K40" s="58">
        <f>L40+M40+O40</f>
        <v>305.18</v>
      </c>
      <c r="L40" s="59">
        <f>AB40+AO40+BA40+BL40+BY40+CJ40+CU40+DF40+DQ40+EB40+EM40+EX40+FI40+FT40+GE40+GP40+HA40+HL40+HW40+IH40</f>
        <v>239.18</v>
      </c>
      <c r="M40" s="36">
        <f>AD40+AQ40+BC40+BN40+CA40+CL40+CW40+DH40+DS40+ED40+EO40+EZ40+FK40+FV40+GG40+GR40+HC40+HN40+HY40+IJ40</f>
        <v>0</v>
      </c>
      <c r="N40" s="37">
        <f>O40</f>
        <v>66</v>
      </c>
      <c r="O40" s="60">
        <f>W40+AJ40+AV40+BG40+BT40+CE40+CP40+DA40+DL40+DW40+EH40+ES40+FD40+FO40+FZ40+GK40+GV40+HG40+HR40+IC40</f>
        <v>66</v>
      </c>
      <c r="P40" s="90">
        <v>23.82</v>
      </c>
      <c r="Q40" s="91">
        <v>5.83</v>
      </c>
      <c r="R40" s="91"/>
      <c r="S40" s="91"/>
      <c r="T40" s="91"/>
      <c r="U40" s="91"/>
      <c r="V40" s="91"/>
      <c r="W40" s="92">
        <v>9</v>
      </c>
      <c r="X40" s="92">
        <v>0</v>
      </c>
      <c r="Y40" s="92">
        <v>0</v>
      </c>
      <c r="Z40" s="92">
        <v>0</v>
      </c>
      <c r="AA40" s="93">
        <v>0</v>
      </c>
      <c r="AB40" s="40">
        <f>P40+Q40+R40+S40+T40+U40+V40</f>
        <v>29.65</v>
      </c>
      <c r="AC40" s="37">
        <f>W40</f>
        <v>9</v>
      </c>
      <c r="AD40" s="36">
        <f>(X40*3)+(Y40*10)+(Z40*5)+(AA40*20)</f>
        <v>0</v>
      </c>
      <c r="AE40" s="94">
        <f>AB40+AC40+AD40</f>
        <v>38.65</v>
      </c>
      <c r="AF40" s="90">
        <v>46.82</v>
      </c>
      <c r="AG40" s="91"/>
      <c r="AH40" s="91"/>
      <c r="AI40" s="91"/>
      <c r="AJ40" s="92">
        <v>11</v>
      </c>
      <c r="AK40" s="92">
        <v>0</v>
      </c>
      <c r="AL40" s="92">
        <v>0</v>
      </c>
      <c r="AM40" s="92">
        <v>0</v>
      </c>
      <c r="AN40" s="93">
        <v>0</v>
      </c>
      <c r="AO40" s="40">
        <f>AF40+AG40+AH40+AI40</f>
        <v>46.82</v>
      </c>
      <c r="AP40" s="37">
        <f>AJ40</f>
        <v>11</v>
      </c>
      <c r="AQ40" s="36">
        <f>(AK40*3)+(AL40*10)+(AM40*5)+(AN40*20)</f>
        <v>0</v>
      </c>
      <c r="AR40" s="94">
        <f>AO40+AP40+AQ40</f>
        <v>57.82</v>
      </c>
      <c r="AS40" s="90">
        <v>24.9</v>
      </c>
      <c r="AT40" s="91">
        <v>34.72</v>
      </c>
      <c r="AU40" s="91"/>
      <c r="AV40" s="92">
        <v>45</v>
      </c>
      <c r="AW40" s="92">
        <v>0</v>
      </c>
      <c r="AX40" s="92">
        <v>0</v>
      </c>
      <c r="AY40" s="29">
        <v>0</v>
      </c>
      <c r="AZ40" s="30">
        <v>0</v>
      </c>
      <c r="BA40" s="27">
        <f>AS40+AT40+AU40</f>
        <v>59.62</v>
      </c>
      <c r="BB40" s="26">
        <f>AV40</f>
        <v>45</v>
      </c>
      <c r="BC40" s="23">
        <f>(AW40*3)+(AX40*10)+(AY40*5)+(AZ40*20)</f>
        <v>0</v>
      </c>
      <c r="BD40" s="45">
        <f>BA40+BB40+BC40</f>
        <v>104.62</v>
      </c>
      <c r="BE40" s="27"/>
      <c r="BF40" s="43"/>
      <c r="BG40" s="29"/>
      <c r="BH40" s="29"/>
      <c r="BI40" s="29"/>
      <c r="BJ40" s="29"/>
      <c r="BK40" s="30"/>
      <c r="BL40" s="40">
        <f>BE40+BF40</f>
        <v>0</v>
      </c>
      <c r="BM40" s="37">
        <f>BG40/2</f>
        <v>0</v>
      </c>
      <c r="BN40" s="36">
        <f>(BH40*3)+(BI40*5)+(BJ40*5)+(BK40*20)</f>
        <v>0</v>
      </c>
      <c r="BO40" s="35">
        <f>BL40+BM40+BN40</f>
        <v>0</v>
      </c>
      <c r="BP40" s="31">
        <v>35.68</v>
      </c>
      <c r="BQ40" s="28"/>
      <c r="BR40" s="28"/>
      <c r="BS40" s="28"/>
      <c r="BT40" s="29">
        <v>1</v>
      </c>
      <c r="BU40" s="29">
        <v>0</v>
      </c>
      <c r="BV40" s="29">
        <v>0</v>
      </c>
      <c r="BW40" s="29">
        <v>0</v>
      </c>
      <c r="BX40" s="30">
        <v>0</v>
      </c>
      <c r="BY40" s="27">
        <f>BP40+BQ40+BR40+BS40</f>
        <v>35.68</v>
      </c>
      <c r="BZ40" s="26">
        <f>BT40</f>
        <v>1</v>
      </c>
      <c r="CA40" s="32">
        <f>(BU40*3)+(BV40*10)+(BW40*5)+(BX40*20)</f>
        <v>0</v>
      </c>
      <c r="CB40" s="72">
        <f>BY40+BZ40+CA40</f>
        <v>36.68</v>
      </c>
      <c r="CC40" s="31">
        <v>67.41</v>
      </c>
      <c r="CD40" s="28"/>
      <c r="CE40" s="29">
        <v>0</v>
      </c>
      <c r="CF40" s="29">
        <v>0</v>
      </c>
      <c r="CG40" s="29">
        <v>0</v>
      </c>
      <c r="CH40" s="29">
        <v>0</v>
      </c>
      <c r="CI40" s="30">
        <v>0</v>
      </c>
      <c r="CJ40" s="27">
        <f>CC40+CD40</f>
        <v>67.41</v>
      </c>
      <c r="CK40" s="26">
        <f>CE40</f>
        <v>0</v>
      </c>
      <c r="CL40" s="23">
        <f>(CF40*3)+(CG40*10)+(CH40*5)+(CI40*20)</f>
        <v>0</v>
      </c>
      <c r="CM40" s="45">
        <f>CJ40+CK40+CL40</f>
        <v>67.41</v>
      </c>
      <c r="IL40" s="79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</row>
    <row r="41" spans="1:283" s="4" customFormat="1" x14ac:dyDescent="0.25">
      <c r="A41" s="33">
        <v>13</v>
      </c>
      <c r="B41" s="63" t="s">
        <v>128</v>
      </c>
      <c r="C41" s="25"/>
      <c r="D41" s="64"/>
      <c r="E41" s="64" t="s">
        <v>15</v>
      </c>
      <c r="F41" s="65" t="s">
        <v>22</v>
      </c>
      <c r="G41" s="24" t="str">
        <f>IF(AND(OR($G$2="Y",$H$2="Y"),I41&lt;5,J41&lt;5),IF(AND(I41=#REF!,J41=#REF!),#REF!+1,1),"")</f>
        <v/>
      </c>
      <c r="H41" s="21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34">
        <f>IF(ISNA(VLOOKUP(E41,SortLookup!$A$1:$B$5,2,FALSE))," ",VLOOKUP(E41,SortLookup!$A$1:$B$5,2,FALSE))</f>
        <v>0</v>
      </c>
      <c r="J41" s="22">
        <f>IF(ISNA(VLOOKUP(F41,SortLookup!$A$7:$B$11,2,FALSE))," ",VLOOKUP(F41,SortLookup!$A$7:$B$11,2,FALSE))</f>
        <v>3</v>
      </c>
      <c r="K41" s="58">
        <f>L41+M41+O41</f>
        <v>331.19</v>
      </c>
      <c r="L41" s="59">
        <f>AB41+AO41+BA41+BL41+BY41+CJ41+CU40+DF40+DQ40+EB40+EM40+EX40+FI40+FT40+GE40+GP40+HA40+HL40+HW40+IH40</f>
        <v>250.19</v>
      </c>
      <c r="M41" s="36">
        <f>AD41+AQ41+BC41+BN41+CA41+CL41+CW40+DH40+DS40+ED40+EO40+EZ40+FK40+FV40+GG40+GR40+HC40+HN40+HY40+IJ40</f>
        <v>3</v>
      </c>
      <c r="N41" s="37">
        <f>O41</f>
        <v>78</v>
      </c>
      <c r="O41" s="60">
        <f>W41+AJ41+AV41+BG41+BT41+CE41+CP40+DA40+DL40+DW40+EH40+ES40+FD40+FO40+FZ40+GK40+GV40+HG40+HR40+IC40</f>
        <v>78</v>
      </c>
      <c r="P41" s="31">
        <v>18.260000000000002</v>
      </c>
      <c r="Q41" s="28">
        <v>7.99</v>
      </c>
      <c r="R41" s="28"/>
      <c r="S41" s="28"/>
      <c r="T41" s="28"/>
      <c r="U41" s="28"/>
      <c r="V41" s="28"/>
      <c r="W41" s="29">
        <v>15</v>
      </c>
      <c r="X41" s="29">
        <v>0</v>
      </c>
      <c r="Y41" s="29">
        <v>0</v>
      </c>
      <c r="Z41" s="29">
        <v>0</v>
      </c>
      <c r="AA41" s="30">
        <v>0</v>
      </c>
      <c r="AB41" s="27">
        <f>P41+Q41+R41+S41+T41+U41+V41</f>
        <v>26.25</v>
      </c>
      <c r="AC41" s="26">
        <f>W41</f>
        <v>15</v>
      </c>
      <c r="AD41" s="23">
        <f>(X41*3)+(Y41*10)+(Z41*5)+(AA41*20)</f>
        <v>0</v>
      </c>
      <c r="AE41" s="45">
        <f>AB41+AC41+AD41</f>
        <v>41.25</v>
      </c>
      <c r="AF41" s="31">
        <v>56.18</v>
      </c>
      <c r="AG41" s="28"/>
      <c r="AH41" s="28"/>
      <c r="AI41" s="28"/>
      <c r="AJ41" s="29">
        <v>28</v>
      </c>
      <c r="AK41" s="29">
        <v>0</v>
      </c>
      <c r="AL41" s="29">
        <v>0</v>
      </c>
      <c r="AM41" s="29">
        <v>0</v>
      </c>
      <c r="AN41" s="30">
        <v>0</v>
      </c>
      <c r="AO41" s="27">
        <f>AF41+AG41+AH41+AI41</f>
        <v>56.18</v>
      </c>
      <c r="AP41" s="26">
        <f>AJ41</f>
        <v>28</v>
      </c>
      <c r="AQ41" s="23">
        <f>(AK41*3)+(AL41*10)+(AM41*5)+(AN41*20)</f>
        <v>0</v>
      </c>
      <c r="AR41" s="45">
        <f>AO41+AP41+AQ41</f>
        <v>84.18</v>
      </c>
      <c r="AS41" s="31">
        <v>29.1</v>
      </c>
      <c r="AT41" s="28">
        <v>61</v>
      </c>
      <c r="AU41" s="28"/>
      <c r="AV41" s="29">
        <v>24</v>
      </c>
      <c r="AW41" s="29">
        <v>0</v>
      </c>
      <c r="AX41" s="29">
        <v>0</v>
      </c>
      <c r="AY41" s="29">
        <v>0</v>
      </c>
      <c r="AZ41" s="30">
        <v>0</v>
      </c>
      <c r="BA41" s="27">
        <f>AS41+AT41+AU41</f>
        <v>90.1</v>
      </c>
      <c r="BB41" s="26">
        <f>AV41</f>
        <v>24</v>
      </c>
      <c r="BC41" s="23">
        <f>(AW41*3)+(AX41*10)+(AY41*5)+(AZ41*20)</f>
        <v>0</v>
      </c>
      <c r="BD41" s="45">
        <f>BA41+BB41+BC41</f>
        <v>114.1</v>
      </c>
      <c r="BE41" s="27"/>
      <c r="BF41" s="43"/>
      <c r="BG41" s="29"/>
      <c r="BH41" s="29"/>
      <c r="BI41" s="29"/>
      <c r="BJ41" s="29"/>
      <c r="BK41" s="30"/>
      <c r="BL41" s="40">
        <f>BE41+BF41</f>
        <v>0</v>
      </c>
      <c r="BM41" s="37">
        <f>BG41/2</f>
        <v>0</v>
      </c>
      <c r="BN41" s="36">
        <f>(BH41*3)+(BI41*5)+(BJ41*5)+(BK41*20)</f>
        <v>0</v>
      </c>
      <c r="BO41" s="35">
        <f>BL41+BM41+BN41</f>
        <v>0</v>
      </c>
      <c r="BP41" s="31">
        <v>23.4</v>
      </c>
      <c r="BQ41" s="28"/>
      <c r="BR41" s="28"/>
      <c r="BS41" s="28"/>
      <c r="BT41" s="29">
        <v>0</v>
      </c>
      <c r="BU41" s="29">
        <v>0</v>
      </c>
      <c r="BV41" s="29">
        <v>0</v>
      </c>
      <c r="BW41" s="29">
        <v>0</v>
      </c>
      <c r="BX41" s="30">
        <v>0</v>
      </c>
      <c r="BY41" s="27">
        <f>BP41+BQ41+BR41+BS41</f>
        <v>23.4</v>
      </c>
      <c r="BZ41" s="26">
        <f>BT41</f>
        <v>0</v>
      </c>
      <c r="CA41" s="32">
        <f>(BU41*3)+(BV41*10)+(BW41*5)+(BX41*20)</f>
        <v>0</v>
      </c>
      <c r="CB41" s="72">
        <f>BY41+BZ41+CA41</f>
        <v>23.4</v>
      </c>
      <c r="CC41" s="31">
        <v>54.26</v>
      </c>
      <c r="CD41" s="28"/>
      <c r="CE41" s="29">
        <v>11</v>
      </c>
      <c r="CF41" s="29">
        <v>1</v>
      </c>
      <c r="CG41" s="29">
        <v>0</v>
      </c>
      <c r="CH41" s="29">
        <v>0</v>
      </c>
      <c r="CI41" s="30">
        <v>0</v>
      </c>
      <c r="CJ41" s="27">
        <f>CC41+CD41</f>
        <v>54.26</v>
      </c>
      <c r="CK41" s="26">
        <f>CE41</f>
        <v>11</v>
      </c>
      <c r="CL41" s="23">
        <f>(CF41*3)+(CG41*10)+(CH41*5)+(CI41*20)</f>
        <v>3</v>
      </c>
      <c r="CM41" s="45">
        <f>CJ41+CK41+CL41</f>
        <v>68.260000000000005</v>
      </c>
      <c r="CN41"/>
      <c r="CO41"/>
      <c r="CP41"/>
      <c r="CQ41"/>
      <c r="CR41"/>
      <c r="CS41"/>
      <c r="CT41"/>
      <c r="CW41"/>
      <c r="CZ41"/>
      <c r="DA41"/>
      <c r="DB41"/>
      <c r="DC41"/>
      <c r="DD41"/>
      <c r="DE41"/>
      <c r="DH41"/>
      <c r="DK41"/>
      <c r="DL41"/>
      <c r="DM41"/>
      <c r="DN41"/>
      <c r="DO41"/>
      <c r="DP41"/>
      <c r="DS41"/>
      <c r="DV41"/>
      <c r="DW41"/>
      <c r="DX41"/>
      <c r="DY41"/>
      <c r="DZ41"/>
      <c r="EA41"/>
      <c r="ED41"/>
      <c r="EG41"/>
      <c r="EH41"/>
      <c r="EI41"/>
      <c r="EJ41"/>
      <c r="EK41"/>
      <c r="EL41"/>
      <c r="EO41"/>
      <c r="ER41"/>
      <c r="ES41"/>
      <c r="ET41"/>
      <c r="EU41"/>
      <c r="EV41"/>
      <c r="EW41"/>
      <c r="EZ41"/>
      <c r="FC41"/>
      <c r="FD41"/>
      <c r="FE41"/>
      <c r="FF41"/>
      <c r="FG41"/>
      <c r="FH41"/>
      <c r="FK41"/>
      <c r="FN41"/>
      <c r="FO41"/>
      <c r="FP41"/>
      <c r="FQ41"/>
      <c r="FR41"/>
      <c r="FS41"/>
      <c r="FV41"/>
      <c r="FY41"/>
      <c r="FZ41"/>
      <c r="GA41"/>
      <c r="GB41"/>
      <c r="GC41"/>
      <c r="GD41"/>
      <c r="GG41"/>
      <c r="GJ41"/>
      <c r="GK41"/>
      <c r="GL41"/>
      <c r="GM41"/>
      <c r="GN41"/>
      <c r="GO41"/>
      <c r="GR41"/>
      <c r="GU41"/>
      <c r="GV41"/>
      <c r="GW41"/>
      <c r="GX41"/>
      <c r="GY41"/>
      <c r="GZ41"/>
      <c r="HC41"/>
      <c r="HF41"/>
      <c r="HG41"/>
      <c r="HH41"/>
      <c r="HI41"/>
      <c r="HJ41"/>
      <c r="HK41"/>
      <c r="HN41"/>
      <c r="HQ41"/>
      <c r="HR41"/>
      <c r="HS41"/>
      <c r="HT41"/>
      <c r="HU41"/>
      <c r="HV41"/>
      <c r="HY41"/>
      <c r="IB41"/>
      <c r="IC41"/>
      <c r="ID41"/>
      <c r="IE41"/>
      <c r="IF41"/>
      <c r="IG41"/>
      <c r="IJ41"/>
      <c r="IK41"/>
      <c r="IL41" s="79"/>
    </row>
    <row r="42" spans="1:283" s="4" customFormat="1" x14ac:dyDescent="0.25">
      <c r="A42" s="33">
        <v>14</v>
      </c>
      <c r="B42" s="63" t="s">
        <v>127</v>
      </c>
      <c r="C42" s="25"/>
      <c r="D42" s="64"/>
      <c r="E42" s="64" t="s">
        <v>15</v>
      </c>
      <c r="F42" s="65" t="s">
        <v>22</v>
      </c>
      <c r="G42" s="24" t="str">
        <f>IF(AND(OR($G$2="Y",$H$2="Y"),I42&lt;5,J42&lt;5),IF(AND(I42=#REF!,J42=#REF!),#REF!+1,1),"")</f>
        <v/>
      </c>
      <c r="H42" s="21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4">
        <f>IF(ISNA(VLOOKUP(E42,SortLookup!$A$1:$B$5,2,FALSE))," ",VLOOKUP(E42,SortLookup!$A$1:$B$5,2,FALSE))</f>
        <v>0</v>
      </c>
      <c r="J42" s="22">
        <f>IF(ISNA(VLOOKUP(F42,SortLookup!$A$7:$B$11,2,FALSE))," ",VLOOKUP(F42,SortLookup!$A$7:$B$11,2,FALSE))</f>
        <v>3</v>
      </c>
      <c r="K42" s="58">
        <f>L42+M42+O42</f>
        <v>339.19</v>
      </c>
      <c r="L42" s="59">
        <f>AB42+AO42+BA42+BL42+BY42+CJ42+CU42+DF42+DQ42+EB42+EM42+EX42+FI42+FT42+GE42+GP42+HA42+HL42+HW42+IH42</f>
        <v>264.19</v>
      </c>
      <c r="M42" s="36">
        <f>AD42+AQ42+BC42+BN42+CA42+CL42+CW42+DH42+DS42+ED42+EO42+EZ42+FK42+FV42+GG42+GR42+HC42+HN42+HY42+IJ42</f>
        <v>8</v>
      </c>
      <c r="N42" s="37">
        <f>O42</f>
        <v>67</v>
      </c>
      <c r="O42" s="60">
        <f>W42+AJ42+AV42+BG42+BT42+CE42+CP42+DA42+DL42+DW42+EH42+ES42+FD42+FO42+FZ42+GK42+GV42+HG42+HR42+IC42</f>
        <v>67</v>
      </c>
      <c r="P42" s="31">
        <v>18.3</v>
      </c>
      <c r="Q42" s="28">
        <v>7.52</v>
      </c>
      <c r="R42" s="28"/>
      <c r="S42" s="28"/>
      <c r="T42" s="28"/>
      <c r="U42" s="28"/>
      <c r="V42" s="28"/>
      <c r="W42" s="29">
        <v>9</v>
      </c>
      <c r="X42" s="29">
        <v>0</v>
      </c>
      <c r="Y42" s="29">
        <v>0</v>
      </c>
      <c r="Z42" s="29">
        <v>0</v>
      </c>
      <c r="AA42" s="30">
        <v>0</v>
      </c>
      <c r="AB42" s="27">
        <f>P42+Q42+R42+S42+T42+U42+V42</f>
        <v>25.82</v>
      </c>
      <c r="AC42" s="26">
        <f>W42</f>
        <v>9</v>
      </c>
      <c r="AD42" s="23">
        <f>(X42*3)+(Y42*10)+(Z42*5)+(AA42*20)</f>
        <v>0</v>
      </c>
      <c r="AE42" s="45">
        <f>AB42+AC42+AD42</f>
        <v>34.82</v>
      </c>
      <c r="AF42" s="31">
        <v>62.62</v>
      </c>
      <c r="AG42" s="28"/>
      <c r="AH42" s="28"/>
      <c r="AI42" s="28"/>
      <c r="AJ42" s="29">
        <v>10</v>
      </c>
      <c r="AK42" s="29">
        <v>0</v>
      </c>
      <c r="AL42" s="29">
        <v>0</v>
      </c>
      <c r="AM42" s="29">
        <v>0</v>
      </c>
      <c r="AN42" s="30">
        <v>0</v>
      </c>
      <c r="AO42" s="27">
        <f>AF42+AG42+AH42+AI42</f>
        <v>62.62</v>
      </c>
      <c r="AP42" s="26">
        <f>AJ42</f>
        <v>10</v>
      </c>
      <c r="AQ42" s="23">
        <f>(AK42*3)+(AL42*10)+(AM42*5)+(AN42*20)</f>
        <v>0</v>
      </c>
      <c r="AR42" s="45">
        <f>AO42+AP42+AQ42</f>
        <v>72.62</v>
      </c>
      <c r="AS42" s="31">
        <v>30.87</v>
      </c>
      <c r="AT42" s="28">
        <v>32.83</v>
      </c>
      <c r="AU42" s="28"/>
      <c r="AV42" s="29">
        <v>43</v>
      </c>
      <c r="AW42" s="29">
        <v>0</v>
      </c>
      <c r="AX42" s="29">
        <v>0</v>
      </c>
      <c r="AY42" s="29">
        <v>0</v>
      </c>
      <c r="AZ42" s="30">
        <v>0</v>
      </c>
      <c r="BA42" s="27">
        <f>AS42+AT42+AU42</f>
        <v>63.7</v>
      </c>
      <c r="BB42" s="26">
        <f>AV42</f>
        <v>43</v>
      </c>
      <c r="BC42" s="23">
        <f>(AW42*3)+(AX42*10)+(AY42*5)+(AZ42*20)</f>
        <v>0</v>
      </c>
      <c r="BD42" s="45">
        <f>BA42+BB42+BC42</f>
        <v>106.7</v>
      </c>
      <c r="BE42" s="27"/>
      <c r="BF42" s="43"/>
      <c r="BG42" s="29"/>
      <c r="BH42" s="29"/>
      <c r="BI42" s="29"/>
      <c r="BJ42" s="29"/>
      <c r="BK42" s="30"/>
      <c r="BL42" s="40">
        <f>BE42+BF42</f>
        <v>0</v>
      </c>
      <c r="BM42" s="37">
        <f>BG42/2</f>
        <v>0</v>
      </c>
      <c r="BN42" s="36">
        <f>(BH42*3)+(BI42*5)+(BJ42*5)+(BK42*20)</f>
        <v>0</v>
      </c>
      <c r="BO42" s="35">
        <f>BL42+BM42+BN42</f>
        <v>0</v>
      </c>
      <c r="BP42" s="31">
        <v>36.4</v>
      </c>
      <c r="BQ42" s="28"/>
      <c r="BR42" s="28"/>
      <c r="BS42" s="28"/>
      <c r="BT42" s="29">
        <v>0</v>
      </c>
      <c r="BU42" s="29">
        <v>1</v>
      </c>
      <c r="BV42" s="29">
        <v>0</v>
      </c>
      <c r="BW42" s="29">
        <v>1</v>
      </c>
      <c r="BX42" s="30">
        <v>0</v>
      </c>
      <c r="BY42" s="27">
        <f>BP42+BQ42+BR42+BS42</f>
        <v>36.4</v>
      </c>
      <c r="BZ42" s="26">
        <f>BT42</f>
        <v>0</v>
      </c>
      <c r="CA42" s="32">
        <f>(BU42*3)+(BV42*10)+(BW42*5)+(BX42*20)</f>
        <v>8</v>
      </c>
      <c r="CB42" s="72">
        <f>BY42+BZ42+CA42</f>
        <v>44.4</v>
      </c>
      <c r="CC42" s="31">
        <v>75.650000000000006</v>
      </c>
      <c r="CD42" s="28"/>
      <c r="CE42" s="29">
        <v>5</v>
      </c>
      <c r="CF42" s="29">
        <v>0</v>
      </c>
      <c r="CG42" s="29">
        <v>0</v>
      </c>
      <c r="CH42" s="29">
        <v>0</v>
      </c>
      <c r="CI42" s="30">
        <v>0</v>
      </c>
      <c r="CJ42" s="27">
        <f>CC42+CD42</f>
        <v>75.650000000000006</v>
      </c>
      <c r="CK42" s="26">
        <f>CE42</f>
        <v>5</v>
      </c>
      <c r="CL42" s="23">
        <f>(CF42*3)+(CG42*10)+(CH42*5)+(CI42*20)</f>
        <v>0</v>
      </c>
      <c r="CM42" s="45">
        <f>CJ42+CK42+CL42</f>
        <v>80.650000000000006</v>
      </c>
      <c r="IL42" s="79"/>
    </row>
    <row r="43" spans="1:283" s="4" customFormat="1" x14ac:dyDescent="0.25">
      <c r="A43" s="33">
        <v>15</v>
      </c>
      <c r="B43" s="63" t="s">
        <v>146</v>
      </c>
      <c r="C43" s="25"/>
      <c r="D43" s="64"/>
      <c r="E43" s="64" t="s">
        <v>15</v>
      </c>
      <c r="F43" s="65" t="s">
        <v>22</v>
      </c>
      <c r="G43" s="24" t="str">
        <f>IF(AND(OR($G$2="Y",$H$2="Y"),I43&lt;5,J43&lt;5),IF(AND(I43=#REF!,J43=#REF!),#REF!+1,1),"")</f>
        <v/>
      </c>
      <c r="H43" s="21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4">
        <f>IF(ISNA(VLOOKUP(E43,SortLookup!$A$1:$B$5,2,FALSE))," ",VLOOKUP(E43,SortLookup!$A$1:$B$5,2,FALSE))</f>
        <v>0</v>
      </c>
      <c r="J43" s="22">
        <f>IF(ISNA(VLOOKUP(F43,SortLookup!$A$7:$B$11,2,FALSE))," ",VLOOKUP(F43,SortLookup!$A$7:$B$11,2,FALSE))</f>
        <v>3</v>
      </c>
      <c r="K43" s="58">
        <f>L43+M43+O43</f>
        <v>402.61</v>
      </c>
      <c r="L43" s="59">
        <f>AB43+AO43+BA43+BL43+BY43+CJ43+CU43+DF43+DQ43+EB43+EM43+EX43+FI43+FT43+GE43+GP43+HA43+HL43+HW43+IH43</f>
        <v>274.61</v>
      </c>
      <c r="M43" s="36">
        <f>AD43+AQ43+BC43+BN43+CA43+CL43+CW43+DH43+DS43+ED43+EO43+EZ43+FK43+FV43+GG43+GR43+HC43+HN43+HY43+IJ43</f>
        <v>23</v>
      </c>
      <c r="N43" s="37">
        <f>O43</f>
        <v>105</v>
      </c>
      <c r="O43" s="60">
        <f>W43+AJ43+AV43+BG43+BT43+CE43+CP43+DA43+DL43+DW43+EH43+ES43+FD43+FO43+FZ43+GK43+GV43+HG43+HR43+IC43</f>
        <v>105</v>
      </c>
      <c r="P43" s="31">
        <v>15.41</v>
      </c>
      <c r="Q43" s="28">
        <v>7.17</v>
      </c>
      <c r="R43" s="28"/>
      <c r="S43" s="28"/>
      <c r="T43" s="28"/>
      <c r="U43" s="28"/>
      <c r="V43" s="28"/>
      <c r="W43" s="29">
        <v>20</v>
      </c>
      <c r="X43" s="29">
        <v>1</v>
      </c>
      <c r="Y43" s="29">
        <v>0</v>
      </c>
      <c r="Z43" s="29">
        <v>0</v>
      </c>
      <c r="AA43" s="30">
        <v>0</v>
      </c>
      <c r="AB43" s="27">
        <f>P43+Q43+R43+S43+T43+U43+V43</f>
        <v>22.58</v>
      </c>
      <c r="AC43" s="26">
        <f>W43</f>
        <v>20</v>
      </c>
      <c r="AD43" s="23">
        <f>(X43*3)+(Y43*10)+(Z43*5)+(AA43*20)</f>
        <v>3</v>
      </c>
      <c r="AE43" s="45">
        <f>AB43+AC43+AD43</f>
        <v>45.58</v>
      </c>
      <c r="AF43" s="31">
        <v>33.25</v>
      </c>
      <c r="AG43" s="28"/>
      <c r="AH43" s="28"/>
      <c r="AI43" s="28"/>
      <c r="AJ43" s="29">
        <v>23</v>
      </c>
      <c r="AK43" s="29">
        <v>0</v>
      </c>
      <c r="AL43" s="29">
        <v>0</v>
      </c>
      <c r="AM43" s="29">
        <v>0</v>
      </c>
      <c r="AN43" s="30">
        <v>0</v>
      </c>
      <c r="AO43" s="27">
        <f>AF43+AG43+AH43+AI43</f>
        <v>33.25</v>
      </c>
      <c r="AP43" s="26">
        <f>AJ43</f>
        <v>23</v>
      </c>
      <c r="AQ43" s="23">
        <f>(AK43*3)+(AL43*10)+(AM43*5)+(AN43*20)</f>
        <v>0</v>
      </c>
      <c r="AR43" s="45">
        <f>AO43+AP43+AQ43</f>
        <v>56.25</v>
      </c>
      <c r="AS43" s="31">
        <v>42.01</v>
      </c>
      <c r="AT43" s="28">
        <v>68.040000000000006</v>
      </c>
      <c r="AU43" s="28"/>
      <c r="AV43" s="29">
        <v>57</v>
      </c>
      <c r="AW43" s="29">
        <v>0</v>
      </c>
      <c r="AX43" s="29">
        <v>0</v>
      </c>
      <c r="AY43" s="29">
        <v>4</v>
      </c>
      <c r="AZ43" s="30">
        <v>0</v>
      </c>
      <c r="BA43" s="27">
        <f>AS43+AT43+AU43</f>
        <v>110.05</v>
      </c>
      <c r="BB43" s="26">
        <f>AV43</f>
        <v>57</v>
      </c>
      <c r="BC43" s="23">
        <f>(AW43*3)+(AX43*10)+(AY43*5)+(AZ43*20)</f>
        <v>20</v>
      </c>
      <c r="BD43" s="45">
        <f>BA43+BB43+BC43</f>
        <v>187.05</v>
      </c>
      <c r="BE43" s="27"/>
      <c r="BF43" s="43"/>
      <c r="BG43" s="29"/>
      <c r="BH43" s="29"/>
      <c r="BI43" s="29"/>
      <c r="BJ43" s="29"/>
      <c r="BK43" s="30"/>
      <c r="BL43" s="40">
        <f>BE43+BF43</f>
        <v>0</v>
      </c>
      <c r="BM43" s="37">
        <f>BG43/2</f>
        <v>0</v>
      </c>
      <c r="BN43" s="36">
        <f>(BH43*3)+(BI43*5)+(BJ43*5)+(BK43*20)</f>
        <v>0</v>
      </c>
      <c r="BO43" s="35">
        <f>BL43+BM43+BN43</f>
        <v>0</v>
      </c>
      <c r="BP43" s="31">
        <v>26.63</v>
      </c>
      <c r="BQ43" s="28"/>
      <c r="BR43" s="28"/>
      <c r="BS43" s="28"/>
      <c r="BT43" s="29">
        <v>0</v>
      </c>
      <c r="BU43" s="29">
        <v>0</v>
      </c>
      <c r="BV43" s="29">
        <v>0</v>
      </c>
      <c r="BW43" s="29">
        <v>0</v>
      </c>
      <c r="BX43" s="30">
        <v>0</v>
      </c>
      <c r="BY43" s="27">
        <f>BP43+BQ43+BR43+BS43</f>
        <v>26.63</v>
      </c>
      <c r="BZ43" s="26">
        <f>BT43</f>
        <v>0</v>
      </c>
      <c r="CA43" s="32">
        <f>(BU43*3)+(BV43*10)+(BW43*5)+(BX43*20)</f>
        <v>0</v>
      </c>
      <c r="CB43" s="72">
        <f>BY43+BZ43+CA43</f>
        <v>26.63</v>
      </c>
      <c r="CC43" s="31">
        <v>82.1</v>
      </c>
      <c r="CD43" s="28"/>
      <c r="CE43" s="29">
        <v>5</v>
      </c>
      <c r="CF43" s="29">
        <v>0</v>
      </c>
      <c r="CG43" s="29">
        <v>0</v>
      </c>
      <c r="CH43" s="29">
        <v>0</v>
      </c>
      <c r="CI43" s="30">
        <v>0</v>
      </c>
      <c r="CJ43" s="27">
        <f>CC43+CD43</f>
        <v>82.1</v>
      </c>
      <c r="CK43" s="26">
        <f>CE43</f>
        <v>5</v>
      </c>
      <c r="CL43" s="23">
        <f>(CF43*3)+(CG43*10)+(CH43*5)+(CI43*20)</f>
        <v>0</v>
      </c>
      <c r="CM43" s="45">
        <f>CJ43+CK43+CL43</f>
        <v>87.1</v>
      </c>
      <c r="IL43" s="79"/>
      <c r="IO43"/>
      <c r="IP43"/>
      <c r="IQ43"/>
    </row>
    <row r="44" spans="1:283" s="4" customFormat="1" ht="3" customHeight="1" x14ac:dyDescent="0.25">
      <c r="A44" s="160"/>
      <c r="B44" s="187"/>
      <c r="C44" s="188"/>
      <c r="D44" s="189"/>
      <c r="E44" s="189"/>
      <c r="F44" s="190"/>
      <c r="G44" s="191"/>
      <c r="H44" s="192"/>
      <c r="I44" s="193"/>
      <c r="J44" s="194"/>
      <c r="K44" s="195"/>
      <c r="L44" s="196"/>
      <c r="M44" s="197"/>
      <c r="N44" s="198"/>
      <c r="O44" s="199"/>
      <c r="P44" s="200"/>
      <c r="Q44" s="201"/>
      <c r="R44" s="201"/>
      <c r="S44" s="201"/>
      <c r="T44" s="201"/>
      <c r="U44" s="201"/>
      <c r="V44" s="201"/>
      <c r="W44" s="202"/>
      <c r="X44" s="202"/>
      <c r="Y44" s="202"/>
      <c r="Z44" s="202"/>
      <c r="AA44" s="203"/>
      <c r="AB44" s="204"/>
      <c r="AC44" s="205"/>
      <c r="AD44" s="206"/>
      <c r="AE44" s="207"/>
      <c r="AF44" s="200"/>
      <c r="AG44" s="201"/>
      <c r="AH44" s="201"/>
      <c r="AI44" s="201"/>
      <c r="AJ44" s="202"/>
      <c r="AK44" s="202"/>
      <c r="AL44" s="202"/>
      <c r="AM44" s="202"/>
      <c r="AN44" s="203"/>
      <c r="AO44" s="204"/>
      <c r="AP44" s="205"/>
      <c r="AQ44" s="206"/>
      <c r="AR44" s="207"/>
      <c r="AS44" s="200"/>
      <c r="AT44" s="201"/>
      <c r="AU44" s="201"/>
      <c r="AV44" s="202"/>
      <c r="AW44" s="202"/>
      <c r="AX44" s="202"/>
      <c r="AY44" s="202"/>
      <c r="AZ44" s="203"/>
      <c r="BA44" s="204"/>
      <c r="BB44" s="205"/>
      <c r="BC44" s="206"/>
      <c r="BD44" s="207"/>
      <c r="BE44" s="204"/>
      <c r="BF44" s="208"/>
      <c r="BG44" s="202"/>
      <c r="BH44" s="202"/>
      <c r="BI44" s="202"/>
      <c r="BJ44" s="202"/>
      <c r="BK44" s="203"/>
      <c r="BL44" s="209"/>
      <c r="BM44" s="198"/>
      <c r="BN44" s="197"/>
      <c r="BO44" s="210"/>
      <c r="BP44" s="200"/>
      <c r="BQ44" s="175"/>
      <c r="BR44" s="175"/>
      <c r="BS44" s="175"/>
      <c r="BT44" s="176"/>
      <c r="BU44" s="176"/>
      <c r="BV44" s="176"/>
      <c r="BW44" s="176"/>
      <c r="BX44" s="177"/>
      <c r="BY44" s="178"/>
      <c r="BZ44" s="179"/>
      <c r="CA44" s="185"/>
      <c r="CB44" s="186"/>
      <c r="CC44" s="174"/>
      <c r="CD44" s="175"/>
      <c r="CE44" s="176"/>
      <c r="CF44" s="176"/>
      <c r="CG44" s="176"/>
      <c r="CH44" s="176"/>
      <c r="CI44" s="177"/>
      <c r="CJ44" s="178"/>
      <c r="CK44" s="179"/>
      <c r="CL44" s="180"/>
      <c r="CM44" s="181"/>
      <c r="IL44" s="79"/>
      <c r="IO44"/>
      <c r="IP44"/>
      <c r="IQ44"/>
    </row>
    <row r="45" spans="1:283" s="4" customFormat="1" ht="13.8" thickBot="1" x14ac:dyDescent="0.3">
      <c r="A45" s="33">
        <v>1</v>
      </c>
      <c r="B45" s="95" t="s">
        <v>143</v>
      </c>
      <c r="C45" s="96"/>
      <c r="D45" s="97"/>
      <c r="E45" s="97" t="s">
        <v>18</v>
      </c>
      <c r="F45" s="98" t="s">
        <v>99</v>
      </c>
      <c r="G45" s="99" t="str">
        <f>IF(AND(OR($G$2="Y",$H$2="Y"),I45&lt;5,J45&lt;5),IF(AND(I45=#REF!,J45=#REF!),#REF!+1,1),"")</f>
        <v/>
      </c>
      <c r="H45" s="100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101">
        <f>IF(ISNA(VLOOKUP(E45,SortLookup!$A$1:$B$5,2,FALSE))," ",VLOOKUP(E45,SortLookup!$A$1:$B$5,2,FALSE))</f>
        <v>4</v>
      </c>
      <c r="J45" s="102" t="str">
        <f>IF(ISNA(VLOOKUP(F45,SortLookup!$A$7:$B$11,2,FALSE))," ",VLOOKUP(F45,SortLookup!$A$7:$B$11,2,FALSE))</f>
        <v xml:space="preserve"> </v>
      </c>
      <c r="K45" s="103">
        <f>L45+M45+O45</f>
        <v>251.16</v>
      </c>
      <c r="L45" s="104">
        <f>AB45+AO45+BA45+BL45+BY45+CJ45+CU45+DF45+DQ45+EB45+EM45+EX45+FI45+FT45+GE45+GP45+HA45+HL45+HW45+IH45</f>
        <v>213.16</v>
      </c>
      <c r="M45" s="105">
        <f>AD45+AQ45+BC45+BN45+CA45+CL45+CW45+DH45+DS45+ED45+EO45+EZ45+FK45+FV45+GG45+GR45+HC45+HN45+HY45+IJ45</f>
        <v>5</v>
      </c>
      <c r="N45" s="106">
        <f>O45</f>
        <v>33</v>
      </c>
      <c r="O45" s="107">
        <f>W45+AJ45+AV45+BG45+BT45+CE45+CP45+DA45+DL45+DW45+EH45+ES45+FD45+FO45+FZ45+GK45+GV45+HG45+HR45+IC45</f>
        <v>33</v>
      </c>
      <c r="P45" s="108">
        <v>14.8</v>
      </c>
      <c r="Q45" s="109">
        <v>6.24</v>
      </c>
      <c r="R45" s="109"/>
      <c r="S45" s="109"/>
      <c r="T45" s="109"/>
      <c r="U45" s="109"/>
      <c r="V45" s="109"/>
      <c r="W45" s="110">
        <v>2</v>
      </c>
      <c r="X45" s="110">
        <v>0</v>
      </c>
      <c r="Y45" s="110">
        <v>0</v>
      </c>
      <c r="Z45" s="110">
        <v>0</v>
      </c>
      <c r="AA45" s="111">
        <v>0</v>
      </c>
      <c r="AB45" s="112">
        <f>P45+Q45+R45+S45+T45+U45+V45</f>
        <v>21.04</v>
      </c>
      <c r="AC45" s="106">
        <f>W45</f>
        <v>2</v>
      </c>
      <c r="AD45" s="105">
        <f>(X45*3)+(Y45*10)+(Z45*5)+(AA45*20)</f>
        <v>0</v>
      </c>
      <c r="AE45" s="113">
        <f>AB45+AC45+AD45</f>
        <v>23.04</v>
      </c>
      <c r="AF45" s="108">
        <v>35.42</v>
      </c>
      <c r="AG45" s="109"/>
      <c r="AH45" s="109"/>
      <c r="AI45" s="109"/>
      <c r="AJ45" s="110">
        <v>6</v>
      </c>
      <c r="AK45" s="110">
        <v>0</v>
      </c>
      <c r="AL45" s="110">
        <v>0</v>
      </c>
      <c r="AM45" s="110">
        <v>0</v>
      </c>
      <c r="AN45" s="111">
        <v>0</v>
      </c>
      <c r="AO45" s="112">
        <f>AF45+AG45+AH45+AI45</f>
        <v>35.42</v>
      </c>
      <c r="AP45" s="106">
        <f>AJ45</f>
        <v>6</v>
      </c>
      <c r="AQ45" s="105">
        <f>(AK45*3)+(AL45*10)+(AM45*5)+(AN45*20)</f>
        <v>0</v>
      </c>
      <c r="AR45" s="113">
        <f>AO45+AP45+AQ45</f>
        <v>41.42</v>
      </c>
      <c r="AS45" s="108">
        <v>38.06</v>
      </c>
      <c r="AT45" s="109">
        <v>42.18</v>
      </c>
      <c r="AU45" s="109"/>
      <c r="AV45" s="110">
        <v>20</v>
      </c>
      <c r="AW45" s="110">
        <v>0</v>
      </c>
      <c r="AX45" s="110">
        <v>0</v>
      </c>
      <c r="AY45" s="110">
        <v>0</v>
      </c>
      <c r="AZ45" s="111">
        <v>0</v>
      </c>
      <c r="BA45" s="112">
        <f>AS45+AT45+AU45</f>
        <v>80.239999999999995</v>
      </c>
      <c r="BB45" s="106">
        <f>AV45</f>
        <v>20</v>
      </c>
      <c r="BC45" s="105">
        <f>(AW45*3)+(AX45*10)+(AY45*5)+(AZ45*20)</f>
        <v>0</v>
      </c>
      <c r="BD45" s="113">
        <f>BA45+BB45+BC45</f>
        <v>100.24</v>
      </c>
      <c r="BE45" s="112"/>
      <c r="BF45" s="135"/>
      <c r="BG45" s="110"/>
      <c r="BH45" s="110"/>
      <c r="BI45" s="110"/>
      <c r="BJ45" s="110"/>
      <c r="BK45" s="111"/>
      <c r="BL45" s="112">
        <f>BE45+BF45</f>
        <v>0</v>
      </c>
      <c r="BM45" s="106">
        <f>BG45/2</f>
        <v>0</v>
      </c>
      <c r="BN45" s="105">
        <f>(BH45*3)+(BI45*5)+(BJ45*5)+(BK45*20)</f>
        <v>0</v>
      </c>
      <c r="BO45" s="136">
        <f>BL45+BM45+BN45</f>
        <v>0</v>
      </c>
      <c r="BP45" s="108">
        <v>21.57</v>
      </c>
      <c r="BQ45" s="28"/>
      <c r="BR45" s="28"/>
      <c r="BS45" s="28"/>
      <c r="BT45" s="29">
        <v>0</v>
      </c>
      <c r="BU45" s="29">
        <v>0</v>
      </c>
      <c r="BV45" s="29">
        <v>0</v>
      </c>
      <c r="BW45" s="29">
        <v>0</v>
      </c>
      <c r="BX45" s="30">
        <v>0</v>
      </c>
      <c r="BY45" s="27">
        <f>BP45+BQ45+BR45+BS45</f>
        <v>21.57</v>
      </c>
      <c r="BZ45" s="26">
        <f>BT45</f>
        <v>0</v>
      </c>
      <c r="CA45" s="32">
        <f>(BU45*3)+(BV45*10)+(BW45*5)+(BX45*20)</f>
        <v>0</v>
      </c>
      <c r="CB45" s="72">
        <f>BY45+BZ45+CA45</f>
        <v>21.57</v>
      </c>
      <c r="CC45" s="31">
        <v>54.89</v>
      </c>
      <c r="CD45" s="28"/>
      <c r="CE45" s="29">
        <v>5</v>
      </c>
      <c r="CF45" s="29">
        <v>0</v>
      </c>
      <c r="CG45" s="29">
        <v>0</v>
      </c>
      <c r="CH45" s="29">
        <v>1</v>
      </c>
      <c r="CI45" s="30">
        <v>0</v>
      </c>
      <c r="CJ45" s="27">
        <f>CC45+CD45</f>
        <v>54.89</v>
      </c>
      <c r="CK45" s="26">
        <f>CE45</f>
        <v>5</v>
      </c>
      <c r="CL45" s="23">
        <f>(CF45*3)+(CG45*10)+(CH45*5)+(CI45*20)</f>
        <v>5</v>
      </c>
      <c r="CM45" s="45">
        <f>CJ45+CK45+CL45</f>
        <v>64.89</v>
      </c>
      <c r="IL45" s="79"/>
      <c r="IM45"/>
      <c r="IN45"/>
      <c r="IO45"/>
      <c r="IP45"/>
    </row>
    <row r="46" spans="1:283" s="4" customFormat="1" hidden="1" x14ac:dyDescent="0.25">
      <c r="A46" s="33"/>
      <c r="B46" s="82"/>
      <c r="C46" s="83"/>
      <c r="D46" s="84"/>
      <c r="E46" s="84"/>
      <c r="F46" s="85"/>
      <c r="G46" s="86" t="str">
        <f>IF(AND(OR($G$2="Y",$H$2="Y"),I46&lt;5,J46&lt;5),IF(AND(I46=#REF!,J46=#REF!),#REF!+1,1),"")</f>
        <v/>
      </c>
      <c r="H46" s="87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88" t="str">
        <f>IF(ISNA(VLOOKUP(E46,SortLookup!$A$1:$B$5,2,FALSE))," ",VLOOKUP(E46,SortLookup!$A$1:$B$5,2,FALSE))</f>
        <v xml:space="preserve"> </v>
      </c>
      <c r="J46" s="89" t="str">
        <f>IF(ISNA(VLOOKUP(F46,SortLookup!$A$7:$B$11,2,FALSE))," ",VLOOKUP(F46,SortLookup!$A$7:$B$11,2,FALSE))</f>
        <v xml:space="preserve"> </v>
      </c>
      <c r="K46" s="58" t="e">
        <f t="shared" ref="K46:K56" si="0">L46+M46+O46</f>
        <v>#REF!</v>
      </c>
      <c r="L46" s="59" t="e">
        <f>AB46+AO46+BA46+BL46+BY46+CJ46+#REF!+#REF!+#REF!+#REF!+#REF!+#REF!+#REF!+#REF!+#REF!+#REF!+#REF!+#REF!+#REF!+#REF!</f>
        <v>#REF!</v>
      </c>
      <c r="M46" s="36" t="e">
        <f>AD46+AQ46+BC46+BN46+CA46+CL46+#REF!+#REF!+#REF!+#REF!+#REF!+#REF!+#REF!+#REF!+#REF!+#REF!+#REF!+#REF!+#REF!+#REF!</f>
        <v>#REF!</v>
      </c>
      <c r="N46" s="37" t="e">
        <f t="shared" ref="N46:N56" si="1">O46</f>
        <v>#REF!</v>
      </c>
      <c r="O46" s="60" t="e">
        <f>W46+AJ46+AV46+BG46+BT46+CE46+#REF!+#REF!+#REF!+#REF!+#REF!+#REF!+#REF!+#REF!+#REF!+#REF!+#REF!+#REF!+#REF!+#REF!</f>
        <v>#REF!</v>
      </c>
      <c r="P46" s="90"/>
      <c r="Q46" s="91"/>
      <c r="R46" s="91"/>
      <c r="S46" s="91"/>
      <c r="T46" s="91"/>
      <c r="U46" s="91"/>
      <c r="V46" s="91"/>
      <c r="W46" s="92"/>
      <c r="X46" s="92"/>
      <c r="Y46" s="92"/>
      <c r="Z46" s="92"/>
      <c r="AA46" s="93"/>
      <c r="AB46" s="40">
        <f t="shared" ref="AB46:AB56" si="2">P46+Q46+R46+S46+T46+U46+V46</f>
        <v>0</v>
      </c>
      <c r="AC46" s="37">
        <f t="shared" ref="AC46:AC56" si="3">W46</f>
        <v>0</v>
      </c>
      <c r="AD46" s="36">
        <f t="shared" ref="AD46:AD56" si="4">(X46*3)+(Y46*10)+(Z46*5)+(AA46*20)</f>
        <v>0</v>
      </c>
      <c r="AE46" s="94">
        <f t="shared" ref="AE46:AE56" si="5">AB46+AC46+AD46</f>
        <v>0</v>
      </c>
      <c r="AF46" s="90"/>
      <c r="AG46" s="91"/>
      <c r="AH46" s="91"/>
      <c r="AI46" s="91"/>
      <c r="AJ46" s="92"/>
      <c r="AK46" s="92"/>
      <c r="AL46" s="92"/>
      <c r="AM46" s="92"/>
      <c r="AN46" s="93"/>
      <c r="AO46" s="40">
        <f t="shared" ref="AO46:AO56" si="6">AF46+AG46+AH46+AI46</f>
        <v>0</v>
      </c>
      <c r="AP46" s="37">
        <f t="shared" ref="AP46:AP56" si="7">AJ46</f>
        <v>0</v>
      </c>
      <c r="AQ46" s="36">
        <f t="shared" ref="AQ46:AQ56" si="8">(AK46*3)+(AL46*10)+(AM46*5)+(AN46*20)</f>
        <v>0</v>
      </c>
      <c r="AR46" s="94">
        <f t="shared" ref="AR46:AR56" si="9">AO46+AP46+AQ46</f>
        <v>0</v>
      </c>
      <c r="AS46" s="90"/>
      <c r="AT46" s="91"/>
      <c r="AU46" s="91"/>
      <c r="AV46" s="92"/>
      <c r="AW46" s="92"/>
      <c r="AX46" s="92"/>
      <c r="AY46" s="92"/>
      <c r="AZ46" s="93"/>
      <c r="BA46" s="40">
        <f t="shared" ref="BA46:BA56" si="10">AS46+AT46+AU46</f>
        <v>0</v>
      </c>
      <c r="BB46" s="37">
        <f t="shared" ref="BB46:BB56" si="11">AV46</f>
        <v>0</v>
      </c>
      <c r="BC46" s="36">
        <f t="shared" ref="BC46:BC56" si="12">(AW46*3)+(AX46*10)+(AY46*5)+(AZ46*20)</f>
        <v>0</v>
      </c>
      <c r="BD46" s="94">
        <f t="shared" ref="BD46:BD56" si="13">BA46+BB46+BC46</f>
        <v>0</v>
      </c>
      <c r="BE46" s="40"/>
      <c r="BF46" s="134"/>
      <c r="BG46" s="92"/>
      <c r="BH46" s="92"/>
      <c r="BI46" s="92"/>
      <c r="BJ46" s="92"/>
      <c r="BK46" s="93"/>
      <c r="BL46" s="40">
        <f t="shared" ref="BL46:BL56" si="14">BE46+BF46</f>
        <v>0</v>
      </c>
      <c r="BM46" s="37">
        <f t="shared" ref="BM46:BM56" si="15">BG46/2</f>
        <v>0</v>
      </c>
      <c r="BN46" s="36">
        <f t="shared" ref="BN46:BN56" si="16">(BH46*3)+(BI46*5)+(BJ46*5)+(BK46*20)</f>
        <v>0</v>
      </c>
      <c r="BO46" s="35">
        <f t="shared" ref="BO46:BO56" si="17">BL46+BM46+BN46</f>
        <v>0</v>
      </c>
      <c r="BP46" s="90"/>
      <c r="BQ46" s="28"/>
      <c r="BR46" s="28"/>
      <c r="BS46" s="28"/>
      <c r="BT46" s="29"/>
      <c r="BU46" s="29"/>
      <c r="BV46" s="29"/>
      <c r="BW46" s="29"/>
      <c r="BX46" s="30"/>
      <c r="BY46" s="27">
        <f t="shared" ref="BY46:BY56" si="18">BP46+BQ46+BR46+BS46</f>
        <v>0</v>
      </c>
      <c r="BZ46" s="26">
        <f t="shared" ref="BZ46:BZ56" si="19">BT46</f>
        <v>0</v>
      </c>
      <c r="CA46" s="32">
        <f t="shared" ref="CA46:CA56" si="20">(BU46*3)+(BV46*10)+(BW46*5)+(BX46*20)</f>
        <v>0</v>
      </c>
      <c r="CB46" s="72">
        <f t="shared" ref="CB46:CB56" si="21">BY46+BZ46+CA46</f>
        <v>0</v>
      </c>
      <c r="CC46" s="31"/>
      <c r="CD46" s="28"/>
      <c r="CE46" s="29"/>
      <c r="CF46" s="29"/>
      <c r="CG46" s="29"/>
      <c r="CH46" s="29"/>
      <c r="CI46" s="30"/>
      <c r="CJ46" s="27">
        <f t="shared" ref="CJ46:CJ56" si="22">CC46+CD46</f>
        <v>0</v>
      </c>
      <c r="CK46" s="26">
        <f t="shared" ref="CK46:CK56" si="23">CE46</f>
        <v>0</v>
      </c>
      <c r="CL46" s="23">
        <f t="shared" ref="CL46:CL56" si="24">(CF46*3)+(CG46*10)+(CH46*5)+(CI46*20)</f>
        <v>0</v>
      </c>
      <c r="CM46" s="45">
        <f t="shared" ref="CM46:CM56" si="25">CJ46+CK46+CL46</f>
        <v>0</v>
      </c>
      <c r="CN46" s="1"/>
      <c r="CO46" s="1"/>
      <c r="CP46" s="2"/>
      <c r="CQ46" s="2"/>
      <c r="CR46" s="2"/>
      <c r="CS46" s="2"/>
      <c r="CT46" s="2"/>
      <c r="CU46" s="61"/>
      <c r="CV46" s="13"/>
      <c r="CW46" s="6"/>
      <c r="CX46" s="38"/>
      <c r="CY46" s="1"/>
      <c r="CZ46" s="1"/>
      <c r="DA46" s="2"/>
      <c r="DB46" s="2"/>
      <c r="DC46" s="2"/>
      <c r="DD46" s="2"/>
      <c r="DE46" s="2"/>
      <c r="DF46" s="61"/>
      <c r="DG46" s="13"/>
      <c r="DH46" s="6"/>
      <c r="DI46" s="38"/>
      <c r="DJ46" s="1"/>
      <c r="DK46" s="1"/>
      <c r="DL46" s="2"/>
      <c r="DM46" s="2"/>
      <c r="DN46" s="2"/>
      <c r="DO46" s="2"/>
      <c r="DP46" s="2"/>
      <c r="DQ46" s="61"/>
      <c r="DR46" s="13"/>
      <c r="DS46" s="6"/>
      <c r="DT46" s="38"/>
      <c r="DU46" s="1"/>
      <c r="DV46" s="1"/>
      <c r="DW46" s="2"/>
      <c r="DX46" s="2"/>
      <c r="DY46" s="2"/>
      <c r="DZ46" s="2"/>
      <c r="EA46" s="2"/>
      <c r="EB46" s="61"/>
      <c r="EC46" s="13"/>
      <c r="ED46" s="6"/>
      <c r="EE46" s="38"/>
      <c r="EF46" s="1"/>
      <c r="EG46" s="1"/>
      <c r="EH46" s="2"/>
      <c r="EI46" s="2"/>
      <c r="EJ46" s="2"/>
      <c r="EK46" s="2"/>
      <c r="EL46" s="2"/>
      <c r="EM46" s="61"/>
      <c r="EN46" s="13"/>
      <c r="EO46" s="6"/>
      <c r="EP46" s="38"/>
      <c r="EQ46" s="1"/>
      <c r="ER46" s="1"/>
      <c r="ES46" s="2"/>
      <c r="ET46" s="2"/>
      <c r="EU46" s="2"/>
      <c r="EV46" s="2"/>
      <c r="EW46" s="2"/>
      <c r="EX46" s="61"/>
      <c r="EY46" s="13"/>
      <c r="EZ46" s="6"/>
      <c r="FA46" s="38"/>
      <c r="FB46" s="1"/>
      <c r="FC46" s="1"/>
      <c r="FD46" s="2"/>
      <c r="FE46" s="2"/>
      <c r="FF46" s="2"/>
      <c r="FG46" s="2"/>
      <c r="FH46" s="2"/>
      <c r="FI46" s="61"/>
      <c r="FJ46" s="13"/>
      <c r="FK46" s="6"/>
      <c r="FL46" s="38"/>
      <c r="FM46" s="1"/>
      <c r="FN46" s="1"/>
      <c r="FO46" s="2"/>
      <c r="FP46" s="2"/>
      <c r="FQ46" s="2"/>
      <c r="FR46" s="2"/>
      <c r="FS46" s="2"/>
      <c r="FT46" s="61"/>
      <c r="FU46" s="13"/>
      <c r="FV46" s="6"/>
      <c r="FW46" s="38"/>
      <c r="FX46" s="1"/>
      <c r="FY46" s="1"/>
      <c r="FZ46" s="2"/>
      <c r="GA46" s="2"/>
      <c r="GB46" s="2"/>
      <c r="GC46" s="2"/>
      <c r="GD46" s="2"/>
      <c r="GE46" s="61"/>
      <c r="GF46" s="13"/>
      <c r="GG46" s="6"/>
      <c r="GH46" s="38"/>
      <c r="GI46" s="1"/>
      <c r="GJ46" s="1"/>
      <c r="GK46" s="2"/>
      <c r="GL46" s="2"/>
      <c r="GM46" s="2"/>
      <c r="GN46" s="2"/>
      <c r="GO46" s="2"/>
      <c r="GP46" s="61"/>
      <c r="GQ46" s="13"/>
      <c r="GR46" s="6"/>
      <c r="GS46" s="38"/>
      <c r="GT46" s="1"/>
      <c r="GU46" s="1"/>
      <c r="GV46" s="2"/>
      <c r="GW46" s="2"/>
      <c r="GX46" s="2"/>
      <c r="GY46" s="2"/>
      <c r="GZ46" s="2"/>
      <c r="HA46" s="61"/>
      <c r="HB46" s="13"/>
      <c r="HC46" s="6"/>
      <c r="HD46" s="38"/>
      <c r="HE46" s="1"/>
      <c r="HF46" s="1"/>
      <c r="HG46" s="2"/>
      <c r="HH46" s="2"/>
      <c r="HI46" s="2"/>
      <c r="HJ46" s="2"/>
      <c r="HK46" s="2"/>
      <c r="HL46" s="61"/>
      <c r="HM46" s="13"/>
      <c r="HN46" s="6"/>
      <c r="HO46" s="38"/>
      <c r="HP46" s="1"/>
      <c r="HQ46" s="1"/>
      <c r="HR46" s="2"/>
      <c r="HS46" s="2"/>
      <c r="HT46" s="2"/>
      <c r="HU46" s="2"/>
      <c r="HV46" s="2"/>
      <c r="HW46" s="61"/>
      <c r="HX46" s="13"/>
      <c r="HY46" s="6"/>
      <c r="HZ46" s="38"/>
      <c r="IA46" s="1"/>
      <c r="IB46" s="1"/>
      <c r="IC46" s="2"/>
      <c r="ID46" s="2"/>
      <c r="IE46" s="2"/>
      <c r="IF46" s="2"/>
      <c r="IG46" s="2"/>
      <c r="IH46" s="61"/>
      <c r="II46" s="13"/>
      <c r="IJ46" s="6"/>
      <c r="IK46" s="38"/>
      <c r="IL46" s="79"/>
      <c r="IM46"/>
      <c r="IN46"/>
    </row>
    <row r="47" spans="1:283" s="4" customFormat="1" hidden="1" x14ac:dyDescent="0.25">
      <c r="A47" s="33"/>
      <c r="B47" s="63"/>
      <c r="C47" s="25"/>
      <c r="D47" s="64"/>
      <c r="E47" s="64"/>
      <c r="F47" s="65"/>
      <c r="G47" s="24" t="str">
        <f>IF(AND(OR($G$2="Y",$H$2="Y"),I47&lt;5,J47&lt;5),IF(AND(I47=#REF!,J47=#REF!),#REF!+1,1),"")</f>
        <v/>
      </c>
      <c r="H47" s="21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4" t="str">
        <f>IF(ISNA(VLOOKUP(E47,SortLookup!$A$1:$B$5,2,FALSE))," ",VLOOKUP(E47,SortLookup!$A$1:$B$5,2,FALSE))</f>
        <v xml:space="preserve"> </v>
      </c>
      <c r="J47" s="22" t="str">
        <f>IF(ISNA(VLOOKUP(F47,SortLookup!$A$7:$B$11,2,FALSE))," ",VLOOKUP(F47,SortLookup!$A$7:$B$11,2,FALSE))</f>
        <v xml:space="preserve"> </v>
      </c>
      <c r="K47" s="58">
        <f t="shared" si="0"/>
        <v>0</v>
      </c>
      <c r="L47" s="59">
        <f t="shared" ref="L47:L56" si="26">AB47+AO47+BA47+BL47+BY47+CJ47+CU46+DF46+DQ46+EB46+EM46+EX46+FI46+FT46+GE46+GP46+HA46+HL46+HW46+IH46</f>
        <v>0</v>
      </c>
      <c r="M47" s="36">
        <f t="shared" ref="M47:M56" si="27">AD47+AQ47+BC47+BN47+CA47+CL47+CW46+DH46+DS46+ED46+EO46+EZ46+FK46+FV46+GG46+GR46+HC46+HN46+HY46+IJ46</f>
        <v>0</v>
      </c>
      <c r="N47" s="37">
        <f t="shared" si="1"/>
        <v>0</v>
      </c>
      <c r="O47" s="60">
        <f t="shared" ref="O47:O56" si="28">W47+AJ47+AV47+BG47+BT47+CE47+CP46+DA46+DL46+DW46+EH46+ES46+FD46+FO46+FZ46+GK46+GV46+HG46+HR46+IC46</f>
        <v>0</v>
      </c>
      <c r="P47" s="31"/>
      <c r="Q47" s="28"/>
      <c r="R47" s="28"/>
      <c r="S47" s="28"/>
      <c r="T47" s="28"/>
      <c r="U47" s="28"/>
      <c r="V47" s="28"/>
      <c r="W47" s="29"/>
      <c r="X47" s="29"/>
      <c r="Y47" s="29"/>
      <c r="Z47" s="29"/>
      <c r="AA47" s="30"/>
      <c r="AB47" s="27">
        <f t="shared" si="2"/>
        <v>0</v>
      </c>
      <c r="AC47" s="26">
        <f t="shared" si="3"/>
        <v>0</v>
      </c>
      <c r="AD47" s="23">
        <f t="shared" si="4"/>
        <v>0</v>
      </c>
      <c r="AE47" s="45">
        <f t="shared" si="5"/>
        <v>0</v>
      </c>
      <c r="AF47" s="31"/>
      <c r="AG47" s="28"/>
      <c r="AH47" s="28"/>
      <c r="AI47" s="28"/>
      <c r="AJ47" s="29"/>
      <c r="AK47" s="29"/>
      <c r="AL47" s="29"/>
      <c r="AM47" s="29"/>
      <c r="AN47" s="30"/>
      <c r="AO47" s="27">
        <f t="shared" si="6"/>
        <v>0</v>
      </c>
      <c r="AP47" s="26">
        <f t="shared" si="7"/>
        <v>0</v>
      </c>
      <c r="AQ47" s="23">
        <f t="shared" si="8"/>
        <v>0</v>
      </c>
      <c r="AR47" s="45">
        <f t="shared" si="9"/>
        <v>0</v>
      </c>
      <c r="AS47" s="31"/>
      <c r="AT47" s="28"/>
      <c r="AU47" s="28"/>
      <c r="AV47" s="29"/>
      <c r="AW47" s="29"/>
      <c r="AX47" s="29"/>
      <c r="AY47" s="29"/>
      <c r="AZ47" s="30"/>
      <c r="BA47" s="27">
        <f t="shared" si="10"/>
        <v>0</v>
      </c>
      <c r="BB47" s="26">
        <f t="shared" si="11"/>
        <v>0</v>
      </c>
      <c r="BC47" s="23">
        <f t="shared" si="12"/>
        <v>0</v>
      </c>
      <c r="BD47" s="45">
        <f t="shared" si="13"/>
        <v>0</v>
      </c>
      <c r="BE47" s="27"/>
      <c r="BF47" s="43"/>
      <c r="BG47" s="29"/>
      <c r="BH47" s="29"/>
      <c r="BI47" s="29"/>
      <c r="BJ47" s="29"/>
      <c r="BK47" s="30"/>
      <c r="BL47" s="40">
        <f t="shared" si="14"/>
        <v>0</v>
      </c>
      <c r="BM47" s="37">
        <f t="shared" si="15"/>
        <v>0</v>
      </c>
      <c r="BN47" s="36">
        <f t="shared" si="16"/>
        <v>0</v>
      </c>
      <c r="BO47" s="35">
        <f t="shared" si="17"/>
        <v>0</v>
      </c>
      <c r="BP47" s="31"/>
      <c r="BQ47" s="28"/>
      <c r="BR47" s="28"/>
      <c r="BS47" s="28"/>
      <c r="BT47" s="29"/>
      <c r="BU47" s="29"/>
      <c r="BV47" s="29"/>
      <c r="BW47" s="29"/>
      <c r="BX47" s="30"/>
      <c r="BY47" s="27">
        <f t="shared" si="18"/>
        <v>0</v>
      </c>
      <c r="BZ47" s="26">
        <f t="shared" si="19"/>
        <v>0</v>
      </c>
      <c r="CA47" s="32">
        <f t="shared" si="20"/>
        <v>0</v>
      </c>
      <c r="CB47" s="72">
        <f t="shared" si="21"/>
        <v>0</v>
      </c>
      <c r="CC47" s="31"/>
      <c r="CD47" s="28"/>
      <c r="CE47" s="29"/>
      <c r="CF47" s="29"/>
      <c r="CG47" s="29"/>
      <c r="CH47" s="29"/>
      <c r="CI47" s="30"/>
      <c r="CJ47" s="27">
        <f t="shared" si="22"/>
        <v>0</v>
      </c>
      <c r="CK47" s="26">
        <f t="shared" si="23"/>
        <v>0</v>
      </c>
      <c r="CL47" s="23">
        <f t="shared" si="24"/>
        <v>0</v>
      </c>
      <c r="CM47" s="45">
        <f t="shared" si="25"/>
        <v>0</v>
      </c>
      <c r="CN47"/>
      <c r="CO47"/>
      <c r="CP47"/>
      <c r="CQ47"/>
      <c r="CR47"/>
      <c r="CS47"/>
      <c r="CT47"/>
      <c r="CW47"/>
      <c r="CZ47"/>
      <c r="DA47"/>
      <c r="DB47"/>
      <c r="DC47"/>
      <c r="DD47"/>
      <c r="DE47"/>
      <c r="DH47"/>
      <c r="DK47"/>
      <c r="DL47"/>
      <c r="DM47"/>
      <c r="DN47"/>
      <c r="DO47"/>
      <c r="DP47"/>
      <c r="DS47"/>
      <c r="DV47"/>
      <c r="DW47"/>
      <c r="DX47"/>
      <c r="DY47"/>
      <c r="DZ47"/>
      <c r="EA47"/>
      <c r="ED47"/>
      <c r="EG47"/>
      <c r="EH47"/>
      <c r="EI47"/>
      <c r="EJ47"/>
      <c r="EK47"/>
      <c r="EL47"/>
      <c r="EO47"/>
      <c r="ER47"/>
      <c r="ES47"/>
      <c r="ET47"/>
      <c r="EU47"/>
      <c r="EV47"/>
      <c r="EW47"/>
      <c r="EZ47"/>
      <c r="FC47"/>
      <c r="FD47"/>
      <c r="FE47"/>
      <c r="FF47"/>
      <c r="FG47"/>
      <c r="FH47"/>
      <c r="FK47"/>
      <c r="FN47"/>
      <c r="FO47"/>
      <c r="FP47"/>
      <c r="FQ47"/>
      <c r="FR47"/>
      <c r="FS47"/>
      <c r="FV47"/>
      <c r="FY47"/>
      <c r="FZ47"/>
      <c r="GA47"/>
      <c r="GB47"/>
      <c r="GC47"/>
      <c r="GD47"/>
      <c r="GG47"/>
      <c r="GJ47"/>
      <c r="GK47"/>
      <c r="GL47"/>
      <c r="GM47"/>
      <c r="GN47"/>
      <c r="GO47"/>
      <c r="GR47"/>
      <c r="GU47"/>
      <c r="GV47"/>
      <c r="GW47"/>
      <c r="GX47"/>
      <c r="GY47"/>
      <c r="GZ47"/>
      <c r="HC47"/>
      <c r="HF47"/>
      <c r="HG47"/>
      <c r="HH47"/>
      <c r="HI47"/>
      <c r="HJ47"/>
      <c r="HK47"/>
      <c r="HN47"/>
      <c r="HQ47"/>
      <c r="HR47"/>
      <c r="HS47"/>
      <c r="HT47"/>
      <c r="HU47"/>
      <c r="HV47"/>
      <c r="HY47"/>
      <c r="IB47"/>
      <c r="IC47"/>
      <c r="ID47"/>
      <c r="IE47"/>
      <c r="IF47"/>
      <c r="IG47"/>
      <c r="IJ47"/>
      <c r="IK47"/>
      <c r="IL47" s="79"/>
    </row>
    <row r="48" spans="1:283" s="76" customFormat="1" hidden="1" x14ac:dyDescent="0.25">
      <c r="A48" s="33"/>
      <c r="B48" s="63"/>
      <c r="C48" s="25"/>
      <c r="D48" s="64"/>
      <c r="E48" s="64"/>
      <c r="F48" s="65"/>
      <c r="G48" s="24" t="str">
        <f>IF(AND(OR($G$2="Y",$H$2="Y"),I48&lt;5,J48&lt;5),IF(AND(I48=#REF!,J48=#REF!),#REF!+1,1),"")</f>
        <v/>
      </c>
      <c r="H48" s="21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4" t="str">
        <f>IF(ISNA(VLOOKUP(E48,SortLookup!$A$1:$B$5,2,FALSE))," ",VLOOKUP(E48,SortLookup!$A$1:$B$5,2,FALSE))</f>
        <v xml:space="preserve"> </v>
      </c>
      <c r="J48" s="22" t="str">
        <f>IF(ISNA(VLOOKUP(F48,SortLookup!$A$7:$B$11,2,FALSE))," ",VLOOKUP(F48,SortLookup!$A$7:$B$11,2,FALSE))</f>
        <v xml:space="preserve"> </v>
      </c>
      <c r="K48" s="58">
        <f t="shared" si="0"/>
        <v>0</v>
      </c>
      <c r="L48" s="59">
        <f t="shared" si="26"/>
        <v>0</v>
      </c>
      <c r="M48" s="36">
        <f t="shared" si="27"/>
        <v>0</v>
      </c>
      <c r="N48" s="37">
        <f t="shared" si="1"/>
        <v>0</v>
      </c>
      <c r="O48" s="60">
        <f t="shared" si="28"/>
        <v>0</v>
      </c>
      <c r="P48" s="31"/>
      <c r="Q48" s="28"/>
      <c r="R48" s="28"/>
      <c r="S48" s="28"/>
      <c r="T48" s="28"/>
      <c r="U48" s="28"/>
      <c r="V48" s="28"/>
      <c r="W48" s="29"/>
      <c r="X48" s="29"/>
      <c r="Y48" s="29"/>
      <c r="Z48" s="29"/>
      <c r="AA48" s="30"/>
      <c r="AB48" s="27">
        <f t="shared" si="2"/>
        <v>0</v>
      </c>
      <c r="AC48" s="26">
        <f t="shared" si="3"/>
        <v>0</v>
      </c>
      <c r="AD48" s="23">
        <f t="shared" si="4"/>
        <v>0</v>
      </c>
      <c r="AE48" s="45">
        <f t="shared" si="5"/>
        <v>0</v>
      </c>
      <c r="AF48" s="31"/>
      <c r="AG48" s="28"/>
      <c r="AH48" s="28"/>
      <c r="AI48" s="28"/>
      <c r="AJ48" s="29"/>
      <c r="AK48" s="29"/>
      <c r="AL48" s="29"/>
      <c r="AM48" s="29"/>
      <c r="AN48" s="30"/>
      <c r="AO48" s="27">
        <f t="shared" si="6"/>
        <v>0</v>
      </c>
      <c r="AP48" s="26">
        <f t="shared" si="7"/>
        <v>0</v>
      </c>
      <c r="AQ48" s="23">
        <f t="shared" si="8"/>
        <v>0</v>
      </c>
      <c r="AR48" s="45">
        <f t="shared" si="9"/>
        <v>0</v>
      </c>
      <c r="AS48" s="31"/>
      <c r="AT48" s="28"/>
      <c r="AU48" s="28"/>
      <c r="AV48" s="29"/>
      <c r="AW48" s="29"/>
      <c r="AX48" s="29"/>
      <c r="AY48" s="29"/>
      <c r="AZ48" s="30"/>
      <c r="BA48" s="27">
        <f t="shared" si="10"/>
        <v>0</v>
      </c>
      <c r="BB48" s="26">
        <f t="shared" si="11"/>
        <v>0</v>
      </c>
      <c r="BC48" s="23">
        <f t="shared" si="12"/>
        <v>0</v>
      </c>
      <c r="BD48" s="45">
        <f t="shared" si="13"/>
        <v>0</v>
      </c>
      <c r="BE48" s="27"/>
      <c r="BF48" s="43"/>
      <c r="BG48" s="29"/>
      <c r="BH48" s="29"/>
      <c r="BI48" s="29"/>
      <c r="BJ48" s="29"/>
      <c r="BK48" s="30"/>
      <c r="BL48" s="40">
        <f t="shared" si="14"/>
        <v>0</v>
      </c>
      <c r="BM48" s="37">
        <f t="shared" si="15"/>
        <v>0</v>
      </c>
      <c r="BN48" s="36">
        <f t="shared" si="16"/>
        <v>0</v>
      </c>
      <c r="BO48" s="35">
        <f t="shared" si="17"/>
        <v>0</v>
      </c>
      <c r="BP48" s="31"/>
      <c r="BQ48" s="28"/>
      <c r="BR48" s="28"/>
      <c r="BS48" s="28"/>
      <c r="BT48" s="29"/>
      <c r="BU48" s="29"/>
      <c r="BV48" s="29"/>
      <c r="BW48" s="29"/>
      <c r="BX48" s="30"/>
      <c r="BY48" s="27">
        <f t="shared" si="18"/>
        <v>0</v>
      </c>
      <c r="BZ48" s="26">
        <f t="shared" si="19"/>
        <v>0</v>
      </c>
      <c r="CA48" s="32">
        <f t="shared" si="20"/>
        <v>0</v>
      </c>
      <c r="CB48" s="72">
        <f t="shared" si="21"/>
        <v>0</v>
      </c>
      <c r="CC48" s="31"/>
      <c r="CD48" s="28"/>
      <c r="CE48" s="29"/>
      <c r="CF48" s="29"/>
      <c r="CG48" s="29"/>
      <c r="CH48" s="29"/>
      <c r="CI48" s="30"/>
      <c r="CJ48" s="27">
        <f t="shared" si="22"/>
        <v>0</v>
      </c>
      <c r="CK48" s="26">
        <f t="shared" si="23"/>
        <v>0</v>
      </c>
      <c r="CL48" s="23">
        <f t="shared" si="24"/>
        <v>0</v>
      </c>
      <c r="CM48" s="45">
        <f t="shared" si="25"/>
        <v>0</v>
      </c>
      <c r="IL48" s="79"/>
      <c r="IM48"/>
      <c r="IN48"/>
      <c r="IO48" s="4"/>
      <c r="IP48" s="4"/>
      <c r="IQ48"/>
      <c r="IR48"/>
    </row>
    <row r="49" spans="1:283" s="4" customFormat="1" hidden="1" x14ac:dyDescent="0.25">
      <c r="A49" s="33"/>
      <c r="B49" s="82"/>
      <c r="C49" s="83"/>
      <c r="D49" s="84"/>
      <c r="E49" s="84"/>
      <c r="F49" s="85"/>
      <c r="G49" s="86" t="str">
        <f>IF(AND(OR($G$2="Y",$H$2="Y"),I49&lt;5,J49&lt;5),IF(AND(I49=#REF!,J49=#REF!),#REF!+1,1),"")</f>
        <v/>
      </c>
      <c r="H49" s="87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88" t="str">
        <f>IF(ISNA(VLOOKUP(E49,SortLookup!$A$1:$B$5,2,FALSE))," ",VLOOKUP(E49,SortLookup!$A$1:$B$5,2,FALSE))</f>
        <v xml:space="preserve"> </v>
      </c>
      <c r="J49" s="89" t="str">
        <f>IF(ISNA(VLOOKUP(F49,SortLookup!$A$7:$B$11,2,FALSE))," ",VLOOKUP(F49,SortLookup!$A$7:$B$11,2,FALSE))</f>
        <v xml:space="preserve"> </v>
      </c>
      <c r="K49" s="58">
        <f t="shared" si="0"/>
        <v>0</v>
      </c>
      <c r="L49" s="59">
        <f t="shared" si="26"/>
        <v>0</v>
      </c>
      <c r="M49" s="36">
        <f t="shared" si="27"/>
        <v>0</v>
      </c>
      <c r="N49" s="37">
        <f t="shared" si="1"/>
        <v>0</v>
      </c>
      <c r="O49" s="60">
        <f t="shared" si="28"/>
        <v>0</v>
      </c>
      <c r="P49" s="90"/>
      <c r="Q49" s="91"/>
      <c r="R49" s="91"/>
      <c r="S49" s="91"/>
      <c r="T49" s="91"/>
      <c r="U49" s="91"/>
      <c r="V49" s="91"/>
      <c r="W49" s="92"/>
      <c r="X49" s="92"/>
      <c r="Y49" s="92"/>
      <c r="Z49" s="92"/>
      <c r="AA49" s="93"/>
      <c r="AB49" s="40">
        <f t="shared" si="2"/>
        <v>0</v>
      </c>
      <c r="AC49" s="37">
        <f t="shared" si="3"/>
        <v>0</v>
      </c>
      <c r="AD49" s="36">
        <f t="shared" si="4"/>
        <v>0</v>
      </c>
      <c r="AE49" s="94">
        <f t="shared" si="5"/>
        <v>0</v>
      </c>
      <c r="AF49" s="90"/>
      <c r="AG49" s="91"/>
      <c r="AH49" s="91"/>
      <c r="AI49" s="91"/>
      <c r="AJ49" s="92"/>
      <c r="AK49" s="92"/>
      <c r="AL49" s="92"/>
      <c r="AM49" s="92"/>
      <c r="AN49" s="93"/>
      <c r="AO49" s="40">
        <f t="shared" si="6"/>
        <v>0</v>
      </c>
      <c r="AP49" s="37">
        <f t="shared" si="7"/>
        <v>0</v>
      </c>
      <c r="AQ49" s="36">
        <f t="shared" si="8"/>
        <v>0</v>
      </c>
      <c r="AR49" s="94">
        <f t="shared" si="9"/>
        <v>0</v>
      </c>
      <c r="AS49" s="90"/>
      <c r="AT49" s="91"/>
      <c r="AU49" s="91"/>
      <c r="AV49" s="92"/>
      <c r="AW49" s="92"/>
      <c r="AX49" s="92"/>
      <c r="AY49" s="29"/>
      <c r="AZ49" s="30"/>
      <c r="BA49" s="27">
        <f t="shared" si="10"/>
        <v>0</v>
      </c>
      <c r="BB49" s="26">
        <f t="shared" si="11"/>
        <v>0</v>
      </c>
      <c r="BC49" s="23">
        <f t="shared" si="12"/>
        <v>0</v>
      </c>
      <c r="BD49" s="45">
        <f t="shared" si="13"/>
        <v>0</v>
      </c>
      <c r="BE49" s="27"/>
      <c r="BF49" s="43"/>
      <c r="BG49" s="29"/>
      <c r="BH49" s="29"/>
      <c r="BI49" s="29"/>
      <c r="BJ49" s="29"/>
      <c r="BK49" s="30"/>
      <c r="BL49" s="40">
        <f t="shared" si="14"/>
        <v>0</v>
      </c>
      <c r="BM49" s="37">
        <f t="shared" si="15"/>
        <v>0</v>
      </c>
      <c r="BN49" s="36">
        <f t="shared" si="16"/>
        <v>0</v>
      </c>
      <c r="BO49" s="35">
        <f t="shared" si="17"/>
        <v>0</v>
      </c>
      <c r="BP49" s="31"/>
      <c r="BQ49" s="28"/>
      <c r="BR49" s="28"/>
      <c r="BS49" s="28"/>
      <c r="BT49" s="29"/>
      <c r="BU49" s="29"/>
      <c r="BV49" s="29"/>
      <c r="BW49" s="29"/>
      <c r="BX49" s="30"/>
      <c r="BY49" s="27">
        <f t="shared" si="18"/>
        <v>0</v>
      </c>
      <c r="BZ49" s="26">
        <f t="shared" si="19"/>
        <v>0</v>
      </c>
      <c r="CA49" s="32">
        <f t="shared" si="20"/>
        <v>0</v>
      </c>
      <c r="CB49" s="72">
        <f t="shared" si="21"/>
        <v>0</v>
      </c>
      <c r="CC49" s="31"/>
      <c r="CD49" s="28"/>
      <c r="CE49" s="29"/>
      <c r="CF49" s="29"/>
      <c r="CG49" s="29"/>
      <c r="CH49" s="29"/>
      <c r="CI49" s="30"/>
      <c r="CJ49" s="27">
        <f t="shared" si="22"/>
        <v>0</v>
      </c>
      <c r="CK49" s="26">
        <f t="shared" si="23"/>
        <v>0</v>
      </c>
      <c r="CL49" s="23">
        <f t="shared" si="24"/>
        <v>0</v>
      </c>
      <c r="CM49" s="45">
        <f t="shared" si="25"/>
        <v>0</v>
      </c>
      <c r="CN49" s="1"/>
      <c r="CO49" s="1"/>
      <c r="CP49" s="2"/>
      <c r="CQ49" s="2"/>
      <c r="CR49" s="2"/>
      <c r="CS49" s="2"/>
      <c r="CT49" s="2"/>
      <c r="CU49" s="61"/>
      <c r="CV49" s="13"/>
      <c r="CW49" s="6"/>
      <c r="CX49" s="38"/>
      <c r="CY49" s="1"/>
      <c r="CZ49" s="1"/>
      <c r="DA49" s="2"/>
      <c r="DB49" s="2"/>
      <c r="DC49" s="2"/>
      <c r="DD49" s="2"/>
      <c r="DE49" s="2"/>
      <c r="DF49" s="61"/>
      <c r="DG49" s="13"/>
      <c r="DH49" s="6"/>
      <c r="DI49" s="38"/>
      <c r="DJ49" s="1"/>
      <c r="DK49" s="1"/>
      <c r="DL49" s="2"/>
      <c r="DM49" s="2"/>
      <c r="DN49" s="2"/>
      <c r="DO49" s="2"/>
      <c r="DP49" s="2"/>
      <c r="DQ49" s="61"/>
      <c r="DR49" s="13"/>
      <c r="DS49" s="6"/>
      <c r="DT49" s="38"/>
      <c r="DU49" s="1"/>
      <c r="DV49" s="1"/>
      <c r="DW49" s="2"/>
      <c r="DX49" s="2"/>
      <c r="DY49" s="2"/>
      <c r="DZ49" s="2"/>
      <c r="EA49" s="2"/>
      <c r="EB49" s="61"/>
      <c r="EC49" s="13"/>
      <c r="ED49" s="6"/>
      <c r="EE49" s="38"/>
      <c r="EF49" s="1"/>
      <c r="EG49" s="1"/>
      <c r="EH49" s="2"/>
      <c r="EI49" s="2"/>
      <c r="EJ49" s="2"/>
      <c r="EK49" s="2"/>
      <c r="EL49" s="2"/>
      <c r="EM49" s="61"/>
      <c r="EN49" s="13"/>
      <c r="EO49" s="6"/>
      <c r="EP49" s="38"/>
      <c r="EQ49" s="1"/>
      <c r="ER49" s="1"/>
      <c r="ES49" s="2"/>
      <c r="ET49" s="2"/>
      <c r="EU49" s="2"/>
      <c r="EV49" s="2"/>
      <c r="EW49" s="2"/>
      <c r="EX49" s="61"/>
      <c r="EY49" s="13"/>
      <c r="EZ49" s="6"/>
      <c r="FA49" s="38"/>
      <c r="FB49" s="1"/>
      <c r="FC49" s="1"/>
      <c r="FD49" s="2"/>
      <c r="FE49" s="2"/>
      <c r="FF49" s="2"/>
      <c r="FG49" s="2"/>
      <c r="FH49" s="2"/>
      <c r="FI49" s="61"/>
      <c r="FJ49" s="13"/>
      <c r="FK49" s="6"/>
      <c r="FL49" s="38"/>
      <c r="FM49" s="1"/>
      <c r="FN49" s="1"/>
      <c r="FO49" s="2"/>
      <c r="FP49" s="2"/>
      <c r="FQ49" s="2"/>
      <c r="FR49" s="2"/>
      <c r="FS49" s="2"/>
      <c r="FT49" s="61"/>
      <c r="FU49" s="13"/>
      <c r="FV49" s="6"/>
      <c r="FW49" s="38"/>
      <c r="FX49" s="1"/>
      <c r="FY49" s="1"/>
      <c r="FZ49" s="2"/>
      <c r="GA49" s="2"/>
      <c r="GB49" s="2"/>
      <c r="GC49" s="2"/>
      <c r="GD49" s="2"/>
      <c r="GE49" s="61"/>
      <c r="GF49" s="13"/>
      <c r="GG49" s="6"/>
      <c r="GH49" s="38"/>
      <c r="GI49" s="1"/>
      <c r="GJ49" s="1"/>
      <c r="GK49" s="2"/>
      <c r="GL49" s="2"/>
      <c r="GM49" s="2"/>
      <c r="GN49" s="2"/>
      <c r="GO49" s="2"/>
      <c r="GP49" s="61"/>
      <c r="GQ49" s="13"/>
      <c r="GR49" s="6"/>
      <c r="GS49" s="38"/>
      <c r="GT49" s="1"/>
      <c r="GU49" s="1"/>
      <c r="GV49" s="2"/>
      <c r="GW49" s="2"/>
      <c r="GX49" s="2"/>
      <c r="GY49" s="2"/>
      <c r="GZ49" s="2"/>
      <c r="HA49" s="61"/>
      <c r="HB49" s="13"/>
      <c r="HC49" s="6"/>
      <c r="HD49" s="38"/>
      <c r="HE49" s="1"/>
      <c r="HF49" s="1"/>
      <c r="HG49" s="2"/>
      <c r="HH49" s="2"/>
      <c r="HI49" s="2"/>
      <c r="HJ49" s="2"/>
      <c r="HK49" s="2"/>
      <c r="HL49" s="61"/>
      <c r="HM49" s="13"/>
      <c r="HN49" s="6"/>
      <c r="HO49" s="38"/>
      <c r="HP49" s="1"/>
      <c r="HQ49" s="1"/>
      <c r="HR49" s="2"/>
      <c r="HS49" s="2"/>
      <c r="HT49" s="2"/>
      <c r="HU49" s="2"/>
      <c r="HV49" s="2"/>
      <c r="HW49" s="61"/>
      <c r="HX49" s="13"/>
      <c r="HY49" s="6"/>
      <c r="HZ49" s="38"/>
      <c r="IA49" s="1"/>
      <c r="IB49" s="1"/>
      <c r="IC49" s="2"/>
      <c r="ID49" s="2"/>
      <c r="IE49" s="2"/>
      <c r="IF49" s="2"/>
      <c r="IG49" s="2"/>
      <c r="IH49" s="61"/>
      <c r="II49" s="13"/>
      <c r="IJ49" s="6"/>
      <c r="IK49" s="38"/>
      <c r="IL49" s="79"/>
      <c r="IM49"/>
      <c r="IN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</row>
    <row r="50" spans="1:283" s="4" customFormat="1" hidden="1" x14ac:dyDescent="0.25">
      <c r="A50" s="33"/>
      <c r="B50" s="63"/>
      <c r="C50" s="25"/>
      <c r="D50" s="64"/>
      <c r="E50" s="64"/>
      <c r="F50" s="65"/>
      <c r="G50" s="24" t="str">
        <f>IF(AND(OR($G$2="Y",$H$2="Y"),I50&lt;5,J50&lt;5),IF(AND(I50=#REF!,J50=#REF!),#REF!+1,1),"")</f>
        <v/>
      </c>
      <c r="H50" s="21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34" t="str">
        <f>IF(ISNA(VLOOKUP(E50,SortLookup!$A$1:$B$5,2,FALSE))," ",VLOOKUP(E50,SortLookup!$A$1:$B$5,2,FALSE))</f>
        <v xml:space="preserve"> </v>
      </c>
      <c r="J50" s="22" t="str">
        <f>IF(ISNA(VLOOKUP(F50,SortLookup!$A$7:$B$11,2,FALSE))," ",VLOOKUP(F50,SortLookup!$A$7:$B$11,2,FALSE))</f>
        <v xml:space="preserve"> </v>
      </c>
      <c r="K50" s="58">
        <f t="shared" si="0"/>
        <v>0</v>
      </c>
      <c r="L50" s="59">
        <f t="shared" si="26"/>
        <v>0</v>
      </c>
      <c r="M50" s="36">
        <f t="shared" si="27"/>
        <v>0</v>
      </c>
      <c r="N50" s="37">
        <f t="shared" si="1"/>
        <v>0</v>
      </c>
      <c r="O50" s="60">
        <f t="shared" si="28"/>
        <v>0</v>
      </c>
      <c r="P50" s="31"/>
      <c r="Q50" s="28"/>
      <c r="R50" s="28"/>
      <c r="S50" s="28"/>
      <c r="T50" s="28"/>
      <c r="U50" s="28"/>
      <c r="V50" s="28"/>
      <c r="W50" s="29"/>
      <c r="X50" s="29"/>
      <c r="Y50" s="29"/>
      <c r="Z50" s="29"/>
      <c r="AA50" s="30"/>
      <c r="AB50" s="27">
        <f t="shared" si="2"/>
        <v>0</v>
      </c>
      <c r="AC50" s="26">
        <f t="shared" si="3"/>
        <v>0</v>
      </c>
      <c r="AD50" s="23">
        <f t="shared" si="4"/>
        <v>0</v>
      </c>
      <c r="AE50" s="45">
        <f t="shared" si="5"/>
        <v>0</v>
      </c>
      <c r="AF50" s="31"/>
      <c r="AG50" s="28"/>
      <c r="AH50" s="28"/>
      <c r="AI50" s="28"/>
      <c r="AJ50" s="29"/>
      <c r="AK50" s="29"/>
      <c r="AL50" s="29"/>
      <c r="AM50" s="29"/>
      <c r="AN50" s="30"/>
      <c r="AO50" s="27">
        <f t="shared" si="6"/>
        <v>0</v>
      </c>
      <c r="AP50" s="26">
        <f t="shared" si="7"/>
        <v>0</v>
      </c>
      <c r="AQ50" s="23">
        <f t="shared" si="8"/>
        <v>0</v>
      </c>
      <c r="AR50" s="45">
        <f t="shared" si="9"/>
        <v>0</v>
      </c>
      <c r="AS50" s="31"/>
      <c r="AT50" s="28"/>
      <c r="AU50" s="28"/>
      <c r="AV50" s="29"/>
      <c r="AW50" s="29"/>
      <c r="AX50" s="29"/>
      <c r="AY50" s="29"/>
      <c r="AZ50" s="30"/>
      <c r="BA50" s="27">
        <f t="shared" si="10"/>
        <v>0</v>
      </c>
      <c r="BB50" s="26">
        <f t="shared" si="11"/>
        <v>0</v>
      </c>
      <c r="BC50" s="23">
        <f t="shared" si="12"/>
        <v>0</v>
      </c>
      <c r="BD50" s="45">
        <f t="shared" si="13"/>
        <v>0</v>
      </c>
      <c r="BE50" s="27"/>
      <c r="BF50" s="43"/>
      <c r="BG50" s="29"/>
      <c r="BH50" s="29"/>
      <c r="BI50" s="29"/>
      <c r="BJ50" s="29"/>
      <c r="BK50" s="30"/>
      <c r="BL50" s="40">
        <f t="shared" si="14"/>
        <v>0</v>
      </c>
      <c r="BM50" s="37">
        <f t="shared" si="15"/>
        <v>0</v>
      </c>
      <c r="BN50" s="36">
        <f t="shared" si="16"/>
        <v>0</v>
      </c>
      <c r="BO50" s="35">
        <f t="shared" si="17"/>
        <v>0</v>
      </c>
      <c r="BP50" s="31"/>
      <c r="BQ50" s="28"/>
      <c r="BR50" s="28"/>
      <c r="BS50" s="28"/>
      <c r="BT50" s="29"/>
      <c r="BU50" s="29"/>
      <c r="BV50" s="29"/>
      <c r="BW50" s="29"/>
      <c r="BX50" s="30"/>
      <c r="BY50" s="27">
        <f t="shared" si="18"/>
        <v>0</v>
      </c>
      <c r="BZ50" s="26">
        <f t="shared" si="19"/>
        <v>0</v>
      </c>
      <c r="CA50" s="32">
        <f t="shared" si="20"/>
        <v>0</v>
      </c>
      <c r="CB50" s="72">
        <f t="shared" si="21"/>
        <v>0</v>
      </c>
      <c r="CC50" s="31"/>
      <c r="CD50" s="28"/>
      <c r="CE50" s="29"/>
      <c r="CF50" s="29"/>
      <c r="CG50" s="29"/>
      <c r="CH50" s="29"/>
      <c r="CI50" s="30"/>
      <c r="CJ50" s="27">
        <f t="shared" si="22"/>
        <v>0</v>
      </c>
      <c r="CK50" s="26">
        <f t="shared" si="23"/>
        <v>0</v>
      </c>
      <c r="CL50" s="23">
        <f t="shared" si="24"/>
        <v>0</v>
      </c>
      <c r="CM50" s="45">
        <f t="shared" si="25"/>
        <v>0</v>
      </c>
      <c r="IL50" s="79"/>
      <c r="IM50"/>
      <c r="IN50"/>
      <c r="IO50"/>
      <c r="IP50"/>
    </row>
    <row r="51" spans="1:283" s="4" customFormat="1" hidden="1" x14ac:dyDescent="0.25">
      <c r="A51" s="33"/>
      <c r="B51" s="63"/>
      <c r="C51" s="25"/>
      <c r="D51" s="64"/>
      <c r="E51" s="64"/>
      <c r="F51" s="65"/>
      <c r="G51" s="24" t="str">
        <f>IF(AND(OR($G$2="Y",$H$2="Y"),I51&lt;5,J51&lt;5),IF(AND(I51=#REF!,J51=#REF!),#REF!+1,1),"")</f>
        <v/>
      </c>
      <c r="H51" s="21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34" t="str">
        <f>IF(ISNA(VLOOKUP(E51,SortLookup!$A$1:$B$5,2,FALSE))," ",VLOOKUP(E51,SortLookup!$A$1:$B$5,2,FALSE))</f>
        <v xml:space="preserve"> </v>
      </c>
      <c r="J51" s="22" t="str">
        <f>IF(ISNA(VLOOKUP(F51,SortLookup!$A$7:$B$11,2,FALSE))," ",VLOOKUP(F51,SortLookup!$A$7:$B$11,2,FALSE))</f>
        <v xml:space="preserve"> </v>
      </c>
      <c r="K51" s="58">
        <f t="shared" si="0"/>
        <v>0</v>
      </c>
      <c r="L51" s="59">
        <f t="shared" si="26"/>
        <v>0</v>
      </c>
      <c r="M51" s="36">
        <f t="shared" si="27"/>
        <v>0</v>
      </c>
      <c r="N51" s="37">
        <f t="shared" si="1"/>
        <v>0</v>
      </c>
      <c r="O51" s="60">
        <f t="shared" si="28"/>
        <v>0</v>
      </c>
      <c r="P51" s="31"/>
      <c r="Q51" s="28"/>
      <c r="R51" s="28"/>
      <c r="S51" s="28"/>
      <c r="T51" s="28"/>
      <c r="U51" s="28"/>
      <c r="V51" s="28"/>
      <c r="W51" s="29"/>
      <c r="X51" s="29"/>
      <c r="Y51" s="29"/>
      <c r="Z51" s="29"/>
      <c r="AA51" s="30"/>
      <c r="AB51" s="27">
        <f t="shared" si="2"/>
        <v>0</v>
      </c>
      <c r="AC51" s="26">
        <f t="shared" si="3"/>
        <v>0</v>
      </c>
      <c r="AD51" s="23">
        <f t="shared" si="4"/>
        <v>0</v>
      </c>
      <c r="AE51" s="45">
        <f t="shared" si="5"/>
        <v>0</v>
      </c>
      <c r="AF51" s="31"/>
      <c r="AG51" s="28"/>
      <c r="AH51" s="28"/>
      <c r="AI51" s="28"/>
      <c r="AJ51" s="29"/>
      <c r="AK51" s="29"/>
      <c r="AL51" s="29"/>
      <c r="AM51" s="29"/>
      <c r="AN51" s="30"/>
      <c r="AO51" s="27">
        <f t="shared" si="6"/>
        <v>0</v>
      </c>
      <c r="AP51" s="26">
        <f t="shared" si="7"/>
        <v>0</v>
      </c>
      <c r="AQ51" s="23">
        <f t="shared" si="8"/>
        <v>0</v>
      </c>
      <c r="AR51" s="45">
        <f t="shared" si="9"/>
        <v>0</v>
      </c>
      <c r="AS51" s="31"/>
      <c r="AT51" s="28"/>
      <c r="AU51" s="28"/>
      <c r="AV51" s="29"/>
      <c r="AW51" s="29"/>
      <c r="AX51" s="29"/>
      <c r="AY51" s="29"/>
      <c r="AZ51" s="30"/>
      <c r="BA51" s="27">
        <f t="shared" si="10"/>
        <v>0</v>
      </c>
      <c r="BB51" s="26">
        <f t="shared" si="11"/>
        <v>0</v>
      </c>
      <c r="BC51" s="23">
        <f t="shared" si="12"/>
        <v>0</v>
      </c>
      <c r="BD51" s="45">
        <f t="shared" si="13"/>
        <v>0</v>
      </c>
      <c r="BE51" s="27"/>
      <c r="BF51" s="43"/>
      <c r="BG51" s="29"/>
      <c r="BH51" s="29"/>
      <c r="BI51" s="29"/>
      <c r="BJ51" s="29"/>
      <c r="BK51" s="30"/>
      <c r="BL51" s="40">
        <f t="shared" si="14"/>
        <v>0</v>
      </c>
      <c r="BM51" s="37">
        <f t="shared" si="15"/>
        <v>0</v>
      </c>
      <c r="BN51" s="36">
        <f t="shared" si="16"/>
        <v>0</v>
      </c>
      <c r="BO51" s="35">
        <f t="shared" si="17"/>
        <v>0</v>
      </c>
      <c r="BP51" s="31"/>
      <c r="BQ51" s="28"/>
      <c r="BR51" s="28"/>
      <c r="BS51" s="28"/>
      <c r="BT51" s="29"/>
      <c r="BU51" s="29"/>
      <c r="BV51" s="29"/>
      <c r="BW51" s="29"/>
      <c r="BX51" s="30"/>
      <c r="BY51" s="27">
        <f t="shared" si="18"/>
        <v>0</v>
      </c>
      <c r="BZ51" s="26">
        <f t="shared" si="19"/>
        <v>0</v>
      </c>
      <c r="CA51" s="32">
        <f t="shared" si="20"/>
        <v>0</v>
      </c>
      <c r="CB51" s="72">
        <f t="shared" si="21"/>
        <v>0</v>
      </c>
      <c r="CC51" s="31"/>
      <c r="CD51" s="28"/>
      <c r="CE51" s="29"/>
      <c r="CF51" s="29"/>
      <c r="CG51" s="29"/>
      <c r="CH51" s="29"/>
      <c r="CI51" s="30"/>
      <c r="CJ51" s="27">
        <f t="shared" si="22"/>
        <v>0</v>
      </c>
      <c r="CK51" s="26">
        <f t="shared" si="23"/>
        <v>0</v>
      </c>
      <c r="CL51" s="23">
        <f t="shared" si="24"/>
        <v>0</v>
      </c>
      <c r="CM51" s="45">
        <f t="shared" si="25"/>
        <v>0</v>
      </c>
      <c r="IL51" s="79"/>
      <c r="IM51"/>
      <c r="IN51"/>
      <c r="IO51"/>
      <c r="IP51"/>
    </row>
    <row r="52" spans="1:283" s="4" customFormat="1" hidden="1" x14ac:dyDescent="0.25">
      <c r="A52" s="33"/>
      <c r="B52" s="63"/>
      <c r="C52" s="25"/>
      <c r="D52" s="64"/>
      <c r="E52" s="64"/>
      <c r="F52" s="65"/>
      <c r="G52" s="24" t="str">
        <f>IF(AND(OR($G$2="Y",$H$2="Y"),I52&lt;5,J52&lt;5),IF(AND(I52=#REF!,J52=#REF!),#REF!+1,1),"")</f>
        <v/>
      </c>
      <c r="H52" s="21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34" t="str">
        <f>IF(ISNA(VLOOKUP(E52,SortLookup!$A$1:$B$5,2,FALSE))," ",VLOOKUP(E52,SortLookup!$A$1:$B$5,2,FALSE))</f>
        <v xml:space="preserve"> </v>
      </c>
      <c r="J52" s="22" t="str">
        <f>IF(ISNA(VLOOKUP(F52,SortLookup!$A$7:$B$11,2,FALSE))," ",VLOOKUP(F52,SortLookup!$A$7:$B$11,2,FALSE))</f>
        <v xml:space="preserve"> </v>
      </c>
      <c r="K52" s="58">
        <f t="shared" si="0"/>
        <v>0</v>
      </c>
      <c r="L52" s="59">
        <f t="shared" si="26"/>
        <v>0</v>
      </c>
      <c r="M52" s="36">
        <f t="shared" si="27"/>
        <v>0</v>
      </c>
      <c r="N52" s="37">
        <f t="shared" si="1"/>
        <v>0</v>
      </c>
      <c r="O52" s="60">
        <f t="shared" si="28"/>
        <v>0</v>
      </c>
      <c r="P52" s="31"/>
      <c r="Q52" s="28"/>
      <c r="R52" s="28"/>
      <c r="S52" s="28"/>
      <c r="T52" s="28"/>
      <c r="U52" s="28"/>
      <c r="V52" s="28"/>
      <c r="W52" s="29"/>
      <c r="X52" s="29"/>
      <c r="Y52" s="29"/>
      <c r="Z52" s="29"/>
      <c r="AA52" s="30"/>
      <c r="AB52" s="27">
        <f t="shared" si="2"/>
        <v>0</v>
      </c>
      <c r="AC52" s="26">
        <f t="shared" si="3"/>
        <v>0</v>
      </c>
      <c r="AD52" s="23">
        <f t="shared" si="4"/>
        <v>0</v>
      </c>
      <c r="AE52" s="45">
        <f t="shared" si="5"/>
        <v>0</v>
      </c>
      <c r="AF52" s="31"/>
      <c r="AG52" s="28"/>
      <c r="AH52" s="28"/>
      <c r="AI52" s="28"/>
      <c r="AJ52" s="29"/>
      <c r="AK52" s="29"/>
      <c r="AL52" s="29"/>
      <c r="AM52" s="29"/>
      <c r="AN52" s="30"/>
      <c r="AO52" s="27">
        <f t="shared" si="6"/>
        <v>0</v>
      </c>
      <c r="AP52" s="26">
        <f t="shared" si="7"/>
        <v>0</v>
      </c>
      <c r="AQ52" s="23">
        <f t="shared" si="8"/>
        <v>0</v>
      </c>
      <c r="AR52" s="45">
        <f t="shared" si="9"/>
        <v>0</v>
      </c>
      <c r="AS52" s="31"/>
      <c r="AT52" s="28"/>
      <c r="AU52" s="28"/>
      <c r="AV52" s="29"/>
      <c r="AW52" s="29"/>
      <c r="AX52" s="29"/>
      <c r="AY52" s="29"/>
      <c r="AZ52" s="30"/>
      <c r="BA52" s="27">
        <f t="shared" si="10"/>
        <v>0</v>
      </c>
      <c r="BB52" s="26">
        <f t="shared" si="11"/>
        <v>0</v>
      </c>
      <c r="BC52" s="23">
        <f t="shared" si="12"/>
        <v>0</v>
      </c>
      <c r="BD52" s="45">
        <f t="shared" si="13"/>
        <v>0</v>
      </c>
      <c r="BE52" s="27"/>
      <c r="BF52" s="43"/>
      <c r="BG52" s="29"/>
      <c r="BH52" s="29"/>
      <c r="BI52" s="29"/>
      <c r="BJ52" s="29"/>
      <c r="BK52" s="30"/>
      <c r="BL52" s="40">
        <f t="shared" si="14"/>
        <v>0</v>
      </c>
      <c r="BM52" s="37">
        <f t="shared" si="15"/>
        <v>0</v>
      </c>
      <c r="BN52" s="36">
        <f t="shared" si="16"/>
        <v>0</v>
      </c>
      <c r="BO52" s="35">
        <f t="shared" si="17"/>
        <v>0</v>
      </c>
      <c r="BP52" s="31"/>
      <c r="BQ52" s="28"/>
      <c r="BR52" s="28"/>
      <c r="BS52" s="28"/>
      <c r="BT52" s="29"/>
      <c r="BU52" s="29"/>
      <c r="BV52" s="29"/>
      <c r="BW52" s="29"/>
      <c r="BX52" s="30"/>
      <c r="BY52" s="27">
        <f t="shared" si="18"/>
        <v>0</v>
      </c>
      <c r="BZ52" s="26">
        <f t="shared" si="19"/>
        <v>0</v>
      </c>
      <c r="CA52" s="32">
        <f t="shared" si="20"/>
        <v>0</v>
      </c>
      <c r="CB52" s="72">
        <f t="shared" si="21"/>
        <v>0</v>
      </c>
      <c r="CC52" s="31"/>
      <c r="CD52" s="28"/>
      <c r="CE52" s="29"/>
      <c r="CF52" s="29"/>
      <c r="CG52" s="29"/>
      <c r="CH52" s="29"/>
      <c r="CI52" s="30"/>
      <c r="CJ52" s="27">
        <f t="shared" si="22"/>
        <v>0</v>
      </c>
      <c r="CK52" s="26">
        <f t="shared" si="23"/>
        <v>0</v>
      </c>
      <c r="CL52" s="23">
        <f t="shared" si="24"/>
        <v>0</v>
      </c>
      <c r="CM52" s="45">
        <f t="shared" si="25"/>
        <v>0</v>
      </c>
      <c r="IL52" s="79"/>
    </row>
    <row r="53" spans="1:283" s="4" customFormat="1" hidden="1" x14ac:dyDescent="0.25">
      <c r="A53" s="33"/>
      <c r="B53" s="63"/>
      <c r="C53" s="25"/>
      <c r="D53" s="64"/>
      <c r="E53" s="64"/>
      <c r="F53" s="65"/>
      <c r="G53" s="24" t="str">
        <f>IF(AND(OR($G$2="Y",$H$2="Y"),I53&lt;5,J53&lt;5),IF(AND(I53=#REF!,J53=#REF!),#REF!+1,1),"")</f>
        <v/>
      </c>
      <c r="H53" s="21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34" t="str">
        <f>IF(ISNA(VLOOKUP(E53,SortLookup!$A$1:$B$5,2,FALSE))," ",VLOOKUP(E53,SortLookup!$A$1:$B$5,2,FALSE))</f>
        <v xml:space="preserve"> </v>
      </c>
      <c r="J53" s="22" t="str">
        <f>IF(ISNA(VLOOKUP(F53,SortLookup!$A$7:$B$11,2,FALSE))," ",VLOOKUP(F53,SortLookup!$A$7:$B$11,2,FALSE))</f>
        <v xml:space="preserve"> </v>
      </c>
      <c r="K53" s="58">
        <f t="shared" si="0"/>
        <v>0</v>
      </c>
      <c r="L53" s="59">
        <f t="shared" si="26"/>
        <v>0</v>
      </c>
      <c r="M53" s="36">
        <f t="shared" si="27"/>
        <v>0</v>
      </c>
      <c r="N53" s="37">
        <f t="shared" si="1"/>
        <v>0</v>
      </c>
      <c r="O53" s="60">
        <f t="shared" si="28"/>
        <v>0</v>
      </c>
      <c r="P53" s="31"/>
      <c r="Q53" s="28"/>
      <c r="R53" s="28"/>
      <c r="S53" s="28"/>
      <c r="T53" s="28"/>
      <c r="U53" s="28"/>
      <c r="V53" s="28"/>
      <c r="W53" s="29"/>
      <c r="X53" s="29"/>
      <c r="Y53" s="29"/>
      <c r="Z53" s="29"/>
      <c r="AA53" s="30"/>
      <c r="AB53" s="27">
        <f t="shared" si="2"/>
        <v>0</v>
      </c>
      <c r="AC53" s="26">
        <f t="shared" si="3"/>
        <v>0</v>
      </c>
      <c r="AD53" s="23">
        <f t="shared" si="4"/>
        <v>0</v>
      </c>
      <c r="AE53" s="45">
        <f t="shared" si="5"/>
        <v>0</v>
      </c>
      <c r="AF53" s="31"/>
      <c r="AG53" s="28"/>
      <c r="AH53" s="28"/>
      <c r="AI53" s="28"/>
      <c r="AJ53" s="29"/>
      <c r="AK53" s="29"/>
      <c r="AL53" s="29"/>
      <c r="AM53" s="29"/>
      <c r="AN53" s="30"/>
      <c r="AO53" s="27">
        <f t="shared" si="6"/>
        <v>0</v>
      </c>
      <c r="AP53" s="26">
        <f t="shared" si="7"/>
        <v>0</v>
      </c>
      <c r="AQ53" s="23">
        <f t="shared" si="8"/>
        <v>0</v>
      </c>
      <c r="AR53" s="45">
        <f t="shared" si="9"/>
        <v>0</v>
      </c>
      <c r="AS53" s="31"/>
      <c r="AT53" s="28"/>
      <c r="AU53" s="28"/>
      <c r="AV53" s="29"/>
      <c r="AW53" s="29"/>
      <c r="AX53" s="29"/>
      <c r="AY53" s="29"/>
      <c r="AZ53" s="30"/>
      <c r="BA53" s="27">
        <f t="shared" si="10"/>
        <v>0</v>
      </c>
      <c r="BB53" s="26">
        <f t="shared" si="11"/>
        <v>0</v>
      </c>
      <c r="BC53" s="23">
        <f t="shared" si="12"/>
        <v>0</v>
      </c>
      <c r="BD53" s="45">
        <f t="shared" si="13"/>
        <v>0</v>
      </c>
      <c r="BE53" s="27"/>
      <c r="BF53" s="43"/>
      <c r="BG53" s="29"/>
      <c r="BH53" s="29"/>
      <c r="BI53" s="29"/>
      <c r="BJ53" s="29"/>
      <c r="BK53" s="30"/>
      <c r="BL53" s="40">
        <f t="shared" si="14"/>
        <v>0</v>
      </c>
      <c r="BM53" s="37">
        <f t="shared" si="15"/>
        <v>0</v>
      </c>
      <c r="BN53" s="36">
        <f t="shared" si="16"/>
        <v>0</v>
      </c>
      <c r="BO53" s="35">
        <f t="shared" si="17"/>
        <v>0</v>
      </c>
      <c r="BP53" s="31"/>
      <c r="BQ53" s="28"/>
      <c r="BR53" s="28"/>
      <c r="BS53" s="28"/>
      <c r="BT53" s="29"/>
      <c r="BU53" s="29"/>
      <c r="BV53" s="29"/>
      <c r="BW53" s="29"/>
      <c r="BX53" s="30"/>
      <c r="BY53" s="27">
        <f t="shared" si="18"/>
        <v>0</v>
      </c>
      <c r="BZ53" s="26">
        <f t="shared" si="19"/>
        <v>0</v>
      </c>
      <c r="CA53" s="32">
        <f t="shared" si="20"/>
        <v>0</v>
      </c>
      <c r="CB53" s="72">
        <f t="shared" si="21"/>
        <v>0</v>
      </c>
      <c r="CC53" s="31"/>
      <c r="CD53" s="28"/>
      <c r="CE53" s="29"/>
      <c r="CF53" s="29"/>
      <c r="CG53" s="29"/>
      <c r="CH53" s="29"/>
      <c r="CI53" s="30"/>
      <c r="CJ53" s="27">
        <f t="shared" si="22"/>
        <v>0</v>
      </c>
      <c r="CK53" s="26">
        <f t="shared" si="23"/>
        <v>0</v>
      </c>
      <c r="CL53" s="23">
        <f t="shared" si="24"/>
        <v>0</v>
      </c>
      <c r="CM53" s="45">
        <f t="shared" si="25"/>
        <v>0</v>
      </c>
      <c r="IL53" s="79"/>
    </row>
    <row r="54" spans="1:283" s="4" customFormat="1" hidden="1" x14ac:dyDescent="0.25">
      <c r="A54" s="33"/>
      <c r="B54" s="63"/>
      <c r="C54" s="25"/>
      <c r="D54" s="64"/>
      <c r="E54" s="64"/>
      <c r="F54" s="65"/>
      <c r="G54" s="24" t="str">
        <f>IF(AND(OR($G$2="Y",$H$2="Y"),I54&lt;5,J54&lt;5),IF(AND(I54=#REF!,J54=#REF!),#REF!+1,1),"")</f>
        <v/>
      </c>
      <c r="H54" s="21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34" t="str">
        <f>IF(ISNA(VLOOKUP(E54,SortLookup!$A$1:$B$5,2,FALSE))," ",VLOOKUP(E54,SortLookup!$A$1:$B$5,2,FALSE))</f>
        <v xml:space="preserve"> </v>
      </c>
      <c r="J54" s="22" t="str">
        <f>IF(ISNA(VLOOKUP(F54,SortLookup!$A$7:$B$11,2,FALSE))," ",VLOOKUP(F54,SortLookup!$A$7:$B$11,2,FALSE))</f>
        <v xml:space="preserve"> </v>
      </c>
      <c r="K54" s="58">
        <f t="shared" si="0"/>
        <v>0</v>
      </c>
      <c r="L54" s="59">
        <f t="shared" si="26"/>
        <v>0</v>
      </c>
      <c r="M54" s="36">
        <f t="shared" si="27"/>
        <v>0</v>
      </c>
      <c r="N54" s="37">
        <f t="shared" si="1"/>
        <v>0</v>
      </c>
      <c r="O54" s="60">
        <f t="shared" si="28"/>
        <v>0</v>
      </c>
      <c r="P54" s="31"/>
      <c r="Q54" s="28"/>
      <c r="R54" s="28"/>
      <c r="S54" s="28"/>
      <c r="T54" s="28"/>
      <c r="U54" s="28"/>
      <c r="V54" s="28"/>
      <c r="W54" s="29"/>
      <c r="X54" s="29"/>
      <c r="Y54" s="29"/>
      <c r="Z54" s="29"/>
      <c r="AA54" s="30"/>
      <c r="AB54" s="27">
        <f t="shared" si="2"/>
        <v>0</v>
      </c>
      <c r="AC54" s="26">
        <f t="shared" si="3"/>
        <v>0</v>
      </c>
      <c r="AD54" s="23">
        <f t="shared" si="4"/>
        <v>0</v>
      </c>
      <c r="AE54" s="45">
        <f t="shared" si="5"/>
        <v>0</v>
      </c>
      <c r="AF54" s="31"/>
      <c r="AG54" s="28"/>
      <c r="AH54" s="28"/>
      <c r="AI54" s="28"/>
      <c r="AJ54" s="29"/>
      <c r="AK54" s="29"/>
      <c r="AL54" s="29"/>
      <c r="AM54" s="29"/>
      <c r="AN54" s="30"/>
      <c r="AO54" s="27">
        <f t="shared" si="6"/>
        <v>0</v>
      </c>
      <c r="AP54" s="26">
        <f t="shared" si="7"/>
        <v>0</v>
      </c>
      <c r="AQ54" s="23">
        <f t="shared" si="8"/>
        <v>0</v>
      </c>
      <c r="AR54" s="45">
        <f t="shared" si="9"/>
        <v>0</v>
      </c>
      <c r="AS54" s="31"/>
      <c r="AT54" s="28"/>
      <c r="AU54" s="28"/>
      <c r="AV54" s="29"/>
      <c r="AW54" s="29"/>
      <c r="AX54" s="29"/>
      <c r="AY54" s="29"/>
      <c r="AZ54" s="30"/>
      <c r="BA54" s="27">
        <f t="shared" si="10"/>
        <v>0</v>
      </c>
      <c r="BB54" s="26">
        <f t="shared" si="11"/>
        <v>0</v>
      </c>
      <c r="BC54" s="23">
        <f t="shared" si="12"/>
        <v>0</v>
      </c>
      <c r="BD54" s="45">
        <f t="shared" si="13"/>
        <v>0</v>
      </c>
      <c r="BE54" s="27"/>
      <c r="BF54" s="43"/>
      <c r="BG54" s="29"/>
      <c r="BH54" s="29"/>
      <c r="BI54" s="29"/>
      <c r="BJ54" s="29"/>
      <c r="BK54" s="30"/>
      <c r="BL54" s="40">
        <f t="shared" si="14"/>
        <v>0</v>
      </c>
      <c r="BM54" s="37">
        <f t="shared" si="15"/>
        <v>0</v>
      </c>
      <c r="BN54" s="36">
        <f t="shared" si="16"/>
        <v>0</v>
      </c>
      <c r="BO54" s="35">
        <f t="shared" si="17"/>
        <v>0</v>
      </c>
      <c r="BP54" s="31"/>
      <c r="BQ54" s="28"/>
      <c r="BR54" s="28"/>
      <c r="BS54" s="28"/>
      <c r="BT54" s="29"/>
      <c r="BU54" s="29"/>
      <c r="BV54" s="29"/>
      <c r="BW54" s="29"/>
      <c r="BX54" s="30"/>
      <c r="BY54" s="27">
        <f t="shared" si="18"/>
        <v>0</v>
      </c>
      <c r="BZ54" s="26">
        <f t="shared" si="19"/>
        <v>0</v>
      </c>
      <c r="CA54" s="32">
        <f t="shared" si="20"/>
        <v>0</v>
      </c>
      <c r="CB54" s="72">
        <f t="shared" si="21"/>
        <v>0</v>
      </c>
      <c r="CC54" s="31"/>
      <c r="CD54" s="28"/>
      <c r="CE54" s="29"/>
      <c r="CF54" s="29"/>
      <c r="CG54" s="29"/>
      <c r="CH54" s="29"/>
      <c r="CI54" s="30"/>
      <c r="CJ54" s="27">
        <f t="shared" si="22"/>
        <v>0</v>
      </c>
      <c r="CK54" s="26">
        <f t="shared" si="23"/>
        <v>0</v>
      </c>
      <c r="CL54" s="23">
        <f t="shared" si="24"/>
        <v>0</v>
      </c>
      <c r="CM54" s="45">
        <f t="shared" si="25"/>
        <v>0</v>
      </c>
      <c r="IL54" s="79"/>
      <c r="IO54"/>
      <c r="IP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</row>
    <row r="55" spans="1:283" s="4" customFormat="1" hidden="1" x14ac:dyDescent="0.25">
      <c r="A55" s="33"/>
      <c r="B55" s="63"/>
      <c r="C55" s="25"/>
      <c r="D55" s="64"/>
      <c r="E55" s="64"/>
      <c r="F55" s="65"/>
      <c r="G55" s="24" t="str">
        <f>IF(AND(OR($G$2="Y",$H$2="Y"),I55&lt;5,J55&lt;5),IF(AND(I55=#REF!,J55=#REF!),#REF!+1,1),"")</f>
        <v/>
      </c>
      <c r="H55" s="21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34" t="str">
        <f>IF(ISNA(VLOOKUP(E55,SortLookup!$A$1:$B$5,2,FALSE))," ",VLOOKUP(E55,SortLookup!$A$1:$B$5,2,FALSE))</f>
        <v xml:space="preserve"> </v>
      </c>
      <c r="J55" s="22" t="str">
        <f>IF(ISNA(VLOOKUP(F55,SortLookup!$A$7:$B$11,2,FALSE))," ",VLOOKUP(F55,SortLookup!$A$7:$B$11,2,FALSE))</f>
        <v xml:space="preserve"> </v>
      </c>
      <c r="K55" s="58">
        <f t="shared" si="0"/>
        <v>0</v>
      </c>
      <c r="L55" s="59">
        <f t="shared" si="26"/>
        <v>0</v>
      </c>
      <c r="M55" s="36">
        <f t="shared" si="27"/>
        <v>0</v>
      </c>
      <c r="N55" s="37">
        <f t="shared" si="1"/>
        <v>0</v>
      </c>
      <c r="O55" s="60">
        <f t="shared" si="28"/>
        <v>0</v>
      </c>
      <c r="P55" s="31"/>
      <c r="Q55" s="28"/>
      <c r="R55" s="28"/>
      <c r="S55" s="28"/>
      <c r="T55" s="28"/>
      <c r="U55" s="28"/>
      <c r="V55" s="28"/>
      <c r="W55" s="29"/>
      <c r="X55" s="29"/>
      <c r="Y55" s="29"/>
      <c r="Z55" s="29"/>
      <c r="AA55" s="30"/>
      <c r="AB55" s="27">
        <f t="shared" si="2"/>
        <v>0</v>
      </c>
      <c r="AC55" s="26">
        <f t="shared" si="3"/>
        <v>0</v>
      </c>
      <c r="AD55" s="23">
        <f t="shared" si="4"/>
        <v>0</v>
      </c>
      <c r="AE55" s="45">
        <f t="shared" si="5"/>
        <v>0</v>
      </c>
      <c r="AF55" s="31"/>
      <c r="AG55" s="28"/>
      <c r="AH55" s="28"/>
      <c r="AI55" s="28"/>
      <c r="AJ55" s="29"/>
      <c r="AK55" s="29"/>
      <c r="AL55" s="29"/>
      <c r="AM55" s="29"/>
      <c r="AN55" s="30"/>
      <c r="AO55" s="27">
        <f t="shared" si="6"/>
        <v>0</v>
      </c>
      <c r="AP55" s="26">
        <f t="shared" si="7"/>
        <v>0</v>
      </c>
      <c r="AQ55" s="23">
        <f t="shared" si="8"/>
        <v>0</v>
      </c>
      <c r="AR55" s="45">
        <f t="shared" si="9"/>
        <v>0</v>
      </c>
      <c r="AS55" s="31"/>
      <c r="AT55" s="28"/>
      <c r="AU55" s="28"/>
      <c r="AV55" s="29"/>
      <c r="AW55" s="29"/>
      <c r="AX55" s="29"/>
      <c r="AY55" s="29"/>
      <c r="AZ55" s="30"/>
      <c r="BA55" s="27">
        <f t="shared" si="10"/>
        <v>0</v>
      </c>
      <c r="BB55" s="26">
        <f t="shared" si="11"/>
        <v>0</v>
      </c>
      <c r="BC55" s="23">
        <f t="shared" si="12"/>
        <v>0</v>
      </c>
      <c r="BD55" s="45">
        <f t="shared" si="13"/>
        <v>0</v>
      </c>
      <c r="BE55" s="27"/>
      <c r="BF55" s="43"/>
      <c r="BG55" s="29"/>
      <c r="BH55" s="29"/>
      <c r="BI55" s="29"/>
      <c r="BJ55" s="29"/>
      <c r="BK55" s="30"/>
      <c r="BL55" s="40">
        <f t="shared" si="14"/>
        <v>0</v>
      </c>
      <c r="BM55" s="37">
        <f t="shared" si="15"/>
        <v>0</v>
      </c>
      <c r="BN55" s="36">
        <f t="shared" si="16"/>
        <v>0</v>
      </c>
      <c r="BO55" s="35">
        <f t="shared" si="17"/>
        <v>0</v>
      </c>
      <c r="BP55" s="31"/>
      <c r="BQ55" s="28"/>
      <c r="BR55" s="28"/>
      <c r="BS55" s="28"/>
      <c r="BT55" s="29"/>
      <c r="BU55" s="29"/>
      <c r="BV55" s="29"/>
      <c r="BW55" s="29"/>
      <c r="BX55" s="30"/>
      <c r="BY55" s="27">
        <f t="shared" si="18"/>
        <v>0</v>
      </c>
      <c r="BZ55" s="26">
        <f t="shared" si="19"/>
        <v>0</v>
      </c>
      <c r="CA55" s="32">
        <f t="shared" si="20"/>
        <v>0</v>
      </c>
      <c r="CB55" s="72">
        <f t="shared" si="21"/>
        <v>0</v>
      </c>
      <c r="CC55" s="31"/>
      <c r="CD55" s="28"/>
      <c r="CE55" s="29"/>
      <c r="CF55" s="29"/>
      <c r="CG55" s="29"/>
      <c r="CH55" s="29"/>
      <c r="CI55" s="30"/>
      <c r="CJ55" s="27">
        <f t="shared" si="22"/>
        <v>0</v>
      </c>
      <c r="CK55" s="26">
        <f t="shared" si="23"/>
        <v>0</v>
      </c>
      <c r="CL55" s="23">
        <f t="shared" si="24"/>
        <v>0</v>
      </c>
      <c r="CM55" s="45">
        <f t="shared" si="25"/>
        <v>0</v>
      </c>
      <c r="IL55" s="79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</row>
    <row r="56" spans="1:283" s="4" customFormat="1" hidden="1" x14ac:dyDescent="0.25">
      <c r="A56" s="33"/>
      <c r="B56" s="63"/>
      <c r="C56" s="25"/>
      <c r="D56" s="64"/>
      <c r="E56" s="64"/>
      <c r="F56" s="65"/>
      <c r="G56" s="24" t="str">
        <f>IF(AND(OR($G$2="Y",$H$2="Y"),I56&lt;5,J56&lt;5),IF(AND(I56=#REF!,J56=#REF!),#REF!+1,1),"")</f>
        <v/>
      </c>
      <c r="H56" s="21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34" t="str">
        <f>IF(ISNA(VLOOKUP(E56,SortLookup!$A$1:$B$5,2,FALSE))," ",VLOOKUP(E56,SortLookup!$A$1:$B$5,2,FALSE))</f>
        <v xml:space="preserve"> </v>
      </c>
      <c r="J56" s="22" t="str">
        <f>IF(ISNA(VLOOKUP(F56,SortLookup!$A$7:$B$11,2,FALSE))," ",VLOOKUP(F56,SortLookup!$A$7:$B$11,2,FALSE))</f>
        <v xml:space="preserve"> </v>
      </c>
      <c r="K56" s="58">
        <f t="shared" si="0"/>
        <v>0</v>
      </c>
      <c r="L56" s="59">
        <f t="shared" si="26"/>
        <v>0</v>
      </c>
      <c r="M56" s="36">
        <f t="shared" si="27"/>
        <v>0</v>
      </c>
      <c r="N56" s="37">
        <f t="shared" si="1"/>
        <v>0</v>
      </c>
      <c r="O56" s="60">
        <f t="shared" si="28"/>
        <v>0</v>
      </c>
      <c r="P56" s="31"/>
      <c r="Q56" s="28"/>
      <c r="R56" s="28"/>
      <c r="S56" s="28"/>
      <c r="T56" s="28"/>
      <c r="U56" s="28"/>
      <c r="V56" s="28"/>
      <c r="W56" s="29"/>
      <c r="X56" s="29"/>
      <c r="Y56" s="29"/>
      <c r="Z56" s="29"/>
      <c r="AA56" s="30"/>
      <c r="AB56" s="27">
        <f t="shared" si="2"/>
        <v>0</v>
      </c>
      <c r="AC56" s="26">
        <f t="shared" si="3"/>
        <v>0</v>
      </c>
      <c r="AD56" s="23">
        <f t="shared" si="4"/>
        <v>0</v>
      </c>
      <c r="AE56" s="45">
        <f t="shared" si="5"/>
        <v>0</v>
      </c>
      <c r="AF56" s="31"/>
      <c r="AG56" s="28"/>
      <c r="AH56" s="28"/>
      <c r="AI56" s="28"/>
      <c r="AJ56" s="29"/>
      <c r="AK56" s="29"/>
      <c r="AL56" s="29"/>
      <c r="AM56" s="29"/>
      <c r="AN56" s="30"/>
      <c r="AO56" s="27">
        <f t="shared" si="6"/>
        <v>0</v>
      </c>
      <c r="AP56" s="26">
        <f t="shared" si="7"/>
        <v>0</v>
      </c>
      <c r="AQ56" s="23">
        <f t="shared" si="8"/>
        <v>0</v>
      </c>
      <c r="AR56" s="45">
        <f t="shared" si="9"/>
        <v>0</v>
      </c>
      <c r="AS56" s="31"/>
      <c r="AT56" s="28"/>
      <c r="AU56" s="28"/>
      <c r="AV56" s="29"/>
      <c r="AW56" s="29"/>
      <c r="AX56" s="29"/>
      <c r="AY56" s="29"/>
      <c r="AZ56" s="30"/>
      <c r="BA56" s="27">
        <f t="shared" si="10"/>
        <v>0</v>
      </c>
      <c r="BB56" s="26">
        <f t="shared" si="11"/>
        <v>0</v>
      </c>
      <c r="BC56" s="23">
        <f t="shared" si="12"/>
        <v>0</v>
      </c>
      <c r="BD56" s="45">
        <f t="shared" si="13"/>
        <v>0</v>
      </c>
      <c r="BE56" s="27"/>
      <c r="BF56" s="43"/>
      <c r="BG56" s="29"/>
      <c r="BH56" s="29"/>
      <c r="BI56" s="29"/>
      <c r="BJ56" s="29"/>
      <c r="BK56" s="30"/>
      <c r="BL56" s="40">
        <f t="shared" si="14"/>
        <v>0</v>
      </c>
      <c r="BM56" s="37">
        <f t="shared" si="15"/>
        <v>0</v>
      </c>
      <c r="BN56" s="36">
        <f t="shared" si="16"/>
        <v>0</v>
      </c>
      <c r="BO56" s="35">
        <f t="shared" si="17"/>
        <v>0</v>
      </c>
      <c r="BP56" s="31"/>
      <c r="BQ56" s="28"/>
      <c r="BR56" s="28"/>
      <c r="BS56" s="28"/>
      <c r="BT56" s="29"/>
      <c r="BU56" s="29"/>
      <c r="BV56" s="29"/>
      <c r="BW56" s="29"/>
      <c r="BX56" s="30"/>
      <c r="BY56" s="27">
        <f t="shared" si="18"/>
        <v>0</v>
      </c>
      <c r="BZ56" s="26">
        <f t="shared" si="19"/>
        <v>0</v>
      </c>
      <c r="CA56" s="32">
        <f t="shared" si="20"/>
        <v>0</v>
      </c>
      <c r="CB56" s="72">
        <f t="shared" si="21"/>
        <v>0</v>
      </c>
      <c r="CC56" s="31"/>
      <c r="CD56" s="28"/>
      <c r="CE56" s="29"/>
      <c r="CF56" s="29"/>
      <c r="CG56" s="29"/>
      <c r="CH56" s="29"/>
      <c r="CI56" s="30"/>
      <c r="CJ56" s="27">
        <f t="shared" si="22"/>
        <v>0</v>
      </c>
      <c r="CK56" s="26">
        <f t="shared" si="23"/>
        <v>0</v>
      </c>
      <c r="CL56" s="23">
        <f t="shared" si="24"/>
        <v>0</v>
      </c>
      <c r="CM56" s="45">
        <f t="shared" si="25"/>
        <v>0</v>
      </c>
      <c r="CN56" s="1"/>
      <c r="CO56" s="1"/>
      <c r="CP56" s="2"/>
      <c r="CQ56" s="2"/>
      <c r="CR56" s="2"/>
      <c r="CS56" s="2"/>
      <c r="CT56" s="2"/>
      <c r="CU56" s="61"/>
      <c r="CV56" s="13"/>
      <c r="CW56" s="6"/>
      <c r="CX56" s="38"/>
      <c r="CY56" s="1"/>
      <c r="CZ56" s="1"/>
      <c r="DA56" s="2"/>
      <c r="DB56" s="2"/>
      <c r="DC56" s="2"/>
      <c r="DD56" s="2"/>
      <c r="DE56" s="2"/>
      <c r="DF56" s="61"/>
      <c r="DG56" s="13"/>
      <c r="DH56" s="6"/>
      <c r="DI56" s="38"/>
      <c r="DJ56" s="1"/>
      <c r="DK56" s="1"/>
      <c r="DL56" s="2"/>
      <c r="DM56" s="2"/>
      <c r="DN56" s="2"/>
      <c r="DO56" s="2"/>
      <c r="DP56" s="2"/>
      <c r="DQ56" s="61"/>
      <c r="DR56" s="13"/>
      <c r="DS56" s="6"/>
      <c r="DT56" s="38"/>
      <c r="DU56" s="1"/>
      <c r="DV56" s="1"/>
      <c r="DW56" s="2"/>
      <c r="DX56" s="2"/>
      <c r="DY56" s="2"/>
      <c r="DZ56" s="2"/>
      <c r="EA56" s="2"/>
      <c r="EB56" s="61"/>
      <c r="EC56" s="13"/>
      <c r="ED56" s="6"/>
      <c r="EE56" s="38"/>
      <c r="EF56" s="1"/>
      <c r="EG56" s="1"/>
      <c r="EH56" s="2"/>
      <c r="EI56" s="2"/>
      <c r="EJ56" s="2"/>
      <c r="EK56" s="2"/>
      <c r="EL56" s="2"/>
      <c r="EM56" s="61"/>
      <c r="EN56" s="13"/>
      <c r="EO56" s="6"/>
      <c r="EP56" s="38"/>
      <c r="EQ56" s="1"/>
      <c r="ER56" s="1"/>
      <c r="ES56" s="2"/>
      <c r="ET56" s="2"/>
      <c r="EU56" s="2"/>
      <c r="EV56" s="2"/>
      <c r="EW56" s="2"/>
      <c r="EX56" s="61"/>
      <c r="EY56" s="13"/>
      <c r="EZ56" s="6"/>
      <c r="FA56" s="38"/>
      <c r="FB56" s="1"/>
      <c r="FC56" s="1"/>
      <c r="FD56" s="2"/>
      <c r="FE56" s="2"/>
      <c r="FF56" s="2"/>
      <c r="FG56" s="2"/>
      <c r="FH56" s="2"/>
      <c r="FI56" s="61"/>
      <c r="FJ56" s="13"/>
      <c r="FK56" s="6"/>
      <c r="FL56" s="38"/>
      <c r="FM56" s="1"/>
      <c r="FN56" s="1"/>
      <c r="FO56" s="2"/>
      <c r="FP56" s="2"/>
      <c r="FQ56" s="2"/>
      <c r="FR56" s="2"/>
      <c r="FS56" s="2"/>
      <c r="FT56" s="61"/>
      <c r="FU56" s="13"/>
      <c r="FV56" s="6"/>
      <c r="FW56" s="38"/>
      <c r="FX56" s="1"/>
      <c r="FY56" s="1"/>
      <c r="FZ56" s="2"/>
      <c r="GA56" s="2"/>
      <c r="GB56" s="2"/>
      <c r="GC56" s="2"/>
      <c r="GD56" s="2"/>
      <c r="GE56" s="61"/>
      <c r="GF56" s="13"/>
      <c r="GG56" s="6"/>
      <c r="GH56" s="38"/>
      <c r="GI56" s="1"/>
      <c r="GJ56" s="1"/>
      <c r="GK56" s="2"/>
      <c r="GL56" s="2"/>
      <c r="GM56" s="2"/>
      <c r="GN56" s="2"/>
      <c r="GO56" s="2"/>
      <c r="GP56" s="61"/>
      <c r="GQ56" s="13"/>
      <c r="GR56" s="6"/>
      <c r="GS56" s="38"/>
      <c r="GT56" s="1"/>
      <c r="GU56" s="1"/>
      <c r="GV56" s="2"/>
      <c r="GW56" s="2"/>
      <c r="GX56" s="2"/>
      <c r="GY56" s="2"/>
      <c r="GZ56" s="2"/>
      <c r="HA56" s="61"/>
      <c r="HB56" s="13"/>
      <c r="HC56" s="6"/>
      <c r="HD56" s="38"/>
      <c r="HE56" s="1"/>
      <c r="HF56" s="1"/>
      <c r="HG56" s="2"/>
      <c r="HH56" s="2"/>
      <c r="HI56" s="2"/>
      <c r="HJ56" s="2"/>
      <c r="HK56" s="2"/>
      <c r="HL56" s="61"/>
      <c r="HM56" s="13"/>
      <c r="HN56" s="6"/>
      <c r="HO56" s="38"/>
      <c r="HP56" s="1"/>
      <c r="HQ56" s="1"/>
      <c r="HR56" s="2"/>
      <c r="HS56" s="2"/>
      <c r="HT56" s="2"/>
      <c r="HU56" s="2"/>
      <c r="HV56" s="2"/>
      <c r="HW56" s="61"/>
      <c r="HX56" s="13"/>
      <c r="HY56" s="6"/>
      <c r="HZ56" s="38"/>
      <c r="IA56" s="1"/>
      <c r="IB56" s="1"/>
      <c r="IC56" s="2"/>
      <c r="ID56" s="2"/>
      <c r="IE56" s="2"/>
      <c r="IF56" s="2"/>
      <c r="IG56" s="2"/>
      <c r="IH56" s="61"/>
      <c r="II56" s="13"/>
      <c r="IJ56" s="6"/>
      <c r="IK56" s="38"/>
      <c r="IL56" s="79"/>
      <c r="IM56"/>
      <c r="IN56"/>
    </row>
    <row r="57" spans="1:283" s="4" customFormat="1" hidden="1" x14ac:dyDescent="0.25">
      <c r="A57" s="33"/>
      <c r="B57" s="63"/>
      <c r="C57" s="25"/>
      <c r="D57" s="64"/>
      <c r="E57" s="64"/>
      <c r="F57" s="65"/>
      <c r="G57" s="24" t="str">
        <f>IF(AND(OR($G$2="Y",$H$2="Y"),I57&lt;5,J57&lt;5),IF(AND(I57=#REF!,J57=#REF!),#REF!+1,1),"")</f>
        <v/>
      </c>
      <c r="H57" s="21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34" t="str">
        <f>IF(ISNA(VLOOKUP(E57,SortLookup!$A$1:$B$5,2,FALSE))," ",VLOOKUP(E57,SortLookup!$A$1:$B$5,2,FALSE))</f>
        <v xml:space="preserve"> </v>
      </c>
      <c r="J57" s="22" t="str">
        <f>IF(ISNA(VLOOKUP(F57,SortLookup!$A$7:$B$11,2,FALSE))," ",VLOOKUP(F57,SortLookup!$A$7:$B$11,2,FALSE))</f>
        <v xml:space="preserve"> </v>
      </c>
      <c r="K57" s="58">
        <f t="shared" ref="K57" si="29">L57+M57+O57</f>
        <v>0</v>
      </c>
      <c r="L57" s="59">
        <f t="shared" ref="L57" si="30">AB57+AO57+BA57+BL57+BY57+CJ57+CU56+DF56+DQ56+EB56+EM56+EX56+FI56+FT56+GE56+GP56+HA56+HL56+HW56+IH56</f>
        <v>0</v>
      </c>
      <c r="M57" s="36">
        <f t="shared" ref="M57" si="31">AD57+AQ57+BC57+BN57+CA57+CL57+CW56+DH56+DS56+ED56+EO56+EZ56+FK56+FV56+GG56+GR56+HC56+HN56+HY56+IJ56</f>
        <v>0</v>
      </c>
      <c r="N57" s="37">
        <f t="shared" ref="N57" si="32">O57</f>
        <v>0</v>
      </c>
      <c r="O57" s="60">
        <f t="shared" ref="O57" si="33">W57+AJ57+AV57+BG57+BT57+CE57+CP56+DA56+DL56+DW56+EH56+ES56+FD56+FO56+FZ56+GK56+GV56+HG56+HR56+IC56</f>
        <v>0</v>
      </c>
      <c r="P57" s="31"/>
      <c r="Q57" s="28"/>
      <c r="R57" s="28"/>
      <c r="S57" s="28"/>
      <c r="T57" s="28"/>
      <c r="U57" s="28"/>
      <c r="V57" s="28"/>
      <c r="W57" s="29"/>
      <c r="X57" s="29"/>
      <c r="Y57" s="29"/>
      <c r="Z57" s="29"/>
      <c r="AA57" s="30"/>
      <c r="AB57" s="27">
        <f>P57+Q57+R57+S57+T57+U57+V57</f>
        <v>0</v>
      </c>
      <c r="AC57" s="26">
        <f>W57</f>
        <v>0</v>
      </c>
      <c r="AD57" s="23">
        <f>(X57*3)+(Y57*10)+(Z57*5)+(AA57*20)</f>
        <v>0</v>
      </c>
      <c r="AE57" s="45">
        <f>AB57+AC57+AD57</f>
        <v>0</v>
      </c>
      <c r="AF57" s="31"/>
      <c r="AG57" s="28"/>
      <c r="AH57" s="28"/>
      <c r="AI57" s="28"/>
      <c r="AJ57" s="29"/>
      <c r="AK57" s="29"/>
      <c r="AL57" s="29"/>
      <c r="AM57" s="29"/>
      <c r="AN57" s="30"/>
      <c r="AO57" s="27">
        <f>AF57+AG57+AH57+AI57</f>
        <v>0</v>
      </c>
      <c r="AP57" s="26">
        <f>AJ57</f>
        <v>0</v>
      </c>
      <c r="AQ57" s="23">
        <f>(AK57*3)+(AL57*10)+(AM57*5)+(AN57*20)</f>
        <v>0</v>
      </c>
      <c r="AR57" s="45">
        <f>AO57+AP57+AQ57</f>
        <v>0</v>
      </c>
      <c r="AS57" s="31"/>
      <c r="AT57" s="28"/>
      <c r="AU57" s="28"/>
      <c r="AV57" s="29"/>
      <c r="AW57" s="29"/>
      <c r="AX57" s="29"/>
      <c r="AY57" s="114"/>
      <c r="AZ57" s="115"/>
      <c r="BA57" s="116">
        <f>AS57+AT57+AU57</f>
        <v>0</v>
      </c>
      <c r="BB57" s="117">
        <f>AV57</f>
        <v>0</v>
      </c>
      <c r="BC57" s="118">
        <f>(AW57*3)+(AX57*10)+(AY57*5)+(AZ57*20)</f>
        <v>0</v>
      </c>
      <c r="BD57" s="119">
        <f>BA57+BB57+BC57</f>
        <v>0</v>
      </c>
      <c r="BE57" s="116"/>
      <c r="BF57" s="120"/>
      <c r="BG57" s="114"/>
      <c r="BH57" s="114"/>
      <c r="BI57" s="114"/>
      <c r="BJ57" s="114"/>
      <c r="BK57" s="115"/>
      <c r="BL57" s="121">
        <f>BE57+BF57</f>
        <v>0</v>
      </c>
      <c r="BM57" s="122">
        <f>BG57/2</f>
        <v>0</v>
      </c>
      <c r="BN57" s="123">
        <f>(BH57*3)+(BI57*5)+(BJ57*5)+(BK57*20)</f>
        <v>0</v>
      </c>
      <c r="BO57" s="124">
        <f>BL57+BM57+BN57</f>
        <v>0</v>
      </c>
      <c r="BP57" s="125"/>
      <c r="BQ57" s="126"/>
      <c r="BR57" s="126"/>
      <c r="BS57" s="126"/>
      <c r="BT57" s="114"/>
      <c r="BU57" s="114"/>
      <c r="BV57" s="114"/>
      <c r="BW57" s="114"/>
      <c r="BX57" s="115"/>
      <c r="BY57" s="116">
        <f>BP57+BQ57+BR57+BS57</f>
        <v>0</v>
      </c>
      <c r="BZ57" s="117">
        <f>BT57</f>
        <v>0</v>
      </c>
      <c r="CA57" s="127">
        <f>(BU57*3)+(BV57*10)+(BW57*5)+(BX57*20)</f>
        <v>0</v>
      </c>
      <c r="CB57" s="128">
        <f>BY57+BZ57+CA57</f>
        <v>0</v>
      </c>
      <c r="CC57" s="125"/>
      <c r="CD57" s="126"/>
      <c r="CE57" s="114"/>
      <c r="CF57" s="114"/>
      <c r="CG57" s="114"/>
      <c r="CH57" s="114"/>
      <c r="CI57" s="115"/>
      <c r="CJ57" s="116">
        <f>CC57+CD57</f>
        <v>0</v>
      </c>
      <c r="CK57" s="117">
        <f>CE57</f>
        <v>0</v>
      </c>
      <c r="CL57" s="118">
        <f>(CF57*3)+(CG57*10)+(CH57*5)+(CI57*20)</f>
        <v>0</v>
      </c>
      <c r="CM57" s="119">
        <f>CJ57+CK57+CL57</f>
        <v>0</v>
      </c>
      <c r="IL57" s="79"/>
      <c r="IO57"/>
      <c r="IP57"/>
      <c r="IQ57"/>
    </row>
    <row r="58" spans="1:283" s="4" customFormat="1" ht="13.8" hidden="1" thickBot="1" x14ac:dyDescent="0.3">
      <c r="A58" s="130"/>
      <c r="B58" s="95"/>
      <c r="C58" s="96"/>
      <c r="D58" s="97"/>
      <c r="E58" s="97"/>
      <c r="F58" s="98"/>
      <c r="G58" s="99" t="str">
        <f>IF(AND(OR($G$2="Y",$H$2="Y"),I58&lt;5,J58&lt;5),IF(AND(I58=#REF!,J58=#REF!),#REF!+1,1),"")</f>
        <v/>
      </c>
      <c r="H58" s="100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101" t="str">
        <f>IF(ISNA(VLOOKUP(E58,SortLookup!$A$1:$B$5,2,FALSE))," ",VLOOKUP(E58,SortLookup!$A$1:$B$5,2,FALSE))</f>
        <v xml:space="preserve"> </v>
      </c>
      <c r="J58" s="102" t="str">
        <f>IF(ISNA(VLOOKUP(F58,SortLookup!$A$7:$B$11,2,FALSE))," ",VLOOKUP(F58,SortLookup!$A$7:$B$11,2,FALSE))</f>
        <v xml:space="preserve"> </v>
      </c>
      <c r="K58" s="103">
        <f>L58+M58+O58</f>
        <v>0</v>
      </c>
      <c r="L58" s="104">
        <f>AB58+AO58+BA58+BL58+BY58+CJ58+CU57+DF57+DQ57+EB57+EM57+EX57+FI57+FT57+GE57+GP57+HA57+HL57+HW57+IH57</f>
        <v>0</v>
      </c>
      <c r="M58" s="105">
        <f>AD58+AQ58+BC58+BN58+CA58+CL58+CW57+DH57+DS57+ED57+EO57+EZ57+FK57+FV57+GG57+GR57+HC57+HN57+HY57+IJ57</f>
        <v>0</v>
      </c>
      <c r="N58" s="106">
        <f>O58</f>
        <v>0</v>
      </c>
      <c r="O58" s="107">
        <f>W58+AJ58+AV58+BG58+BT58+CE58+CP57+DA57+DL57+DW57+EH57+ES57+FD57+FO57+FZ57+GK57+GV57+HG57+HR57+IC57</f>
        <v>0</v>
      </c>
      <c r="P58" s="108"/>
      <c r="Q58" s="109"/>
      <c r="R58" s="109"/>
      <c r="S58" s="109"/>
      <c r="T58" s="109"/>
      <c r="U58" s="109"/>
      <c r="V58" s="109"/>
      <c r="W58" s="110"/>
      <c r="X58" s="110"/>
      <c r="Y58" s="110"/>
      <c r="Z58" s="110"/>
      <c r="AA58" s="111"/>
      <c r="AB58" s="112">
        <f>P58+Q58+R58+S58+T58+U58+V58</f>
        <v>0</v>
      </c>
      <c r="AC58" s="106">
        <f>W58</f>
        <v>0</v>
      </c>
      <c r="AD58" s="105">
        <f>(X58*3)+(Y58*10)+(Z58*5)+(AA58*20)</f>
        <v>0</v>
      </c>
      <c r="AE58" s="113">
        <f>AB58+AC58+AD58</f>
        <v>0</v>
      </c>
      <c r="AF58" s="108"/>
      <c r="AG58" s="109"/>
      <c r="AH58" s="109"/>
      <c r="AI58" s="109"/>
      <c r="AJ58" s="110"/>
      <c r="AK58" s="110"/>
      <c r="AL58" s="110"/>
      <c r="AM58" s="110"/>
      <c r="AN58" s="111"/>
      <c r="AO58" s="112">
        <f>AF58+AG58+AH58+AI58</f>
        <v>0</v>
      </c>
      <c r="AP58" s="106">
        <f>AJ58</f>
        <v>0</v>
      </c>
      <c r="AQ58" s="105">
        <f>(AK58*3)+(AL58*10)+(AM58*5)+(AN58*20)</f>
        <v>0</v>
      </c>
      <c r="AR58" s="113">
        <f>AO58+AP58+AQ58</f>
        <v>0</v>
      </c>
      <c r="AS58" s="108"/>
      <c r="AT58" s="109"/>
      <c r="AU58" s="109"/>
      <c r="AV58" s="110"/>
      <c r="AW58" s="110"/>
      <c r="AX58" s="110"/>
      <c r="AY58" s="110"/>
      <c r="AZ58" s="111"/>
      <c r="BA58" s="112">
        <f>AS58+AT58+AU58</f>
        <v>0</v>
      </c>
      <c r="BB58" s="106">
        <f>AV58</f>
        <v>0</v>
      </c>
      <c r="BC58" s="105">
        <f>(AW58*3)+(AX58*10)+(AY58*5)+(AZ58*20)</f>
        <v>0</v>
      </c>
      <c r="BD58" s="113">
        <f>BA58+BB58+BC58</f>
        <v>0</v>
      </c>
      <c r="BE58" s="116"/>
      <c r="BF58" s="120"/>
      <c r="BG58" s="114"/>
      <c r="BH58" s="114"/>
      <c r="BI58" s="114"/>
      <c r="BJ58" s="114"/>
      <c r="BK58" s="115"/>
      <c r="BL58" s="121">
        <f>BE58+BF58</f>
        <v>0</v>
      </c>
      <c r="BM58" s="122">
        <f>BG58/2</f>
        <v>0</v>
      </c>
      <c r="BN58" s="123">
        <f>(BH58*3)+(BI58*5)+(BJ58*5)+(BK58*20)</f>
        <v>0</v>
      </c>
      <c r="BO58" s="124">
        <f>BL58+BM58+BN58</f>
        <v>0</v>
      </c>
      <c r="BP58" s="125"/>
      <c r="BQ58" s="126"/>
      <c r="BR58" s="126"/>
      <c r="BS58" s="126"/>
      <c r="BT58" s="114"/>
      <c r="BU58" s="114"/>
      <c r="BV58" s="114"/>
      <c r="BW58" s="114"/>
      <c r="BX58" s="115"/>
      <c r="BY58" s="116">
        <f>BP58+BQ58+BR58+BS58</f>
        <v>0</v>
      </c>
      <c r="BZ58" s="117">
        <f>BT58</f>
        <v>0</v>
      </c>
      <c r="CA58" s="127">
        <f>(BU58*3)+(BV58*10)+(BW58*5)+(BX58*20)</f>
        <v>0</v>
      </c>
      <c r="CB58" s="128">
        <f>BY58+BZ58+CA58</f>
        <v>0</v>
      </c>
      <c r="CC58" s="125"/>
      <c r="CD58" s="126"/>
      <c r="CE58" s="114"/>
      <c r="CF58" s="114"/>
      <c r="CG58" s="114"/>
      <c r="CH58" s="114"/>
      <c r="CI58" s="115"/>
      <c r="CJ58" s="116">
        <f>CC58+CD58</f>
        <v>0</v>
      </c>
      <c r="CK58" s="117">
        <f>CE58</f>
        <v>0</v>
      </c>
      <c r="CL58" s="118">
        <f>(CF58*3)+(CG58*10)+(CH58*5)+(CI58*20)</f>
        <v>0</v>
      </c>
      <c r="CM58" s="119">
        <f>CJ58+CK58+CL58</f>
        <v>0</v>
      </c>
      <c r="CN58" s="1"/>
      <c r="CO58" s="1"/>
      <c r="CP58" s="2"/>
      <c r="CQ58" s="2"/>
      <c r="CR58" s="2"/>
      <c r="CS58" s="2"/>
      <c r="CT58" s="2"/>
      <c r="CU58" s="61"/>
      <c r="CV58" s="13"/>
      <c r="CW58" s="6"/>
      <c r="CX58" s="38"/>
      <c r="CY58" s="1"/>
      <c r="CZ58" s="1"/>
      <c r="DA58" s="2"/>
      <c r="DB58" s="2"/>
      <c r="DC58" s="2"/>
      <c r="DD58" s="2"/>
      <c r="DE58" s="2"/>
      <c r="DF58" s="61"/>
      <c r="DG58" s="13"/>
      <c r="DH58" s="6"/>
      <c r="DI58" s="38"/>
      <c r="DJ58" s="1"/>
      <c r="DK58" s="1"/>
      <c r="DL58" s="2"/>
      <c r="DM58" s="2"/>
      <c r="DN58" s="2"/>
      <c r="DO58" s="2"/>
      <c r="DP58" s="2"/>
      <c r="DQ58" s="61"/>
      <c r="DR58" s="13"/>
      <c r="DS58" s="6"/>
      <c r="DT58" s="38"/>
      <c r="DU58" s="1"/>
      <c r="DV58" s="1"/>
      <c r="DW58" s="2"/>
      <c r="DX58" s="2"/>
      <c r="DY58" s="2"/>
      <c r="DZ58" s="2"/>
      <c r="EA58" s="2"/>
      <c r="EB58" s="61"/>
      <c r="EC58" s="13"/>
      <c r="ED58" s="6"/>
      <c r="EE58" s="38"/>
      <c r="EF58" s="1"/>
      <c r="EG58" s="1"/>
      <c r="EH58" s="2"/>
      <c r="EI58" s="2"/>
      <c r="EJ58" s="2"/>
      <c r="EK58" s="2"/>
      <c r="EL58" s="2"/>
      <c r="EM58" s="61"/>
      <c r="EN58" s="13"/>
      <c r="EO58" s="6"/>
      <c r="EP58" s="38"/>
      <c r="EQ58" s="1"/>
      <c r="ER58" s="1"/>
      <c r="ES58" s="2"/>
      <c r="ET58" s="2"/>
      <c r="EU58" s="2"/>
      <c r="EV58" s="2"/>
      <c r="EW58" s="2"/>
      <c r="EX58" s="61"/>
      <c r="EY58" s="13"/>
      <c r="EZ58" s="6"/>
      <c r="FA58" s="38"/>
      <c r="FB58" s="1"/>
      <c r="FC58" s="1"/>
      <c r="FD58" s="2"/>
      <c r="FE58" s="2"/>
      <c r="FF58" s="2"/>
      <c r="FG58" s="2"/>
      <c r="FH58" s="2"/>
      <c r="FI58" s="61"/>
      <c r="FJ58" s="13"/>
      <c r="FK58" s="6"/>
      <c r="FL58" s="38"/>
      <c r="FM58" s="1"/>
      <c r="FN58" s="1"/>
      <c r="FO58" s="2"/>
      <c r="FP58" s="2"/>
      <c r="FQ58" s="2"/>
      <c r="FR58" s="2"/>
      <c r="FS58" s="2"/>
      <c r="FT58" s="61"/>
      <c r="FU58" s="13"/>
      <c r="FV58" s="6"/>
      <c r="FW58" s="38"/>
      <c r="FX58" s="1"/>
      <c r="FY58" s="1"/>
      <c r="FZ58" s="2"/>
      <c r="GA58" s="2"/>
      <c r="GB58" s="2"/>
      <c r="GC58" s="2"/>
      <c r="GD58" s="2"/>
      <c r="GE58" s="61"/>
      <c r="GF58" s="13"/>
      <c r="GG58" s="6"/>
      <c r="GH58" s="38"/>
      <c r="GI58" s="1"/>
      <c r="GJ58" s="1"/>
      <c r="GK58" s="2"/>
      <c r="GL58" s="2"/>
      <c r="GM58" s="2"/>
      <c r="GN58" s="2"/>
      <c r="GO58" s="2"/>
      <c r="GP58" s="61"/>
      <c r="GQ58" s="13"/>
      <c r="GR58" s="6"/>
      <c r="GS58" s="38"/>
      <c r="GT58" s="1"/>
      <c r="GU58" s="1"/>
      <c r="GV58" s="2"/>
      <c r="GW58" s="2"/>
      <c r="GX58" s="2"/>
      <c r="GY58" s="2"/>
      <c r="GZ58" s="2"/>
      <c r="HA58" s="61"/>
      <c r="HB58" s="13"/>
      <c r="HC58" s="6"/>
      <c r="HD58" s="38"/>
      <c r="HE58" s="1"/>
      <c r="HF58" s="1"/>
      <c r="HG58" s="2"/>
      <c r="HH58" s="2"/>
      <c r="HI58" s="2"/>
      <c r="HJ58" s="2"/>
      <c r="HK58" s="2"/>
      <c r="HL58" s="61"/>
      <c r="HM58" s="13"/>
      <c r="HN58" s="6"/>
      <c r="HO58" s="38"/>
      <c r="HP58" s="1"/>
      <c r="HQ58" s="1"/>
      <c r="HR58" s="2"/>
      <c r="HS58" s="2"/>
      <c r="HT58" s="2"/>
      <c r="HU58" s="2"/>
      <c r="HV58" s="2"/>
      <c r="HW58" s="61"/>
      <c r="HX58" s="13"/>
      <c r="HY58" s="6"/>
      <c r="HZ58" s="38"/>
      <c r="IA58" s="1"/>
      <c r="IB58" s="1"/>
      <c r="IC58" s="2"/>
      <c r="ID58" s="2"/>
      <c r="IE58" s="2"/>
      <c r="IF58" s="2"/>
      <c r="IG58" s="2"/>
      <c r="IH58" s="61"/>
      <c r="II58" s="13"/>
      <c r="IJ58" s="6"/>
      <c r="IK58" s="38"/>
      <c r="IL58" s="79"/>
      <c r="IM58"/>
      <c r="IN58"/>
      <c r="IO58"/>
      <c r="IP58"/>
      <c r="IQ58"/>
    </row>
    <row r="59" spans="1:283" ht="13.8" thickTop="1" x14ac:dyDescent="0.25">
      <c r="A59" s="131"/>
      <c r="AE59" s="4"/>
      <c r="AY59" s="4"/>
      <c r="AZ59" s="4"/>
      <c r="BC59" s="4"/>
      <c r="BD59" s="4"/>
      <c r="BE59" s="129"/>
      <c r="BF59" s="129"/>
      <c r="BG59" s="129"/>
      <c r="BH59" s="129"/>
      <c r="BI59" s="129"/>
      <c r="BJ59" s="129"/>
      <c r="BK59" s="129"/>
      <c r="BL59" s="129"/>
      <c r="BM59" s="129"/>
      <c r="BN59" s="129"/>
      <c r="BO59" s="129"/>
      <c r="BP59" s="129"/>
      <c r="BQ59" s="129"/>
      <c r="BR59" s="129"/>
      <c r="BS59" s="129"/>
      <c r="BT59" s="129"/>
      <c r="BU59" s="129"/>
      <c r="BV59" s="129"/>
      <c r="BW59" s="129"/>
      <c r="BX59" s="129"/>
      <c r="BY59" s="129"/>
      <c r="BZ59" s="129"/>
      <c r="CA59" s="129"/>
      <c r="CB59" s="129"/>
      <c r="CC59" s="129"/>
      <c r="CD59" s="129"/>
      <c r="CE59" s="129"/>
      <c r="CF59" s="129"/>
      <c r="CG59" s="129"/>
      <c r="CH59" s="129"/>
      <c r="CI59" s="129"/>
      <c r="CJ59" s="129"/>
      <c r="CK59" s="129"/>
      <c r="CL59" s="129"/>
      <c r="CM59" s="129"/>
    </row>
    <row r="60" spans="1:283" x14ac:dyDescent="0.25">
      <c r="B60" s="66" t="s">
        <v>90</v>
      </c>
      <c r="D60" s="75"/>
      <c r="AE60" s="4"/>
    </row>
    <row r="61" spans="1:283" x14ac:dyDescent="0.25">
      <c r="B61" s="4" t="s">
        <v>86</v>
      </c>
      <c r="AE61" s="4"/>
    </row>
    <row r="62" spans="1:283" x14ac:dyDescent="0.25">
      <c r="B62" s="4" t="s">
        <v>85</v>
      </c>
      <c r="AE62" s="4"/>
    </row>
    <row r="63" spans="1:283" x14ac:dyDescent="0.25">
      <c r="B63" s="81" t="s">
        <v>109</v>
      </c>
      <c r="AE63" s="4"/>
      <c r="AX63" s="4"/>
    </row>
    <row r="64" spans="1:283" x14ac:dyDescent="0.25">
      <c r="B64" s="81" t="s">
        <v>111</v>
      </c>
      <c r="AE64" s="4"/>
    </row>
    <row r="65" spans="2:49" x14ac:dyDescent="0.25">
      <c r="AE65" s="4"/>
    </row>
    <row r="66" spans="2:49" x14ac:dyDescent="0.25">
      <c r="B66" s="77" t="s">
        <v>94</v>
      </c>
      <c r="AE66" s="4"/>
    </row>
    <row r="67" spans="2:49" x14ac:dyDescent="0.25">
      <c r="B67" s="77" t="s">
        <v>92</v>
      </c>
      <c r="AE67" s="4"/>
    </row>
    <row r="68" spans="2:49" x14ac:dyDescent="0.25">
      <c r="B68" s="77" t="s">
        <v>93</v>
      </c>
      <c r="AE68" s="4"/>
    </row>
    <row r="69" spans="2:49" ht="79.2" x14ac:dyDescent="0.25">
      <c r="B69" s="140" t="s">
        <v>119</v>
      </c>
      <c r="AE69" s="4"/>
      <c r="AW69" s="4"/>
    </row>
    <row r="70" spans="2:49" x14ac:dyDescent="0.25">
      <c r="B70" s="77" t="s">
        <v>96</v>
      </c>
      <c r="AE70" s="4"/>
    </row>
    <row r="71" spans="2:49" x14ac:dyDescent="0.25">
      <c r="AE71" s="4"/>
    </row>
    <row r="72" spans="2:49" x14ac:dyDescent="0.25">
      <c r="AE72" s="4"/>
    </row>
    <row r="73" spans="2:49" x14ac:dyDescent="0.25">
      <c r="AE73" s="4"/>
    </row>
  </sheetData>
  <sheetProtection sheet="1" objects="1" scenarios="1" selectLockedCells="1"/>
  <sortState ref="A3:JW39">
    <sortCondition ref="E3:E39"/>
    <sortCondition ref="K3:K39"/>
  </sortState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1"/>
      <headerFooter alignWithMargins="0"/>
    </customSheetView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2"/>
      <headerFooter alignWithMargins="0">
        <oddHeader>Page &amp;P&amp;RIDPA Match Scoring Spreadsheet (X-Large)</oddHeader>
      </headerFooter>
    </customSheetView>
  </customSheetViews>
  <mergeCells count="23">
    <mergeCell ref="A1:F1"/>
    <mergeCell ref="DU1:EE1"/>
    <mergeCell ref="AF1:AR1"/>
    <mergeCell ref="I1:J1"/>
    <mergeCell ref="K1:O1"/>
    <mergeCell ref="P1:AE1"/>
    <mergeCell ref="DJ1:DT1"/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</mergeCells>
  <phoneticPr fontId="1" type="noConversion"/>
  <printOptions gridLine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19" sqref="A19"/>
    </sheetView>
  </sheetViews>
  <sheetFormatPr defaultRowHeight="13.2" x14ac:dyDescent="0.25"/>
  <cols>
    <col min="1" max="1" width="4.88671875" bestFit="1" customWidth="1"/>
    <col min="2" max="2" width="4.5546875" bestFit="1" customWidth="1"/>
    <col min="3" max="3" width="113.109375" bestFit="1" customWidth="1"/>
  </cols>
  <sheetData>
    <row r="1" spans="1:3" x14ac:dyDescent="0.25">
      <c r="A1" s="7" t="s">
        <v>15</v>
      </c>
      <c r="B1" s="10">
        <v>0</v>
      </c>
      <c r="C1" s="8" t="s">
        <v>26</v>
      </c>
    </row>
    <row r="2" spans="1:3" x14ac:dyDescent="0.25">
      <c r="A2" s="7" t="s">
        <v>16</v>
      </c>
      <c r="B2" s="10">
        <v>1</v>
      </c>
      <c r="C2" s="9" t="s">
        <v>28</v>
      </c>
    </row>
    <row r="3" spans="1:3" x14ac:dyDescent="0.25">
      <c r="A3" s="7" t="s">
        <v>17</v>
      </c>
      <c r="B3" s="10">
        <v>2</v>
      </c>
      <c r="C3" s="9" t="s">
        <v>29</v>
      </c>
    </row>
    <row r="4" spans="1:3" x14ac:dyDescent="0.25">
      <c r="A4" s="7" t="s">
        <v>80</v>
      </c>
      <c r="B4" s="10">
        <v>3</v>
      </c>
      <c r="C4" s="9" t="s">
        <v>24</v>
      </c>
    </row>
    <row r="5" spans="1:3" x14ac:dyDescent="0.25">
      <c r="A5" s="7" t="s">
        <v>18</v>
      </c>
      <c r="B5" s="10">
        <v>4</v>
      </c>
      <c r="C5" s="9" t="s">
        <v>25</v>
      </c>
    </row>
    <row r="6" spans="1:3" x14ac:dyDescent="0.25">
      <c r="A6" s="7"/>
      <c r="B6" s="10"/>
    </row>
    <row r="7" spans="1:3" x14ac:dyDescent="0.25">
      <c r="A7" s="7" t="s">
        <v>19</v>
      </c>
      <c r="B7" s="10">
        <v>0</v>
      </c>
      <c r="C7" s="9" t="s">
        <v>27</v>
      </c>
    </row>
    <row r="8" spans="1:3" x14ac:dyDescent="0.25">
      <c r="A8" s="7" t="s">
        <v>20</v>
      </c>
      <c r="B8" s="10">
        <v>1</v>
      </c>
      <c r="C8" s="9"/>
    </row>
    <row r="9" spans="1:3" x14ac:dyDescent="0.25">
      <c r="A9" s="7" t="s">
        <v>21</v>
      </c>
      <c r="B9" s="10">
        <v>2</v>
      </c>
    </row>
    <row r="10" spans="1:3" x14ac:dyDescent="0.25">
      <c r="A10" s="7" t="s">
        <v>22</v>
      </c>
      <c r="B10" s="10">
        <v>3</v>
      </c>
      <c r="C10" s="9"/>
    </row>
    <row r="11" spans="1:3" x14ac:dyDescent="0.25">
      <c r="A11" s="7" t="s">
        <v>23</v>
      </c>
      <c r="B11" s="10">
        <v>4</v>
      </c>
      <c r="C11" s="9"/>
    </row>
    <row r="13" spans="1:3" x14ac:dyDescent="0.25">
      <c r="A13" s="11">
        <v>0</v>
      </c>
      <c r="B13" s="7" t="s">
        <v>19</v>
      </c>
      <c r="C13" s="9" t="s">
        <v>46</v>
      </c>
    </row>
    <row r="14" spans="1:3" x14ac:dyDescent="0.25">
      <c r="A14" s="11">
        <v>1</v>
      </c>
      <c r="B14" s="7" t="s">
        <v>20</v>
      </c>
      <c r="C14" s="9"/>
    </row>
    <row r="15" spans="1:3" x14ac:dyDescent="0.25">
      <c r="A15" s="11">
        <v>2</v>
      </c>
      <c r="B15" s="7" t="s">
        <v>21</v>
      </c>
      <c r="C15" s="9"/>
    </row>
    <row r="16" spans="1:3" x14ac:dyDescent="0.25">
      <c r="A16" s="11">
        <v>3</v>
      </c>
      <c r="B16" s="7" t="s">
        <v>22</v>
      </c>
      <c r="C16" s="9"/>
    </row>
    <row r="17" spans="1:3" x14ac:dyDescent="0.25">
      <c r="A17" s="11">
        <v>4</v>
      </c>
      <c r="B17" t="s">
        <v>52</v>
      </c>
      <c r="C17" t="s">
        <v>53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workbookViewId="0">
      <selection activeCell="A33" sqref="A33"/>
    </sheetView>
  </sheetViews>
  <sheetFormatPr defaultRowHeight="13.2" x14ac:dyDescent="0.25"/>
  <cols>
    <col min="1" max="1" width="125.6640625" customWidth="1"/>
  </cols>
  <sheetData>
    <row r="1" spans="1:1" s="14" customFormat="1" x14ac:dyDescent="0.25">
      <c r="A1" s="16" t="s">
        <v>81</v>
      </c>
    </row>
    <row r="2" spans="1:1" s="14" customFormat="1" x14ac:dyDescent="0.25">
      <c r="A2" s="15"/>
    </row>
    <row r="3" spans="1:1" s="14" customFormat="1" x14ac:dyDescent="0.25">
      <c r="A3" s="15"/>
    </row>
    <row r="4" spans="1:1" s="14" customFormat="1" x14ac:dyDescent="0.25">
      <c r="A4" s="16" t="s">
        <v>55</v>
      </c>
    </row>
    <row r="5" spans="1:1" s="14" customFormat="1" x14ac:dyDescent="0.25">
      <c r="A5" s="15" t="s">
        <v>56</v>
      </c>
    </row>
    <row r="6" spans="1:1" s="14" customFormat="1" ht="12.75" customHeight="1" x14ac:dyDescent="0.25">
      <c r="A6" s="15"/>
    </row>
    <row r="7" spans="1:1" x14ac:dyDescent="0.25">
      <c r="A7" s="15" t="s">
        <v>57</v>
      </c>
    </row>
    <row r="8" spans="1:1" x14ac:dyDescent="0.25">
      <c r="A8" s="15" t="s">
        <v>58</v>
      </c>
    </row>
    <row r="9" spans="1:1" x14ac:dyDescent="0.25">
      <c r="A9" s="15" t="s">
        <v>59</v>
      </c>
    </row>
    <row r="10" spans="1:1" x14ac:dyDescent="0.25">
      <c r="A10" s="15" t="s">
        <v>60</v>
      </c>
    </row>
    <row r="11" spans="1:1" x14ac:dyDescent="0.25">
      <c r="A11" s="15" t="s">
        <v>61</v>
      </c>
    </row>
    <row r="12" spans="1:1" x14ac:dyDescent="0.25">
      <c r="A12" s="15" t="s">
        <v>62</v>
      </c>
    </row>
    <row r="13" spans="1:1" x14ac:dyDescent="0.25">
      <c r="A13" s="15" t="s">
        <v>63</v>
      </c>
    </row>
    <row r="14" spans="1:1" x14ac:dyDescent="0.25">
      <c r="A14" s="15" t="s">
        <v>64</v>
      </c>
    </row>
    <row r="15" spans="1:1" x14ac:dyDescent="0.25">
      <c r="A15" s="15"/>
    </row>
    <row r="16" spans="1:1" ht="27" customHeight="1" x14ac:dyDescent="0.25">
      <c r="A16" s="15" t="s">
        <v>69</v>
      </c>
    </row>
    <row r="17" spans="1:1" x14ac:dyDescent="0.25">
      <c r="A17" s="15"/>
    </row>
    <row r="18" spans="1:1" x14ac:dyDescent="0.25">
      <c r="A18" s="15"/>
    </row>
    <row r="19" spans="1:1" ht="26.4" x14ac:dyDescent="0.25">
      <c r="A19" s="17" t="s">
        <v>78</v>
      </c>
    </row>
    <row r="20" spans="1:1" x14ac:dyDescent="0.25">
      <c r="A20" s="17"/>
    </row>
    <row r="21" spans="1:1" x14ac:dyDescent="0.25">
      <c r="A21" s="14"/>
    </row>
    <row r="22" spans="1:1" x14ac:dyDescent="0.25">
      <c r="A22" s="18" t="s">
        <v>70</v>
      </c>
    </row>
    <row r="23" spans="1:1" x14ac:dyDescent="0.25">
      <c r="A23" s="15" t="s">
        <v>57</v>
      </c>
    </row>
    <row r="24" spans="1:1" x14ac:dyDescent="0.25">
      <c r="A24" s="14" t="s">
        <v>71</v>
      </c>
    </row>
    <row r="25" spans="1:1" x14ac:dyDescent="0.25">
      <c r="A25" s="14" t="s">
        <v>77</v>
      </c>
    </row>
    <row r="26" spans="1:1" x14ac:dyDescent="0.25">
      <c r="A26" s="14" t="s">
        <v>72</v>
      </c>
    </row>
    <row r="27" spans="1:1" x14ac:dyDescent="0.25">
      <c r="A27" s="14" t="s">
        <v>73</v>
      </c>
    </row>
    <row r="28" spans="1:1" x14ac:dyDescent="0.25">
      <c r="A28" s="14" t="s">
        <v>74</v>
      </c>
    </row>
    <row r="29" spans="1:1" x14ac:dyDescent="0.25">
      <c r="A29" s="14" t="s">
        <v>79</v>
      </c>
    </row>
    <row r="30" spans="1:1" x14ac:dyDescent="0.25">
      <c r="A30" s="14" t="s">
        <v>75</v>
      </c>
    </row>
    <row r="31" spans="1:1" x14ac:dyDescent="0.25">
      <c r="A31" s="14" t="s">
        <v>76</v>
      </c>
    </row>
    <row r="32" spans="1:1" x14ac:dyDescent="0.25">
      <c r="A32" s="14"/>
    </row>
    <row r="33" spans="1:1" x14ac:dyDescent="0.25">
      <c r="A33" s="14"/>
    </row>
    <row r="34" spans="1:1" x14ac:dyDescent="0.25">
      <c r="A34" s="14"/>
    </row>
    <row r="35" spans="1:1" x14ac:dyDescent="0.25">
      <c r="A35" s="14"/>
    </row>
    <row r="36" spans="1:1" x14ac:dyDescent="0.25">
      <c r="A36" s="14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Scoresheet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2018-02-19T20:44:15Z</dcterms:modified>
</cp:coreProperties>
</file>