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aveExternalLinkValues="0" defaultThemeVersion="124226"/>
  <mc:AlternateContent xmlns:mc="http://schemas.openxmlformats.org/markup-compatibility/2006">
    <mc:Choice Requires="x15">
      <x15ac:absPath xmlns:x15ac="http://schemas.microsoft.com/office/spreadsheetml/2010/11/ac" url="F:\fridpa\MatchResults\2018\"/>
    </mc:Choice>
  </mc:AlternateContent>
  <bookViews>
    <workbookView xWindow="0" yWindow="0" windowWidth="23040" windowHeight="9108" tabRatio="245"/>
  </bookViews>
  <sheets>
    <sheet name="Scoresheet" sheetId="1" r:id="rId1"/>
    <sheet name="Sheet1" sheetId="4" r:id="rId2"/>
    <sheet name="SortLookup" sheetId="2" r:id="rId3"/>
    <sheet name="Help" sheetId="3" r:id="rId4"/>
  </sheets>
  <definedNames>
    <definedName name="_xlnm.Print_Area" localSheetId="0">Scoresheet!$A$1:$IL$39</definedName>
    <definedName name="_xlnm.Print_Titles" localSheetId="0">Scoresheet!$A:$F,Scoresheet!$1:$2</definedName>
    <definedName name="Z_1229FF16_6ED5_4DBA_B9FE_D3EE84024C57_.wvu.PrintArea" localSheetId="0" hidden="1">Scoresheet!$A$1:$IK$2</definedName>
    <definedName name="Z_1229FF16_6ED5_4DBA_B9FE_D3EE84024C57_.wvu.PrintTitles" localSheetId="0" hidden="1">Scoresheet!$A:$F,Scoresheet!$1:$2</definedName>
  </definedNames>
  <calcPr calcId="152511" fullPrecision="0"/>
  <customWorkbookViews>
    <customWorkbookView name="Mick Marchi - Personal View" guid="{1229FF16-6ED5-4DBA-B9FE-D3EE84024C57}" mergeInterval="0" personalView="1" maximized="1" windowWidth="1063" windowHeight="646" tabRatio="245" activeSheetId="1" showComments="commIndAndComment"/>
    <customWorkbookView name=" James D. Morgan - Personal View" guid="{233156EF-6886-4018-8D35-72AEDB4F2C43}" mergeInterval="0" personalView="1" maximized="1" windowWidth="1221" windowHeight="736" tabRatio="202" activeSheetId="1"/>
  </customWorkbookViews>
  <webPublishing targetScreenSize="1024x768" codePage="20127"/>
</workbook>
</file>

<file path=xl/calcChain.xml><?xml version="1.0" encoding="utf-8"?>
<calcChain xmlns="http://schemas.openxmlformats.org/spreadsheetml/2006/main">
  <c r="O14" i="1" l="1"/>
  <c r="N14" i="1" s="1"/>
  <c r="AO14" i="1"/>
  <c r="L14" i="1" s="1"/>
  <c r="AP14" i="1"/>
  <c r="AQ14" i="1"/>
  <c r="AR14" i="1" l="1"/>
  <c r="M14" i="1"/>
  <c r="K14" i="1" s="1"/>
  <c r="O19" i="1"/>
  <c r="N19" i="1" s="1"/>
  <c r="O16" i="1"/>
  <c r="N16" i="1" s="1"/>
  <c r="AO19" i="1"/>
  <c r="L19" i="1" s="1"/>
  <c r="AP19" i="1"/>
  <c r="AQ19" i="1"/>
  <c r="M19" i="1" s="1"/>
  <c r="AO16" i="1"/>
  <c r="L16" i="1" s="1"/>
  <c r="AP16" i="1"/>
  <c r="AQ16" i="1"/>
  <c r="AR16" i="1" l="1"/>
  <c r="AR19" i="1"/>
  <c r="M16" i="1"/>
  <c r="K16" i="1" s="1"/>
  <c r="K19" i="1"/>
  <c r="O23" i="1"/>
  <c r="N23" i="1" s="1"/>
  <c r="AD10" i="1" l="1"/>
  <c r="AD3" i="1"/>
  <c r="AD8" i="1"/>
  <c r="AD12" i="1"/>
  <c r="AD6" i="1"/>
  <c r="AD5" i="1"/>
  <c r="AD7" i="1"/>
  <c r="AD18" i="1"/>
  <c r="AD23" i="1"/>
  <c r="AD21" i="1"/>
  <c r="AD24" i="1"/>
  <c r="AD15" i="1"/>
  <c r="AD25" i="1"/>
  <c r="AD26" i="1"/>
  <c r="AD27" i="1"/>
  <c r="AQ10" i="1"/>
  <c r="AQ3" i="1"/>
  <c r="AQ8" i="1"/>
  <c r="AQ12" i="1"/>
  <c r="AQ6" i="1"/>
  <c r="AQ5" i="1"/>
  <c r="AQ7" i="1"/>
  <c r="AQ18" i="1"/>
  <c r="AQ23" i="1"/>
  <c r="AQ21" i="1"/>
  <c r="AQ24" i="1"/>
  <c r="AQ15" i="1"/>
  <c r="AQ25" i="1"/>
  <c r="AQ26" i="1"/>
  <c r="AQ27" i="1"/>
  <c r="AP10" i="1"/>
  <c r="AP3" i="1"/>
  <c r="AP8" i="1"/>
  <c r="AP12" i="1"/>
  <c r="AP6" i="1"/>
  <c r="AP5" i="1"/>
  <c r="AP7" i="1"/>
  <c r="AP18" i="1"/>
  <c r="AP23" i="1"/>
  <c r="AP21" i="1"/>
  <c r="AP24" i="1"/>
  <c r="AP15" i="1"/>
  <c r="AP25" i="1"/>
  <c r="AP26" i="1"/>
  <c r="AP27" i="1"/>
  <c r="AC10" i="1"/>
  <c r="AC3" i="1"/>
  <c r="AC8" i="1"/>
  <c r="AC12" i="1"/>
  <c r="AC6" i="1"/>
  <c r="AC5" i="1"/>
  <c r="AC7" i="1"/>
  <c r="AC18" i="1"/>
  <c r="AC23" i="1"/>
  <c r="AC21" i="1"/>
  <c r="AC24" i="1"/>
  <c r="AC15" i="1"/>
  <c r="AC25" i="1"/>
  <c r="AC26" i="1"/>
  <c r="AC27" i="1"/>
  <c r="O18" i="1" l="1"/>
  <c r="O24" i="1" l="1"/>
  <c r="N24" i="1" s="1"/>
  <c r="O15" i="1"/>
  <c r="N15" i="1" s="1"/>
  <c r="O25" i="1"/>
  <c r="N25" i="1" s="1"/>
  <c r="O26" i="1"/>
  <c r="N26" i="1" s="1"/>
  <c r="O27" i="1"/>
  <c r="N27" i="1" s="1"/>
  <c r="CL3" i="1" l="1"/>
  <c r="CL8" i="1"/>
  <c r="CL9" i="1"/>
  <c r="CL10" i="1"/>
  <c r="CL12" i="1"/>
  <c r="CA3" i="1"/>
  <c r="CA8" i="1"/>
  <c r="CA9" i="1"/>
  <c r="CA10" i="1"/>
  <c r="CA12" i="1"/>
  <c r="BC3" i="1"/>
  <c r="BC8" i="1"/>
  <c r="BC9" i="1"/>
  <c r="BC10" i="1"/>
  <c r="BC12" i="1"/>
  <c r="AQ9" i="1"/>
  <c r="AD9" i="1"/>
  <c r="I3" i="1"/>
  <c r="J3" i="1"/>
  <c r="O3" i="1"/>
  <c r="N3" i="1" s="1"/>
  <c r="AB3" i="1"/>
  <c r="AO3" i="1"/>
  <c r="BA3" i="1"/>
  <c r="BB3" i="1"/>
  <c r="BL3" i="1"/>
  <c r="BM3" i="1"/>
  <c r="BN3" i="1"/>
  <c r="BY3" i="1"/>
  <c r="BZ3" i="1"/>
  <c r="I8" i="1"/>
  <c r="J8" i="1"/>
  <c r="O8" i="1"/>
  <c r="N8" i="1" s="1"/>
  <c r="AB8" i="1"/>
  <c r="AO8" i="1"/>
  <c r="BA8" i="1"/>
  <c r="BB8" i="1"/>
  <c r="BL8" i="1"/>
  <c r="BM8" i="1"/>
  <c r="BN8" i="1"/>
  <c r="BY8" i="1"/>
  <c r="BZ8" i="1"/>
  <c r="I9" i="1"/>
  <c r="J9" i="1"/>
  <c r="O9" i="1"/>
  <c r="N9" i="1" s="1"/>
  <c r="AB9" i="1"/>
  <c r="AC9" i="1"/>
  <c r="AO9" i="1"/>
  <c r="AP9" i="1"/>
  <c r="BA9" i="1"/>
  <c r="BB9" i="1"/>
  <c r="BL9" i="1"/>
  <c r="BM9" i="1"/>
  <c r="BN9" i="1"/>
  <c r="BY9" i="1"/>
  <c r="BZ9" i="1"/>
  <c r="I10" i="1"/>
  <c r="J10" i="1"/>
  <c r="O10" i="1"/>
  <c r="N10" i="1" s="1"/>
  <c r="AB10" i="1"/>
  <c r="AO10" i="1"/>
  <c r="BA10" i="1"/>
  <c r="BB10" i="1"/>
  <c r="BL10" i="1"/>
  <c r="BM10" i="1"/>
  <c r="BN10" i="1"/>
  <c r="BY10" i="1"/>
  <c r="BZ10" i="1"/>
  <c r="I12" i="1"/>
  <c r="J12" i="1"/>
  <c r="O12" i="1"/>
  <c r="N12" i="1" s="1"/>
  <c r="AB12" i="1"/>
  <c r="AO12" i="1"/>
  <c r="BA12" i="1"/>
  <c r="BB12" i="1"/>
  <c r="BL12" i="1"/>
  <c r="BM12" i="1"/>
  <c r="BN12" i="1"/>
  <c r="BY12" i="1"/>
  <c r="BZ12" i="1"/>
  <c r="BO9" i="1" l="1"/>
  <c r="BO8" i="1"/>
  <c r="BO12" i="1"/>
  <c r="M12" i="1"/>
  <c r="CB12" i="1"/>
  <c r="AR12" i="1"/>
  <c r="AE12" i="1"/>
  <c r="M10" i="1"/>
  <c r="M9" i="1"/>
  <c r="BD9" i="1"/>
  <c r="AR9" i="1"/>
  <c r="G9" i="1"/>
  <c r="H9" i="1" s="1"/>
  <c r="M8" i="1"/>
  <c r="M3" i="1"/>
  <c r="AE3" i="1"/>
  <c r="G12" i="1"/>
  <c r="H12" i="1" s="1"/>
  <c r="AR8" i="1"/>
  <c r="BO3" i="1"/>
  <c r="CB9" i="1"/>
  <c r="CB3" i="1"/>
  <c r="BD12" i="1"/>
  <c r="BO10" i="1"/>
  <c r="BD8" i="1"/>
  <c r="G3" i="1"/>
  <c r="H3" i="1" s="1"/>
  <c r="CB8" i="1"/>
  <c r="CB10" i="1"/>
  <c r="BD3" i="1"/>
  <c r="BD10" i="1"/>
  <c r="AR10" i="1"/>
  <c r="AR3" i="1"/>
  <c r="AE10" i="1"/>
  <c r="AE9" i="1"/>
  <c r="AE8" i="1"/>
  <c r="G10" i="1"/>
  <c r="H10" i="1" s="1"/>
  <c r="G8" i="1"/>
  <c r="H8" i="1" s="1"/>
  <c r="I6" i="1" l="1"/>
  <c r="J6" i="1"/>
  <c r="O6" i="1"/>
  <c r="N6" i="1" s="1"/>
  <c r="AB6" i="1"/>
  <c r="AO6" i="1"/>
  <c r="BA6" i="1"/>
  <c r="BB6" i="1"/>
  <c r="BC6" i="1"/>
  <c r="BL6" i="1"/>
  <c r="BM6" i="1"/>
  <c r="BN6" i="1"/>
  <c r="BY6" i="1"/>
  <c r="BZ6" i="1"/>
  <c r="CA6" i="1"/>
  <c r="CJ6" i="1"/>
  <c r="CK6" i="1"/>
  <c r="CL6" i="1"/>
  <c r="I5" i="1"/>
  <c r="J5" i="1"/>
  <c r="O5" i="1"/>
  <c r="N5" i="1" s="1"/>
  <c r="AB5" i="1"/>
  <c r="AO5" i="1"/>
  <c r="BA5" i="1"/>
  <c r="BB5" i="1"/>
  <c r="BC5" i="1"/>
  <c r="BL5" i="1"/>
  <c r="BM5" i="1"/>
  <c r="BN5" i="1"/>
  <c r="BY5" i="1"/>
  <c r="BZ5" i="1"/>
  <c r="CA5" i="1"/>
  <c r="CJ5" i="1"/>
  <c r="CK5" i="1"/>
  <c r="CL5" i="1"/>
  <c r="CJ12" i="1"/>
  <c r="L12" i="1" s="1"/>
  <c r="CK12" i="1"/>
  <c r="CJ10" i="1"/>
  <c r="L10" i="1" s="1"/>
  <c r="K10" i="1" s="1"/>
  <c r="CK10" i="1"/>
  <c r="I7" i="1"/>
  <c r="J7" i="1"/>
  <c r="O7" i="1"/>
  <c r="N7" i="1" s="1"/>
  <c r="AB7" i="1"/>
  <c r="AO7" i="1"/>
  <c r="BA7" i="1"/>
  <c r="BB7" i="1"/>
  <c r="BC7" i="1"/>
  <c r="BL7" i="1"/>
  <c r="BM7" i="1"/>
  <c r="BN7" i="1"/>
  <c r="BY7" i="1"/>
  <c r="BZ7" i="1"/>
  <c r="CA7" i="1"/>
  <c r="CJ7" i="1"/>
  <c r="CK7" i="1"/>
  <c r="CL7" i="1"/>
  <c r="I18" i="1"/>
  <c r="J18" i="1"/>
  <c r="N18" i="1"/>
  <c r="AB18" i="1"/>
  <c r="AO18" i="1"/>
  <c r="BA18" i="1"/>
  <c r="BB18" i="1"/>
  <c r="BC18" i="1"/>
  <c r="BL18" i="1"/>
  <c r="BM18" i="1"/>
  <c r="BN18" i="1"/>
  <c r="BY18" i="1"/>
  <c r="BZ18" i="1"/>
  <c r="CA18" i="1"/>
  <c r="CJ18" i="1"/>
  <c r="CK18" i="1"/>
  <c r="CL18" i="1"/>
  <c r="M18" i="1" l="1"/>
  <c r="L18" i="1"/>
  <c r="K12" i="1"/>
  <c r="CB5" i="1"/>
  <c r="AE5" i="1"/>
  <c r="BO5" i="1"/>
  <c r="CM5" i="1"/>
  <c r="AR5" i="1"/>
  <c r="BD5" i="1"/>
  <c r="CM6" i="1"/>
  <c r="AR6" i="1"/>
  <c r="M6" i="1"/>
  <c r="G6" i="1"/>
  <c r="H6" i="1" s="1"/>
  <c r="G5" i="1"/>
  <c r="H5" i="1" s="1"/>
  <c r="BO18" i="1"/>
  <c r="BD7" i="1"/>
  <c r="M7" i="1"/>
  <c r="BO7" i="1"/>
  <c r="BD6" i="1"/>
  <c r="CM18" i="1"/>
  <c r="AR18" i="1"/>
  <c r="CB7" i="1"/>
  <c r="AE7" i="1"/>
  <c r="G7" i="1"/>
  <c r="H7" i="1" s="1"/>
  <c r="BO6" i="1"/>
  <c r="CB18" i="1"/>
  <c r="AE18" i="1"/>
  <c r="L5" i="1"/>
  <c r="BD18" i="1"/>
  <c r="CM7" i="1"/>
  <c r="AR7" i="1"/>
  <c r="M5" i="1"/>
  <c r="CB6" i="1"/>
  <c r="AE6" i="1"/>
  <c r="L6" i="1"/>
  <c r="G18" i="1"/>
  <c r="H18" i="1" s="1"/>
  <c r="CM10" i="1"/>
  <c r="CM12" i="1"/>
  <c r="L7" i="1"/>
  <c r="K7" i="1" l="1"/>
  <c r="K6" i="1"/>
  <c r="K18" i="1"/>
  <c r="K5" i="1"/>
  <c r="CJ9" i="1" l="1"/>
  <c r="L9" i="1" s="1"/>
  <c r="CK9" i="1"/>
  <c r="K9" i="1" l="1"/>
  <c r="CM9" i="1"/>
  <c r="I25" i="1" l="1"/>
  <c r="J25" i="1"/>
  <c r="AB25" i="1"/>
  <c r="AO25" i="1"/>
  <c r="BA25" i="1"/>
  <c r="BB25" i="1"/>
  <c r="BC25" i="1"/>
  <c r="BL25" i="1"/>
  <c r="BM25" i="1"/>
  <c r="BN25" i="1"/>
  <c r="BY25" i="1"/>
  <c r="BZ25" i="1"/>
  <c r="CA25" i="1"/>
  <c r="CJ25" i="1"/>
  <c r="CK25" i="1"/>
  <c r="CL25" i="1"/>
  <c r="L25" i="1" l="1"/>
  <c r="M25" i="1"/>
  <c r="CM25" i="1"/>
  <c r="AR25" i="1"/>
  <c r="BD25" i="1"/>
  <c r="BO25" i="1"/>
  <c r="CB25" i="1"/>
  <c r="AE25" i="1"/>
  <c r="G25" i="1"/>
  <c r="H25" i="1" s="1"/>
  <c r="K25" i="1" l="1"/>
  <c r="O21" i="1"/>
  <c r="N21" i="1" s="1"/>
  <c r="AO24" i="1" l="1"/>
  <c r="AO27" i="1"/>
  <c r="AO23" i="1"/>
  <c r="I23" i="1"/>
  <c r="J23" i="1"/>
  <c r="AB23" i="1"/>
  <c r="BA23" i="1"/>
  <c r="BB23" i="1"/>
  <c r="BC23" i="1"/>
  <c r="BL23" i="1"/>
  <c r="BM23" i="1"/>
  <c r="BN23" i="1"/>
  <c r="BY23" i="1"/>
  <c r="BZ23" i="1"/>
  <c r="CA23" i="1"/>
  <c r="CJ23" i="1"/>
  <c r="CK23" i="1"/>
  <c r="CL23" i="1"/>
  <c r="I24" i="1"/>
  <c r="J24" i="1"/>
  <c r="AB24" i="1"/>
  <c r="BA24" i="1"/>
  <c r="BB24" i="1"/>
  <c r="BC24" i="1"/>
  <c r="BL24" i="1"/>
  <c r="BM24" i="1"/>
  <c r="BN24" i="1"/>
  <c r="BY24" i="1"/>
  <c r="BZ24" i="1"/>
  <c r="CA24" i="1"/>
  <c r="CJ24" i="1"/>
  <c r="CK24" i="1"/>
  <c r="CL24" i="1"/>
  <c r="I27" i="1"/>
  <c r="J27" i="1"/>
  <c r="AB27" i="1"/>
  <c r="BA27" i="1"/>
  <c r="BB27" i="1"/>
  <c r="BC27" i="1"/>
  <c r="BL27" i="1"/>
  <c r="BM27" i="1"/>
  <c r="BN27" i="1"/>
  <c r="BY27" i="1"/>
  <c r="BZ27" i="1"/>
  <c r="CA27" i="1"/>
  <c r="CJ27" i="1"/>
  <c r="CK27" i="1"/>
  <c r="CL27" i="1"/>
  <c r="BA15" i="1"/>
  <c r="AO15" i="1"/>
  <c r="BB15" i="1"/>
  <c r="BC15" i="1"/>
  <c r="L23" i="1" l="1"/>
  <c r="M23" i="1"/>
  <c r="L27" i="1"/>
  <c r="M27" i="1"/>
  <c r="M24" i="1"/>
  <c r="L24" i="1"/>
  <c r="BO27" i="1"/>
  <c r="G24" i="1"/>
  <c r="H24" i="1" s="1"/>
  <c r="G23" i="1"/>
  <c r="H23" i="1" s="1"/>
  <c r="BO23" i="1"/>
  <c r="AR24" i="1"/>
  <c r="BO24" i="1"/>
  <c r="AR23" i="1"/>
  <c r="CM24" i="1"/>
  <c r="CM23" i="1"/>
  <c r="CB24" i="1"/>
  <c r="CB23" i="1"/>
  <c r="BD24" i="1"/>
  <c r="BD23" i="1"/>
  <c r="CB27" i="1"/>
  <c r="AE27" i="1"/>
  <c r="CM27" i="1"/>
  <c r="AR27" i="1"/>
  <c r="G27" i="1"/>
  <c r="H27" i="1" s="1"/>
  <c r="BD27" i="1"/>
  <c r="AE24" i="1"/>
  <c r="AE23" i="1"/>
  <c r="BD15" i="1"/>
  <c r="CJ8" i="1"/>
  <c r="L8" i="1" s="1"/>
  <c r="K8" i="1" s="1"/>
  <c r="CK8" i="1"/>
  <c r="K23" i="1" l="1"/>
  <c r="K24" i="1"/>
  <c r="K27" i="1"/>
  <c r="CM8" i="1"/>
  <c r="BL21" i="1"/>
  <c r="BM21" i="1"/>
  <c r="BN21" i="1"/>
  <c r="BL26" i="1"/>
  <c r="BM26" i="1"/>
  <c r="BN26" i="1"/>
  <c r="BL15" i="1"/>
  <c r="BM15" i="1"/>
  <c r="BN15" i="1"/>
  <c r="BO21" i="1" l="1"/>
  <c r="BO15" i="1"/>
  <c r="BO26" i="1"/>
  <c r="I15" i="1" l="1"/>
  <c r="J15" i="1"/>
  <c r="AB15" i="1"/>
  <c r="BY15" i="1"/>
  <c r="BZ15" i="1"/>
  <c r="CA15" i="1"/>
  <c r="CJ15" i="1"/>
  <c r="CK15" i="1"/>
  <c r="CL15" i="1"/>
  <c r="CJ3" i="1"/>
  <c r="L3" i="1" s="1"/>
  <c r="CK3" i="1"/>
  <c r="L15" i="1" l="1"/>
  <c r="M15" i="1"/>
  <c r="K3" i="1"/>
  <c r="G15" i="1"/>
  <c r="CB15" i="1"/>
  <c r="AE15" i="1"/>
  <c r="CM3" i="1"/>
  <c r="CM15" i="1"/>
  <c r="AR15" i="1"/>
  <c r="K15" i="1" l="1"/>
  <c r="I26" i="1"/>
  <c r="J26" i="1"/>
  <c r="AB26" i="1"/>
  <c r="AO26" i="1"/>
  <c r="BA26" i="1"/>
  <c r="BB26" i="1"/>
  <c r="BC26" i="1"/>
  <c r="BY26" i="1"/>
  <c r="BZ26" i="1"/>
  <c r="CA26" i="1"/>
  <c r="CJ26" i="1"/>
  <c r="CK26" i="1"/>
  <c r="CL26" i="1"/>
  <c r="L26" i="1" l="1"/>
  <c r="M26" i="1"/>
  <c r="BD26" i="1"/>
  <c r="CM26" i="1"/>
  <c r="CB26" i="1"/>
  <c r="AR26" i="1"/>
  <c r="AE26" i="1"/>
  <c r="G26" i="1"/>
  <c r="CJ21" i="1"/>
  <c r="CK21" i="1"/>
  <c r="CL21" i="1"/>
  <c r="I21" i="1"/>
  <c r="J21" i="1"/>
  <c r="AB21" i="1"/>
  <c r="AO21" i="1"/>
  <c r="BA21" i="1"/>
  <c r="BY21" i="1"/>
  <c r="BC21" i="1"/>
  <c r="CA21" i="1"/>
  <c r="BB21" i="1"/>
  <c r="BZ21" i="1"/>
  <c r="K26" i="1" l="1"/>
  <c r="M21" i="1"/>
  <c r="L21" i="1"/>
  <c r="CB21" i="1"/>
  <c r="BD21" i="1"/>
  <c r="AE21" i="1"/>
  <c r="AR21" i="1"/>
  <c r="CM21" i="1"/>
  <c r="G21" i="1"/>
  <c r="H26" i="1" l="1"/>
  <c r="K21" i="1"/>
  <c r="H15" i="1"/>
  <c r="H21" i="1"/>
</calcChain>
</file>

<file path=xl/sharedStrings.xml><?xml version="1.0" encoding="utf-8"?>
<sst xmlns="http://schemas.openxmlformats.org/spreadsheetml/2006/main" count="373" uniqueCount="128">
  <si>
    <t>Stage 8</t>
  </si>
  <si>
    <t>Stage 9</t>
  </si>
  <si>
    <t>Stage 10</t>
  </si>
  <si>
    <t>Stage 11</t>
  </si>
  <si>
    <t>Stage 12</t>
  </si>
  <si>
    <t>Stage 13</t>
  </si>
  <si>
    <t>Stage 14</t>
  </si>
  <si>
    <t>Stage 15</t>
  </si>
  <si>
    <t>Stage 16</t>
  </si>
  <si>
    <t>Stage 17</t>
  </si>
  <si>
    <t>Stage 18</t>
  </si>
  <si>
    <t>Stage 19</t>
  </si>
  <si>
    <t>Stage 20</t>
  </si>
  <si>
    <t>SSP</t>
  </si>
  <si>
    <t>ESP</t>
  </si>
  <si>
    <t>CDP</t>
  </si>
  <si>
    <t>SSR</t>
  </si>
  <si>
    <t>MA</t>
  </si>
  <si>
    <t>EX</t>
  </si>
  <si>
    <t>SS</t>
  </si>
  <si>
    <t>MM</t>
  </si>
  <si>
    <t>NV</t>
  </si>
  <si>
    <t>The shooter's division is looked up in the upper table and converted to anumber.</t>
  </si>
  <si>
    <t>Then his or her class is looked up in the lower table and converted to a number.</t>
  </si>
  <si>
    <t>IDPA Match Scoring Spreadsheet Sort Key lookup table</t>
  </si>
  <si>
    <t>A three-column sort on the division sort key first, class sort key next, and total match score third will yield a properly-ordered report.</t>
  </si>
  <si>
    <t>Table used to convert IDPA Divisions and classes into numeric sort keys.</t>
  </si>
  <si>
    <t>The sort keys can then be used with the total match scores to produce a sort by score within division and class.</t>
  </si>
  <si>
    <t>Sort Keys</t>
  </si>
  <si>
    <t>Pts Dn</t>
  </si>
  <si>
    <t>Str 1 Raw Time</t>
  </si>
  <si>
    <t>Str 2 Raw Time</t>
  </si>
  <si>
    <t>Str 3 Raw Time</t>
  </si>
  <si>
    <t>Str 4 Raw Time</t>
  </si>
  <si>
    <t>Str 5 Raw Time</t>
  </si>
  <si>
    <t>Str 6 Raw Time</t>
  </si>
  <si>
    <t>Str 7 Raw Time</t>
  </si>
  <si>
    <t>PE</t>
  </si>
  <si>
    <t>FTN</t>
  </si>
  <si>
    <t>HNS</t>
  </si>
  <si>
    <t>FTDR</t>
  </si>
  <si>
    <t>Stage Raw Time</t>
  </si>
  <si>
    <t>Pen Sec</t>
  </si>
  <si>
    <t>Total Stage Score</t>
  </si>
  <si>
    <t>This table is used to look up IDPA Classes using the numeric Class Sort Key value for purposes of promotions at sanctioned matches.</t>
  </si>
  <si>
    <t>Pts Dn/2</t>
  </si>
  <si>
    <t>Tot Pts Dn</t>
  </si>
  <si>
    <t>Tot Pen Time</t>
  </si>
  <si>
    <t>Tot Pts Dn/2</t>
  </si>
  <si>
    <t>Total Match Score</t>
  </si>
  <si>
    <t xml:space="preserve"> </t>
  </si>
  <si>
    <t>Invalid Shooter Class entered on spreadsheet!</t>
  </si>
  <si>
    <t>n</t>
  </si>
  <si>
    <t>If you delete rows in the scoring spreadsheet, and column H "blows up" with #REF! errors, replace the formulas in column H:</t>
  </si>
  <si>
    <t>(Remember to add the equal sign at the beginning of this formula!)</t>
  </si>
  <si>
    <t xml:space="preserve">   1. Unprotect the scoring worksheet using Tools-&gt;Protection-&gt;Unprotect Sheet. </t>
  </si>
  <si>
    <t xml:space="preserve">   2. Select this Help worksheet, and copy the formula below.</t>
  </si>
  <si>
    <t xml:space="preserve">   3. Return to the scoring worksheet.</t>
  </si>
  <si>
    <t xml:space="preserve">   4. Paste the copied formula into cell H3, and add an equal sign to the beginning of it.</t>
  </si>
  <si>
    <t xml:space="preserve">   5. Left-click and select the cell at location H3.</t>
  </si>
  <si>
    <t xml:space="preserve">   6. Place the cursor on the little black box that appears at the bottom right of cell H3. </t>
  </si>
  <si>
    <t xml:space="preserve">   7. Press and hold the left mouse button, and drag the little black box all the way down to the last active row of your spreadsheet. </t>
  </si>
  <si>
    <t xml:space="preserve">   8. Re-protect the worksheet using Tools-&gt;Protection-&gt;Protect Sheet. Uncheck all boxes, except for "Select unlocked cells." </t>
  </si>
  <si>
    <t>Sort Div</t>
  </si>
  <si>
    <t>Sort Class</t>
  </si>
  <si>
    <t>Rank?</t>
  </si>
  <si>
    <t>Promote?</t>
  </si>
  <si>
    <t>IF(AND($H$2="Y",J3&gt;0,OR(AND(G3=1,G12=10),AND(G3=2,G21=20),AND(G3=3,G30=30),AND(G3=4,G39=40),AND(G3=5,G48=50),AND(G3=6,G57=60),AND(G3=7,G66=70),AND(G3=8,G75=80),AND(G3=9,G84=90),AND(G3=10,G93=100))),VLOOKUP(J3-1,SortLookup!$A$12:$B$15,2,FALSE),"")</t>
  </si>
  <si>
    <t>Columns I and J (Sort Div and Sort Class) are provided to allow a quick, three-column sort for final match results.</t>
  </si>
  <si>
    <t xml:space="preserve">   2. Select any cell in the spreadsheet.</t>
  </si>
  <si>
    <t xml:space="preserve">   4. In the Sort By box, select Sort Div.</t>
  </si>
  <si>
    <t xml:space="preserve">   5. In the first Then By box, select Sort Class.</t>
  </si>
  <si>
    <t xml:space="preserve">   6. In the second Then By box, select Total Match Score.</t>
  </si>
  <si>
    <t xml:space="preserve">   8. Click OK to sort your match results.</t>
  </si>
  <si>
    <t xml:space="preserve">   9. Re-protect the worksheet using Tools-&gt;Protection-&gt;Protect Sheet. Uncheck all boxes, except for "Select unlocked cells."</t>
  </si>
  <si>
    <t xml:space="preserve">   3. Select Data-&gt;Sort</t>
  </si>
  <si>
    <t>The Match Ranking and Match Promotion features (columns G and H) won't work properly until you have sorted your results by Division, Class, and Total Match Score.</t>
  </si>
  <si>
    <t xml:space="preserve">   7. In most cases, you will want to select Ascending order in all three radio buttons.</t>
  </si>
  <si>
    <t>ESR</t>
  </si>
  <si>
    <t>Help and instructions for this spreadsheet are available on the CCIDPA web site at http://www.ccidpa.org/scoring/spreadsheets.html</t>
  </si>
  <si>
    <t>First Last Initial</t>
  </si>
  <si>
    <t>Place</t>
  </si>
  <si>
    <t>Stage 4</t>
  </si>
  <si>
    <t>Str 1
Raw
Time</t>
  </si>
  <si>
    <t>IDPA #</t>
  </si>
  <si>
    <t>L C
A R
B E
O D
R I
   T</t>
  </si>
  <si>
    <t>Range Member Labor Credit Sum: 1-Member, 2-Setup, 4-SO, 8-CoF, 16-New Shooter</t>
  </si>
  <si>
    <t>Tot Raw Time</t>
  </si>
  <si>
    <t>TNR - Time Not Recorded</t>
  </si>
  <si>
    <t>DNF - Did Not Finish</t>
  </si>
  <si>
    <t>ICS - Improperly Completed Scoresheet, shooter must verify their recorded scores</t>
  </si>
  <si>
    <t>HNT</t>
  </si>
  <si>
    <t xml:space="preserve">DQ - Disqualified </t>
  </si>
  <si>
    <t>&amp; - Contact Info@FRIDPA.com concerning status of Range Membership</t>
  </si>
  <si>
    <t>Bay 7
Attack of the Heartless Bastards</t>
  </si>
  <si>
    <t>DNFW - Did Not Finish Weather</t>
  </si>
  <si>
    <t xml:space="preserve">Match Totals
</t>
  </si>
  <si>
    <t>Stage p</t>
  </si>
  <si>
    <t>F
P</t>
  </si>
  <si>
    <t>Out</t>
  </si>
  <si>
    <t>Bay 3
How Far Is It?</t>
  </si>
  <si>
    <t>Bay 4
A Push Over</t>
  </si>
  <si>
    <t>Action</t>
  </si>
  <si>
    <t>Sights</t>
  </si>
  <si>
    <t>*  - Action not indicated, shooter must complete their scoresheet</t>
  </si>
  <si>
    <t>** - Sights not indicated, shooter must complete their scoresheet</t>
  </si>
  <si>
    <t>Auto</t>
  </si>
  <si>
    <t>Optic</t>
  </si>
  <si>
    <t>Iron</t>
  </si>
  <si>
    <t>Henry L</t>
  </si>
  <si>
    <t>FRIDPA
Clear Creak
Rifle Side Match
May 13, 2017</t>
  </si>
  <si>
    <t>Bay 6
3am And The Baby Can't Sleep</t>
  </si>
  <si>
    <t>Bay 7
Same Old Grind</t>
  </si>
  <si>
    <t>Aaron P</t>
  </si>
  <si>
    <t>Scott W</t>
  </si>
  <si>
    <t>Bryan H * **</t>
  </si>
  <si>
    <t>Jerry D</t>
  </si>
  <si>
    <t>Pete F</t>
  </si>
  <si>
    <t>Bruce B</t>
  </si>
  <si>
    <t>Ron C</t>
  </si>
  <si>
    <t>John-John</t>
  </si>
  <si>
    <t>Eric M</t>
  </si>
  <si>
    <t>Adam H * **</t>
  </si>
  <si>
    <t>Matt K * **</t>
  </si>
  <si>
    <t xml:space="preserve">Dan L * </t>
  </si>
  <si>
    <t>Mick</t>
  </si>
  <si>
    <t>Geoff W</t>
  </si>
  <si>
    <t>Chris 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</si>
</sst>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0"/>
      <name val="Arial"/>
    </font>
    <font>
      <sz val="8"/>
      <name val="Arial"/>
    </font>
    <font>
      <b/>
      <sz val="10"/>
      <name val="Arial"/>
    </font>
    <font>
      <sz val="8"/>
      <color indexed="22"/>
      <name val="Arial"/>
    </font>
    <font>
      <sz val="8"/>
      <color indexed="23"/>
      <name val="Arial Narrow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6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</fills>
  <borders count="3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/>
      <top style="thick">
        <color indexed="64"/>
      </top>
      <bottom/>
      <diagonal/>
    </border>
  </borders>
  <cellStyleXfs count="1">
    <xf numFmtId="0" fontId="0" fillId="0" borderId="0"/>
  </cellStyleXfs>
  <cellXfs count="151">
    <xf numFmtId="0" fontId="0" fillId="0" borderId="0" xfId="0"/>
    <xf numFmtId="2" fontId="0" fillId="0" borderId="0" xfId="0" applyNumberFormat="1" applyBorder="1" applyAlignment="1" applyProtection="1">
      <alignment horizontal="right" vertical="center"/>
      <protection locked="0"/>
    </xf>
    <xf numFmtId="1" fontId="0" fillId="0" borderId="0" xfId="0" applyNumberFormat="1" applyBorder="1" applyAlignment="1" applyProtection="1">
      <alignment horizontal="right" vertical="center"/>
      <protection locked="0"/>
    </xf>
    <xf numFmtId="0" fontId="0" fillId="0" borderId="1" xfId="0" applyBorder="1"/>
    <xf numFmtId="0" fontId="0" fillId="0" borderId="0" xfId="0" applyBorder="1"/>
    <xf numFmtId="0" fontId="0" fillId="0" borderId="0" xfId="0" applyBorder="1" applyAlignment="1" applyProtection="1">
      <alignment horizontal="center"/>
      <protection locked="0"/>
    </xf>
    <xf numFmtId="1" fontId="0" fillId="0" borderId="0" xfId="0" applyNumberFormat="1" applyBorder="1" applyAlignment="1" applyProtection="1">
      <alignment horizontal="right" vertical="center"/>
    </xf>
    <xf numFmtId="49" fontId="0" fillId="0" borderId="0" xfId="0" applyNumberFormat="1" applyAlignment="1">
      <alignment horizontal="center"/>
    </xf>
    <xf numFmtId="49" fontId="2" fillId="0" borderId="0" xfId="0" applyNumberFormat="1" applyFont="1"/>
    <xf numFmtId="49" fontId="0" fillId="0" borderId="0" xfId="0" applyNumberFormat="1"/>
    <xf numFmtId="1" fontId="0" fillId="0" borderId="0" xfId="0" applyNumberFormat="1" applyAlignment="1">
      <alignment horizontal="center"/>
    </xf>
    <xf numFmtId="1" fontId="0" fillId="0" borderId="0" xfId="0" applyNumberFormat="1"/>
    <xf numFmtId="0" fontId="0" fillId="0" borderId="0" xfId="0" applyBorder="1" applyProtection="1"/>
    <xf numFmtId="164" fontId="0" fillId="0" borderId="0" xfId="0" applyNumberFormat="1" applyBorder="1" applyAlignment="1" applyProtection="1">
      <alignment horizontal="right" vertical="center"/>
    </xf>
    <xf numFmtId="49" fontId="0" fillId="0" borderId="0" xfId="0" applyNumberFormat="1" applyAlignment="1">
      <alignment wrapText="1"/>
    </xf>
    <xf numFmtId="49" fontId="0" fillId="0" borderId="0" xfId="0" applyNumberFormat="1" applyAlignment="1" applyProtection="1">
      <alignment wrapText="1"/>
    </xf>
    <xf numFmtId="49" fontId="2" fillId="0" borderId="0" xfId="0" applyNumberFormat="1" applyFont="1" applyAlignment="1" applyProtection="1">
      <alignment wrapText="1"/>
    </xf>
    <xf numFmtId="49" fontId="5" fillId="0" borderId="0" xfId="0" applyNumberFormat="1" applyFont="1" applyAlignment="1" applyProtection="1">
      <alignment wrapText="1"/>
    </xf>
    <xf numFmtId="49" fontId="2" fillId="0" borderId="0" xfId="0" applyNumberFormat="1" applyFont="1" applyAlignment="1">
      <alignment wrapText="1"/>
    </xf>
    <xf numFmtId="49" fontId="4" fillId="2" borderId="5" xfId="0" applyNumberFormat="1" applyFont="1" applyFill="1" applyBorder="1" applyAlignment="1" applyProtection="1">
      <alignment horizontal="center" wrapText="1"/>
    </xf>
    <xf numFmtId="49" fontId="4" fillId="2" borderId="6" xfId="0" applyNumberFormat="1" applyFont="1" applyFill="1" applyBorder="1" applyAlignment="1" applyProtection="1">
      <alignment horizontal="center" wrapText="1"/>
    </xf>
    <xf numFmtId="1" fontId="1" fillId="0" borderId="7" xfId="0" applyNumberFormat="1" applyFont="1" applyBorder="1" applyAlignment="1" applyProtection="1">
      <alignment horizontal="center" vertical="center"/>
    </xf>
    <xf numFmtId="1" fontId="3" fillId="0" borderId="8" xfId="0" applyNumberFormat="1" applyFont="1" applyBorder="1" applyAlignment="1" applyProtection="1">
      <alignment horizontal="center" vertical="center"/>
    </xf>
    <xf numFmtId="1" fontId="0" fillId="0" borderId="7" xfId="0" applyNumberFormat="1" applyBorder="1" applyAlignment="1" applyProtection="1">
      <alignment horizontal="right" vertical="center"/>
    </xf>
    <xf numFmtId="1" fontId="1" fillId="0" borderId="9" xfId="0" applyNumberFormat="1" applyFont="1" applyBorder="1" applyAlignment="1" applyProtection="1">
      <alignment horizontal="center" vertical="center"/>
    </xf>
    <xf numFmtId="49" fontId="0" fillId="0" borderId="7" xfId="0" applyNumberFormat="1" applyBorder="1" applyAlignment="1" applyProtection="1">
      <alignment horizontal="left" vertical="center"/>
      <protection locked="0"/>
    </xf>
    <xf numFmtId="49" fontId="0" fillId="0" borderId="7" xfId="0" applyNumberFormat="1" applyBorder="1" applyAlignment="1" applyProtection="1">
      <alignment horizontal="center" vertical="center"/>
      <protection locked="0"/>
    </xf>
    <xf numFmtId="164" fontId="0" fillId="0" borderId="7" xfId="0" applyNumberFormat="1" applyBorder="1" applyAlignment="1" applyProtection="1">
      <alignment horizontal="right" vertical="center"/>
    </xf>
    <xf numFmtId="2" fontId="0" fillId="0" borderId="9" xfId="0" applyNumberFormat="1" applyBorder="1" applyAlignment="1" applyProtection="1">
      <alignment horizontal="right" vertical="center"/>
    </xf>
    <xf numFmtId="2" fontId="0" fillId="0" borderId="7" xfId="0" applyNumberFormat="1" applyBorder="1" applyAlignment="1" applyProtection="1">
      <alignment horizontal="right" vertical="center"/>
      <protection locked="0"/>
    </xf>
    <xf numFmtId="1" fontId="0" fillId="0" borderId="7" xfId="0" applyNumberFormat="1" applyBorder="1" applyAlignment="1" applyProtection="1">
      <alignment horizontal="right" vertical="center"/>
      <protection locked="0"/>
    </xf>
    <xf numFmtId="1" fontId="0" fillId="0" borderId="10" xfId="0" applyNumberFormat="1" applyBorder="1" applyAlignment="1" applyProtection="1">
      <alignment horizontal="right" vertical="center"/>
      <protection locked="0"/>
    </xf>
    <xf numFmtId="2" fontId="0" fillId="0" borderId="9" xfId="0" applyNumberFormat="1" applyBorder="1" applyAlignment="1" applyProtection="1">
      <alignment horizontal="right" vertical="center"/>
      <protection locked="0"/>
    </xf>
    <xf numFmtId="1" fontId="0" fillId="0" borderId="10" xfId="0" applyNumberFormat="1" applyBorder="1" applyAlignment="1" applyProtection="1">
      <alignment horizontal="right" vertical="center"/>
    </xf>
    <xf numFmtId="0" fontId="0" fillId="0" borderId="11" xfId="0" applyBorder="1" applyAlignment="1" applyProtection="1">
      <alignment horizontal="center" vertical="center"/>
    </xf>
    <xf numFmtId="1" fontId="3" fillId="0" borderId="7" xfId="0" applyNumberFormat="1" applyFont="1" applyBorder="1" applyAlignment="1" applyProtection="1">
      <alignment horizontal="center" vertical="center"/>
    </xf>
    <xf numFmtId="2" fontId="2" fillId="0" borderId="12" xfId="0" applyNumberFormat="1" applyFont="1" applyBorder="1" applyAlignment="1" applyProtection="1">
      <alignment horizontal="right" vertical="center"/>
    </xf>
    <xf numFmtId="1" fontId="0" fillId="0" borderId="12" xfId="0" applyNumberFormat="1" applyBorder="1" applyAlignment="1" applyProtection="1">
      <alignment horizontal="right" vertical="center"/>
    </xf>
    <xf numFmtId="164" fontId="0" fillId="0" borderId="12" xfId="0" applyNumberFormat="1" applyBorder="1" applyAlignment="1" applyProtection="1">
      <alignment horizontal="right" vertical="center"/>
    </xf>
    <xf numFmtId="2" fontId="2" fillId="0" borderId="0" xfId="0" applyNumberFormat="1" applyFont="1" applyBorder="1" applyAlignment="1" applyProtection="1">
      <alignment horizontal="right" vertical="center"/>
    </xf>
    <xf numFmtId="0" fontId="0" fillId="0" borderId="4" xfId="0" applyBorder="1"/>
    <xf numFmtId="2" fontId="0" fillId="0" borderId="13" xfId="0" applyNumberFormat="1" applyBorder="1" applyAlignment="1" applyProtection="1">
      <alignment horizontal="right" vertical="center"/>
    </xf>
    <xf numFmtId="49" fontId="0" fillId="0" borderId="0" xfId="0" applyNumberFormat="1" applyBorder="1"/>
    <xf numFmtId="49" fontId="2" fillId="2" borderId="14" xfId="0" applyNumberFormat="1" applyFont="1" applyFill="1" applyBorder="1" applyAlignment="1" applyProtection="1">
      <alignment horizontal="center" wrapText="1"/>
    </xf>
    <xf numFmtId="0" fontId="0" fillId="0" borderId="7" xfId="0" applyBorder="1"/>
    <xf numFmtId="49" fontId="2" fillId="2" borderId="15" xfId="0" applyNumberFormat="1" applyFont="1" applyFill="1" applyBorder="1" applyAlignment="1" applyProtection="1">
      <alignment horizontal="center" wrapText="1"/>
    </xf>
    <xf numFmtId="2" fontId="2" fillId="0" borderId="16" xfId="0" applyNumberFormat="1" applyFont="1" applyBorder="1" applyAlignment="1" applyProtection="1">
      <alignment horizontal="right" vertical="center"/>
    </xf>
    <xf numFmtId="49" fontId="2" fillId="2" borderId="17" xfId="0" applyNumberFormat="1" applyFont="1" applyFill="1" applyBorder="1" applyAlignment="1" applyProtection="1">
      <alignment horizontal="center" wrapText="1"/>
    </xf>
    <xf numFmtId="49" fontId="2" fillId="2" borderId="18" xfId="0" applyNumberFormat="1" applyFont="1" applyFill="1" applyBorder="1" applyAlignment="1" applyProtection="1">
      <alignment horizontal="center" wrapText="1"/>
    </xf>
    <xf numFmtId="49" fontId="2" fillId="2" borderId="19" xfId="0" applyNumberFormat="1" applyFont="1" applyFill="1" applyBorder="1" applyAlignment="1" applyProtection="1">
      <alignment horizontal="center" wrapText="1"/>
    </xf>
    <xf numFmtId="49" fontId="4" fillId="2" borderId="20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21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22" xfId="0" applyNumberFormat="1" applyFont="1" applyFill="1" applyBorder="1" applyAlignment="1" applyProtection="1">
      <alignment horizontal="center" vertical="center" textRotation="180"/>
    </xf>
    <xf numFmtId="49" fontId="4" fillId="2" borderId="19" xfId="0" applyNumberFormat="1" applyFont="1" applyFill="1" applyBorder="1" applyAlignment="1" applyProtection="1">
      <alignment horizontal="center" vertical="center" textRotation="180"/>
    </xf>
    <xf numFmtId="49" fontId="2" fillId="2" borderId="23" xfId="0" applyNumberFormat="1" applyFont="1" applyFill="1" applyBorder="1" applyAlignment="1" applyProtection="1">
      <alignment horizontal="center" wrapText="1"/>
    </xf>
    <xf numFmtId="49" fontId="2" fillId="0" borderId="18" xfId="0" applyNumberFormat="1" applyFont="1" applyBorder="1" applyAlignment="1" applyProtection="1">
      <alignment horizontal="center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19" xfId="0" applyNumberFormat="1" applyFont="1" applyBorder="1" applyAlignment="1" applyProtection="1">
      <alignment horizontal="center" wrapText="1"/>
    </xf>
    <xf numFmtId="49" fontId="2" fillId="0" borderId="17" xfId="0" applyNumberFormat="1" applyFont="1" applyBorder="1" applyAlignment="1" applyProtection="1">
      <alignment horizontal="center" wrapText="1"/>
    </xf>
    <xf numFmtId="2" fontId="2" fillId="0" borderId="11" xfId="0" applyNumberFormat="1" applyFont="1" applyBorder="1" applyAlignment="1" applyProtection="1">
      <alignment horizontal="right" vertical="center"/>
    </xf>
    <xf numFmtId="2" fontId="0" fillId="0" borderId="12" xfId="0" applyNumberFormat="1" applyBorder="1" applyAlignment="1" applyProtection="1">
      <alignment horizontal="right" vertical="center"/>
    </xf>
    <xf numFmtId="1" fontId="0" fillId="0" borderId="24" xfId="0" applyNumberFormat="1" applyBorder="1" applyAlignment="1" applyProtection="1">
      <alignment horizontal="right" vertical="center"/>
    </xf>
    <xf numFmtId="2" fontId="0" fillId="0" borderId="7" xfId="0" applyNumberFormat="1" applyBorder="1" applyAlignment="1" applyProtection="1">
      <alignment horizontal="right" vertical="center"/>
    </xf>
    <xf numFmtId="2" fontId="0" fillId="0" borderId="0" xfId="0" applyNumberFormat="1" applyBorder="1" applyAlignment="1" applyProtection="1">
      <alignment horizontal="right" vertical="center"/>
    </xf>
    <xf numFmtId="0" fontId="7" fillId="2" borderId="18" xfId="0" applyNumberFormat="1" applyFont="1" applyFill="1" applyBorder="1" applyAlignment="1" applyProtection="1">
      <alignment horizontal="left" wrapText="1"/>
    </xf>
    <xf numFmtId="49" fontId="8" fillId="0" borderId="7" xfId="0" applyNumberFormat="1" applyFont="1" applyBorder="1" applyAlignment="1" applyProtection="1">
      <alignment horizontal="left" vertical="center"/>
      <protection locked="0"/>
    </xf>
    <xf numFmtId="49" fontId="8" fillId="0" borderId="7" xfId="0" applyNumberFormat="1" applyFont="1" applyBorder="1" applyAlignment="1" applyProtection="1">
      <alignment horizontal="center" vertical="center"/>
      <protection locked="0"/>
    </xf>
    <xf numFmtId="49" fontId="8" fillId="0" borderId="16" xfId="0" applyNumberFormat="1" applyFont="1" applyBorder="1" applyAlignment="1" applyProtection="1">
      <alignment horizontal="center" vertical="center"/>
      <protection locked="0"/>
    </xf>
    <xf numFmtId="0" fontId="8" fillId="0" borderId="0" xfId="0" applyFont="1" applyBorder="1"/>
    <xf numFmtId="49" fontId="2" fillId="3" borderId="18" xfId="0" applyNumberFormat="1" applyFont="1" applyFill="1" applyBorder="1" applyAlignment="1" applyProtection="1">
      <alignment horizontal="center" wrapText="1"/>
    </xf>
    <xf numFmtId="49" fontId="2" fillId="3" borderId="19" xfId="0" applyNumberFormat="1" applyFont="1" applyFill="1" applyBorder="1" applyAlignment="1" applyProtection="1">
      <alignment horizontal="center" wrapText="1"/>
    </xf>
    <xf numFmtId="2" fontId="2" fillId="0" borderId="7" xfId="0" applyNumberFormat="1" applyFont="1" applyBorder="1" applyAlignment="1" applyProtection="1">
      <alignment horizontal="right" vertical="center"/>
    </xf>
    <xf numFmtId="49" fontId="2" fillId="3" borderId="17" xfId="0" applyNumberFormat="1" applyFont="1" applyFill="1" applyBorder="1" applyAlignment="1" applyProtection="1">
      <alignment horizontal="center" wrapText="1"/>
    </xf>
    <xf numFmtId="49" fontId="2" fillId="3" borderId="23" xfId="0" applyNumberFormat="1" applyFont="1" applyFill="1" applyBorder="1" applyAlignment="1" applyProtection="1">
      <alignment horizontal="center" wrapText="1"/>
    </xf>
    <xf numFmtId="49" fontId="2" fillId="3" borderId="25" xfId="0" applyNumberFormat="1" applyFont="1" applyFill="1" applyBorder="1" applyAlignment="1" applyProtection="1">
      <alignment horizontal="center" wrapText="1"/>
    </xf>
    <xf numFmtId="2" fontId="2" fillId="0" borderId="26" xfId="0" applyNumberFormat="1" applyFont="1" applyBorder="1" applyAlignment="1" applyProtection="1">
      <alignment horizontal="right" vertical="center"/>
    </xf>
    <xf numFmtId="0" fontId="0" fillId="0" borderId="2" xfId="0" applyBorder="1"/>
    <xf numFmtId="0" fontId="0" fillId="0" borderId="3" xfId="0" applyBorder="1"/>
    <xf numFmtId="1" fontId="0" fillId="0" borderId="16" xfId="0" applyNumberFormat="1" applyBorder="1" applyAlignment="1" applyProtection="1">
      <alignment horizontal="right" vertical="center"/>
    </xf>
    <xf numFmtId="2" fontId="2" fillId="0" borderId="32" xfId="0" applyNumberFormat="1" applyFont="1" applyBorder="1" applyAlignment="1" applyProtection="1">
      <alignment horizontal="right" vertical="center"/>
    </xf>
    <xf numFmtId="49" fontId="0" fillId="0" borderId="33" xfId="0" applyNumberFormat="1" applyBorder="1"/>
    <xf numFmtId="0" fontId="0" fillId="0" borderId="0" xfId="0" applyFill="1" applyBorder="1"/>
    <xf numFmtId="0" fontId="0" fillId="0" borderId="34" xfId="0" applyBorder="1"/>
    <xf numFmtId="0" fontId="0" fillId="0" borderId="34" xfId="0" applyBorder="1" applyAlignment="1" applyProtection="1">
      <alignment horizontal="center"/>
      <protection locked="0"/>
    </xf>
    <xf numFmtId="49" fontId="0" fillId="0" borderId="34" xfId="0" applyNumberFormat="1" applyBorder="1"/>
    <xf numFmtId="0" fontId="0" fillId="0" borderId="34" xfId="0" applyBorder="1" applyProtection="1"/>
    <xf numFmtId="0" fontId="0" fillId="0" borderId="4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0" xfId="0" applyAlignment="1">
      <alignment horizontal="left"/>
    </xf>
    <xf numFmtId="49" fontId="0" fillId="0" borderId="16" xfId="0" applyNumberFormat="1" applyBorder="1" applyAlignment="1" applyProtection="1">
      <alignment horizontal="center" vertical="center"/>
      <protection locked="0"/>
    </xf>
    <xf numFmtId="2" fontId="0" fillId="4" borderId="9" xfId="0" applyNumberFormat="1" applyFill="1" applyBorder="1" applyAlignment="1" applyProtection="1">
      <alignment horizontal="right" vertical="center"/>
      <protection locked="0"/>
    </xf>
    <xf numFmtId="2" fontId="0" fillId="4" borderId="7" xfId="0" applyNumberFormat="1" applyFill="1" applyBorder="1" applyAlignment="1" applyProtection="1">
      <alignment horizontal="right" vertical="center"/>
      <protection locked="0"/>
    </xf>
    <xf numFmtId="1" fontId="0" fillId="4" borderId="7" xfId="0" applyNumberFormat="1" applyFill="1" applyBorder="1" applyAlignment="1" applyProtection="1">
      <alignment horizontal="right" vertical="center"/>
      <protection locked="0"/>
    </xf>
    <xf numFmtId="1" fontId="0" fillId="4" borderId="10" xfId="0" applyNumberFormat="1" applyFill="1" applyBorder="1" applyAlignment="1" applyProtection="1">
      <alignment horizontal="right" vertical="center"/>
      <protection locked="0"/>
    </xf>
    <xf numFmtId="2" fontId="0" fillId="4" borderId="9" xfId="0" applyNumberFormat="1" applyFill="1" applyBorder="1" applyAlignment="1" applyProtection="1">
      <alignment horizontal="right" vertical="center"/>
    </xf>
    <xf numFmtId="164" fontId="0" fillId="4" borderId="7" xfId="0" applyNumberFormat="1" applyFill="1" applyBorder="1" applyAlignment="1" applyProtection="1">
      <alignment horizontal="right" vertical="center"/>
    </xf>
    <xf numFmtId="1" fontId="0" fillId="4" borderId="7" xfId="0" applyNumberFormat="1" applyFill="1" applyBorder="1" applyAlignment="1" applyProtection="1">
      <alignment horizontal="right" vertical="center"/>
    </xf>
    <xf numFmtId="2" fontId="2" fillId="4" borderId="16" xfId="0" applyNumberFormat="1" applyFont="1" applyFill="1" applyBorder="1" applyAlignment="1" applyProtection="1">
      <alignment horizontal="right" vertical="center"/>
    </xf>
    <xf numFmtId="0" fontId="0" fillId="3" borderId="11" xfId="0" applyFill="1" applyBorder="1" applyAlignment="1" applyProtection="1">
      <alignment horizontal="center" vertical="center"/>
    </xf>
    <xf numFmtId="49" fontId="8" fillId="3" borderId="7" xfId="0" applyNumberFormat="1" applyFont="1" applyFill="1" applyBorder="1" applyAlignment="1" applyProtection="1">
      <alignment horizontal="left" vertical="center"/>
      <protection locked="0"/>
    </xf>
    <xf numFmtId="49" fontId="0" fillId="3" borderId="7" xfId="0" applyNumberFormat="1" applyFill="1" applyBorder="1" applyAlignment="1" applyProtection="1">
      <alignment horizontal="left" vertical="center"/>
      <protection locked="0"/>
    </xf>
    <xf numFmtId="49" fontId="8" fillId="3" borderId="7" xfId="0" applyNumberFormat="1" applyFont="1" applyFill="1" applyBorder="1" applyAlignment="1" applyProtection="1">
      <alignment horizontal="center" vertical="center"/>
      <protection locked="0"/>
    </xf>
    <xf numFmtId="1" fontId="1" fillId="3" borderId="7" xfId="0" applyNumberFormat="1" applyFont="1" applyFill="1" applyBorder="1" applyAlignment="1" applyProtection="1">
      <alignment horizontal="center" vertical="center"/>
    </xf>
    <xf numFmtId="1" fontId="3" fillId="3" borderId="7" xfId="0" applyNumberFormat="1" applyFont="1" applyFill="1" applyBorder="1" applyAlignment="1" applyProtection="1">
      <alignment horizontal="center" vertical="center"/>
    </xf>
    <xf numFmtId="1" fontId="3" fillId="3" borderId="8" xfId="0" applyNumberFormat="1" applyFont="1" applyFill="1" applyBorder="1" applyAlignment="1" applyProtection="1">
      <alignment horizontal="center" vertical="center"/>
    </xf>
    <xf numFmtId="2" fontId="2" fillId="3" borderId="11" xfId="0" applyNumberFormat="1" applyFont="1" applyFill="1" applyBorder="1" applyAlignment="1" applyProtection="1">
      <alignment horizontal="right" vertical="center"/>
    </xf>
    <xf numFmtId="2" fontId="0" fillId="3" borderId="12" xfId="0" applyNumberFormat="1" applyFill="1" applyBorder="1" applyAlignment="1" applyProtection="1">
      <alignment horizontal="right" vertical="center"/>
    </xf>
    <xf numFmtId="1" fontId="0" fillId="3" borderId="12" xfId="0" applyNumberFormat="1" applyFill="1" applyBorder="1" applyAlignment="1" applyProtection="1">
      <alignment horizontal="right" vertical="center"/>
    </xf>
    <xf numFmtId="164" fontId="0" fillId="3" borderId="12" xfId="0" applyNumberFormat="1" applyFill="1" applyBorder="1" applyAlignment="1" applyProtection="1">
      <alignment horizontal="right" vertical="center"/>
    </xf>
    <xf numFmtId="1" fontId="0" fillId="3" borderId="24" xfId="0" applyNumberFormat="1" applyFill="1" applyBorder="1" applyAlignment="1" applyProtection="1">
      <alignment horizontal="right" vertical="center"/>
    </xf>
    <xf numFmtId="2" fontId="0" fillId="3" borderId="9" xfId="0" applyNumberFormat="1" applyFill="1" applyBorder="1" applyAlignment="1" applyProtection="1">
      <alignment horizontal="right" vertical="center"/>
      <protection locked="0"/>
    </xf>
    <xf numFmtId="2" fontId="0" fillId="3" borderId="7" xfId="0" applyNumberFormat="1" applyFill="1" applyBorder="1" applyAlignment="1" applyProtection="1">
      <alignment horizontal="right" vertical="center"/>
      <protection locked="0"/>
    </xf>
    <xf numFmtId="1" fontId="0" fillId="3" borderId="7" xfId="0" applyNumberFormat="1" applyFill="1" applyBorder="1" applyAlignment="1" applyProtection="1">
      <alignment horizontal="right" vertical="center"/>
      <protection locked="0"/>
    </xf>
    <xf numFmtId="1" fontId="0" fillId="3" borderId="10" xfId="0" applyNumberFormat="1" applyFill="1" applyBorder="1" applyAlignment="1" applyProtection="1">
      <alignment horizontal="right" vertical="center"/>
      <protection locked="0"/>
    </xf>
    <xf numFmtId="2" fontId="0" fillId="3" borderId="9" xfId="0" applyNumberFormat="1" applyFill="1" applyBorder="1" applyAlignment="1" applyProtection="1">
      <alignment horizontal="right" vertical="center"/>
    </xf>
    <xf numFmtId="164" fontId="0" fillId="3" borderId="7" xfId="0" applyNumberFormat="1" applyFill="1" applyBorder="1" applyAlignment="1" applyProtection="1">
      <alignment horizontal="right" vertical="center"/>
    </xf>
    <xf numFmtId="1" fontId="0" fillId="3" borderId="7" xfId="0" applyNumberFormat="1" applyFill="1" applyBorder="1" applyAlignment="1" applyProtection="1">
      <alignment horizontal="right" vertical="center"/>
    </xf>
    <xf numFmtId="2" fontId="2" fillId="3" borderId="16" xfId="0" applyNumberFormat="1" applyFont="1" applyFill="1" applyBorder="1" applyAlignment="1" applyProtection="1">
      <alignment horizontal="right" vertical="center"/>
    </xf>
    <xf numFmtId="2" fontId="2" fillId="3" borderId="32" xfId="0" applyNumberFormat="1" applyFont="1" applyFill="1" applyBorder="1" applyAlignment="1" applyProtection="1">
      <alignment horizontal="right" vertical="center"/>
    </xf>
    <xf numFmtId="2" fontId="0" fillId="3" borderId="7" xfId="0" applyNumberFormat="1" applyFill="1" applyBorder="1" applyAlignment="1" applyProtection="1">
      <alignment horizontal="right" vertical="center"/>
    </xf>
    <xf numFmtId="1" fontId="0" fillId="3" borderId="16" xfId="0" applyNumberFormat="1" applyFill="1" applyBorder="1" applyAlignment="1" applyProtection="1">
      <alignment horizontal="right" vertical="center"/>
    </xf>
    <xf numFmtId="49" fontId="8" fillId="3" borderId="16" xfId="0" applyNumberFormat="1" applyFont="1" applyFill="1" applyBorder="1" applyAlignment="1" applyProtection="1">
      <alignment horizontal="center" vertical="center"/>
      <protection locked="0"/>
    </xf>
    <xf numFmtId="1" fontId="1" fillId="3" borderId="9" xfId="0" applyNumberFormat="1" applyFont="1" applyFill="1" applyBorder="1" applyAlignment="1" applyProtection="1">
      <alignment horizontal="center" vertical="center"/>
    </xf>
    <xf numFmtId="49" fontId="6" fillId="2" borderId="27" xfId="0" applyNumberFormat="1" applyFont="1" applyFill="1" applyBorder="1" applyAlignment="1" applyProtection="1">
      <alignment horizontal="center" wrapText="1"/>
    </xf>
    <xf numFmtId="49" fontId="2" fillId="2" borderId="27" xfId="0" applyNumberFormat="1" applyFont="1" applyFill="1" applyBorder="1" applyAlignment="1">
      <alignment horizontal="center"/>
    </xf>
    <xf numFmtId="49" fontId="2" fillId="0" borderId="27" xfId="0" applyNumberFormat="1" applyFont="1" applyBorder="1" applyAlignment="1" applyProtection="1">
      <alignment horizontal="center"/>
    </xf>
    <xf numFmtId="49" fontId="2" fillId="2" borderId="28" xfId="0" applyNumberFormat="1" applyFont="1" applyFill="1" applyBorder="1" applyAlignment="1" applyProtection="1">
      <alignment horizontal="center" wrapText="1"/>
    </xf>
    <xf numFmtId="49" fontId="2" fillId="2" borderId="27" xfId="0" applyNumberFormat="1" applyFont="1" applyFill="1" applyBorder="1" applyAlignment="1" applyProtection="1">
      <alignment horizontal="center"/>
    </xf>
    <xf numFmtId="49" fontId="4" fillId="2" borderId="29" xfId="0" applyNumberFormat="1" applyFont="1" applyFill="1" applyBorder="1" applyAlignment="1" applyProtection="1">
      <alignment horizontal="center" wrapText="1"/>
    </xf>
    <xf numFmtId="49" fontId="4" fillId="2" borderId="27" xfId="0" applyNumberFormat="1" applyFont="1" applyFill="1" applyBorder="1" applyAlignment="1" applyProtection="1">
      <alignment horizontal="center" wrapText="1"/>
    </xf>
    <xf numFmtId="49" fontId="2" fillId="2" borderId="30" xfId="0" applyNumberFormat="1" applyFont="1" applyFill="1" applyBorder="1" applyAlignment="1" applyProtection="1">
      <alignment horizontal="center" wrapText="1"/>
    </xf>
    <xf numFmtId="0" fontId="0" fillId="2" borderId="31" xfId="0" applyFill="1" applyBorder="1" applyAlignment="1">
      <alignment horizontal="center"/>
    </xf>
    <xf numFmtId="0" fontId="0" fillId="2" borderId="28" xfId="0" applyFill="1" applyBorder="1" applyAlignment="1">
      <alignment horizontal="center"/>
    </xf>
    <xf numFmtId="49" fontId="2" fillId="2" borderId="27" xfId="0" applyNumberFormat="1" applyFont="1" applyFill="1" applyBorder="1" applyAlignment="1" applyProtection="1">
      <alignment horizontal="center" wrapText="1"/>
    </xf>
    <xf numFmtId="49" fontId="2" fillId="0" borderId="30" xfId="0" applyNumberFormat="1" applyFont="1" applyBorder="1" applyAlignment="1" applyProtection="1">
      <alignment horizontal="center"/>
    </xf>
    <xf numFmtId="49" fontId="2" fillId="2" borderId="31" xfId="0" applyNumberFormat="1" applyFont="1" applyFill="1" applyBorder="1" applyAlignment="1" applyProtection="1">
      <alignment horizontal="center" wrapText="1"/>
    </xf>
    <xf numFmtId="49" fontId="2" fillId="3" borderId="27" xfId="0" applyNumberFormat="1" applyFont="1" applyFill="1" applyBorder="1" applyAlignment="1" applyProtection="1">
      <alignment horizontal="center" wrapText="1"/>
    </xf>
    <xf numFmtId="49" fontId="2" fillId="3" borderId="27" xfId="0" applyNumberFormat="1" applyFont="1" applyFill="1" applyBorder="1" applyAlignment="1" applyProtection="1">
      <alignment horizontal="center"/>
    </xf>
    <xf numFmtId="49" fontId="0" fillId="3" borderId="7" xfId="0" applyNumberFormat="1" applyFill="1" applyBorder="1" applyAlignment="1" applyProtection="1">
      <alignment horizontal="center" vertical="center"/>
      <protection locked="0"/>
    </xf>
    <xf numFmtId="0" fontId="0" fillId="4" borderId="11" xfId="0" applyFill="1" applyBorder="1" applyAlignment="1" applyProtection="1">
      <alignment horizontal="center" vertical="center"/>
    </xf>
    <xf numFmtId="49" fontId="8" fillId="4" borderId="7" xfId="0" applyNumberFormat="1" applyFont="1" applyFill="1" applyBorder="1" applyAlignment="1" applyProtection="1">
      <alignment horizontal="left" vertical="center"/>
      <protection locked="0"/>
    </xf>
    <xf numFmtId="49" fontId="0" fillId="4" borderId="7" xfId="0" applyNumberFormat="1" applyFill="1" applyBorder="1" applyAlignment="1" applyProtection="1">
      <alignment horizontal="left" vertical="center"/>
      <protection locked="0"/>
    </xf>
    <xf numFmtId="49" fontId="8" fillId="4" borderId="7" xfId="0" applyNumberFormat="1" applyFont="1" applyFill="1" applyBorder="1" applyAlignment="1" applyProtection="1">
      <alignment horizontal="center" vertical="center"/>
      <protection locked="0"/>
    </xf>
    <xf numFmtId="1" fontId="1" fillId="4" borderId="7" xfId="0" applyNumberFormat="1" applyFont="1" applyFill="1" applyBorder="1" applyAlignment="1" applyProtection="1">
      <alignment horizontal="center" vertical="center"/>
    </xf>
    <xf numFmtId="1" fontId="3" fillId="4" borderId="7" xfId="0" applyNumberFormat="1" applyFont="1" applyFill="1" applyBorder="1" applyAlignment="1" applyProtection="1">
      <alignment horizontal="center" vertical="center"/>
    </xf>
    <xf numFmtId="1" fontId="3" fillId="4" borderId="8" xfId="0" applyNumberFormat="1" applyFont="1" applyFill="1" applyBorder="1" applyAlignment="1" applyProtection="1">
      <alignment horizontal="center" vertical="center"/>
    </xf>
    <xf numFmtId="2" fontId="2" fillId="4" borderId="11" xfId="0" applyNumberFormat="1" applyFont="1" applyFill="1" applyBorder="1" applyAlignment="1" applyProtection="1">
      <alignment horizontal="right" vertical="center"/>
    </xf>
    <xf numFmtId="2" fontId="0" fillId="4" borderId="12" xfId="0" applyNumberFormat="1" applyFill="1" applyBorder="1" applyAlignment="1" applyProtection="1">
      <alignment horizontal="right" vertical="center"/>
    </xf>
    <xf numFmtId="1" fontId="0" fillId="4" borderId="12" xfId="0" applyNumberFormat="1" applyFill="1" applyBorder="1" applyAlignment="1" applyProtection="1">
      <alignment horizontal="right" vertical="center"/>
    </xf>
    <xf numFmtId="164" fontId="0" fillId="4" borderId="12" xfId="0" applyNumberFormat="1" applyFill="1" applyBorder="1" applyAlignment="1" applyProtection="1">
      <alignment horizontal="right" vertical="center"/>
    </xf>
    <xf numFmtId="1" fontId="0" fillId="4" borderId="24" xfId="0" applyNumberFormat="1" applyFill="1" applyBorder="1" applyAlignment="1" applyProtection="1">
      <alignment horizontal="righ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Q94"/>
  <sheetViews>
    <sheetView tabSelected="1" zoomScaleNormal="100" zoomScaleSheetLayoutView="100" workbookViewId="0">
      <pane xSplit="6" ySplit="2" topLeftCell="K18" activePane="bottomRight" state="frozenSplit"/>
      <selection pane="topRight" activeCell="G1" sqref="G1"/>
      <selection pane="bottomLeft" activeCell="A3" sqref="A3"/>
      <selection pane="bottomRight" activeCell="B3" sqref="B3"/>
    </sheetView>
  </sheetViews>
  <sheetFormatPr defaultColWidth="6.5546875" defaultRowHeight="13.2" x14ac:dyDescent="0.25"/>
  <cols>
    <col min="1" max="1" width="6.109375" style="5" bestFit="1" customWidth="1"/>
    <col min="2" max="2" width="20.44140625" style="4" customWidth="1"/>
    <col min="3" max="3" width="3.33203125" style="4" hidden="1" customWidth="1"/>
    <col min="4" max="4" width="3.44140625" style="42" hidden="1" customWidth="1"/>
    <col min="5" max="5" width="6.6640625" style="4" customWidth="1"/>
    <col min="6" max="6" width="7.109375" style="4" customWidth="1"/>
    <col min="7" max="8" width="3.88671875" style="12" hidden="1" customWidth="1"/>
    <col min="9" max="9" width="1.6640625" style="12" hidden="1" customWidth="1"/>
    <col min="10" max="10" width="1.5546875" style="12" hidden="1" customWidth="1"/>
    <col min="11" max="11" width="6.5546875" style="12" bestFit="1" customWidth="1"/>
    <col min="12" max="12" width="7.5546875" style="4" bestFit="1" customWidth="1"/>
    <col min="13" max="13" width="6.88671875" style="4" customWidth="1"/>
    <col min="14" max="14" width="7.33203125" style="4" hidden="1" customWidth="1"/>
    <col min="15" max="15" width="9.6640625" style="4" customWidth="1"/>
    <col min="16" max="16" width="6.44140625" style="4" customWidth="1"/>
    <col min="17" max="22" width="5.5546875" style="4" hidden="1" customWidth="1"/>
    <col min="23" max="23" width="3.88671875" style="4" customWidth="1"/>
    <col min="24" max="24" width="2.33203125" style="4" customWidth="1"/>
    <col min="25" max="25" width="2.88671875" style="4" customWidth="1"/>
    <col min="26" max="26" width="2.33203125" style="4" customWidth="1"/>
    <col min="27" max="27" width="3.5546875" style="4" customWidth="1"/>
    <col min="28" max="28" width="9" style="4" customWidth="1"/>
    <col min="29" max="29" width="4.5546875" style="4" bestFit="1" customWidth="1"/>
    <col min="30" max="30" width="4.33203125" style="4" customWidth="1"/>
    <col min="31" max="31" width="7" style="3" bestFit="1" customWidth="1"/>
    <col min="32" max="32" width="6.33203125" customWidth="1"/>
    <col min="33" max="34" width="5.5546875" hidden="1" customWidth="1"/>
    <col min="35" max="35" width="5.5546875" style="4" hidden="1" customWidth="1"/>
    <col min="36" max="36" width="3.88671875" customWidth="1"/>
    <col min="37" max="38" width="2.33203125" customWidth="1"/>
    <col min="39" max="39" width="2.6640625" customWidth="1"/>
    <col min="40" max="40" width="3.5546875" customWidth="1"/>
    <col min="41" max="41" width="6.5546875" style="4" customWidth="1"/>
    <col min="42" max="42" width="4.5546875" style="4" customWidth="1"/>
    <col min="43" max="43" width="4.33203125" customWidth="1"/>
    <col min="44" max="44" width="6.5546875" customWidth="1"/>
    <col min="45" max="45" width="8" hidden="1" customWidth="1"/>
    <col min="46" max="47" width="5.5546875" hidden="1" customWidth="1"/>
    <col min="48" max="48" width="4.88671875" hidden="1" customWidth="1"/>
    <col min="49" max="49" width="2.6640625" hidden="1" customWidth="1"/>
    <col min="50" max="50" width="2.33203125" hidden="1" customWidth="1"/>
    <col min="51" max="51" width="3.109375" hidden="1" customWidth="1"/>
    <col min="52" max="52" width="3.5546875" hidden="1" customWidth="1"/>
    <col min="53" max="53" width="7.44140625" style="4" hidden="1" customWidth="1"/>
    <col min="54" max="54" width="4.5546875" style="4" hidden="1" customWidth="1"/>
    <col min="55" max="55" width="4.33203125" hidden="1" customWidth="1"/>
    <col min="56" max="56" width="6.5546875" hidden="1" customWidth="1"/>
    <col min="57" max="58" width="6.44140625" hidden="1" customWidth="1"/>
    <col min="59" max="59" width="3.88671875" hidden="1" customWidth="1"/>
    <col min="60" max="62" width="2.33203125" hidden="1" customWidth="1"/>
    <col min="63" max="63" width="3.5546875" hidden="1" customWidth="1"/>
    <col min="64" max="64" width="6.5546875" style="4" hidden="1" customWidth="1"/>
    <col min="65" max="65" width="4.5546875" style="4" hidden="1" customWidth="1"/>
    <col min="66" max="66" width="4.33203125" hidden="1" customWidth="1"/>
    <col min="67" max="67" width="8.6640625" hidden="1" customWidth="1"/>
    <col min="68" max="68" width="6.5546875" hidden="1" customWidth="1"/>
    <col min="69" max="71" width="5.5546875" hidden="1" customWidth="1"/>
    <col min="72" max="72" width="3.88671875" hidden="1" customWidth="1"/>
    <col min="73" max="75" width="2.33203125" hidden="1" customWidth="1"/>
    <col min="76" max="76" width="3.5546875" hidden="1" customWidth="1"/>
    <col min="77" max="77" width="6.5546875" style="4" hidden="1" customWidth="1"/>
    <col min="78" max="78" width="4.5546875" style="4" hidden="1" customWidth="1"/>
    <col min="79" max="79" width="4.33203125" hidden="1" customWidth="1"/>
    <col min="80" max="80" width="6.6640625" hidden="1" customWidth="1"/>
    <col min="81" max="81" width="8" hidden="1" customWidth="1"/>
    <col min="82" max="82" width="6.109375" hidden="1" customWidth="1"/>
    <col min="83" max="83" width="4.109375" hidden="1" customWidth="1"/>
    <col min="84" max="85" width="2.88671875" hidden="1" customWidth="1"/>
    <col min="86" max="86" width="2.33203125" hidden="1" customWidth="1"/>
    <col min="87" max="87" width="3.6640625" hidden="1" customWidth="1"/>
    <col min="88" max="88" width="6.6640625" style="4" hidden="1" customWidth="1"/>
    <col min="89" max="89" width="4.33203125" style="4" hidden="1" customWidth="1"/>
    <col min="90" max="90" width="4.5546875" hidden="1" customWidth="1"/>
    <col min="91" max="98" width="6.6640625" hidden="1" customWidth="1"/>
    <col min="99" max="100" width="6.6640625" style="4" hidden="1" customWidth="1"/>
    <col min="101" max="109" width="6.6640625" hidden="1" customWidth="1"/>
    <col min="110" max="111" width="6.6640625" style="4" hidden="1" customWidth="1"/>
    <col min="112" max="120" width="6.6640625" hidden="1" customWidth="1"/>
    <col min="121" max="122" width="6.6640625" style="4" hidden="1" customWidth="1"/>
    <col min="123" max="131" width="6.6640625" hidden="1" customWidth="1"/>
    <col min="132" max="133" width="6.6640625" style="4" hidden="1" customWidth="1"/>
    <col min="134" max="142" width="6.6640625" hidden="1" customWidth="1"/>
    <col min="143" max="144" width="6.6640625" style="4" hidden="1" customWidth="1"/>
    <col min="145" max="153" width="6.6640625" hidden="1" customWidth="1"/>
    <col min="154" max="155" width="6.6640625" style="4" hidden="1" customWidth="1"/>
    <col min="156" max="164" width="6.6640625" hidden="1" customWidth="1"/>
    <col min="165" max="166" width="6.6640625" style="4" hidden="1" customWidth="1"/>
    <col min="167" max="175" width="6.6640625" hidden="1" customWidth="1"/>
    <col min="176" max="177" width="6.6640625" style="4" hidden="1" customWidth="1"/>
    <col min="178" max="186" width="6.6640625" hidden="1" customWidth="1"/>
    <col min="187" max="188" width="6.6640625" style="4" hidden="1" customWidth="1"/>
    <col min="189" max="197" width="6.6640625" hidden="1" customWidth="1"/>
    <col min="198" max="199" width="6.6640625" style="4" hidden="1" customWidth="1"/>
    <col min="200" max="208" width="6.6640625" hidden="1" customWidth="1"/>
    <col min="209" max="210" width="6.6640625" style="4" hidden="1" customWidth="1"/>
    <col min="211" max="219" width="6.6640625" hidden="1" customWidth="1"/>
    <col min="220" max="221" width="6.6640625" style="4" hidden="1" customWidth="1"/>
    <col min="222" max="230" width="6.6640625" hidden="1" customWidth="1"/>
    <col min="231" max="232" width="6.6640625" style="4" hidden="1" customWidth="1"/>
    <col min="233" max="241" width="6.6640625" hidden="1" customWidth="1"/>
    <col min="242" max="243" width="6.6640625" style="4" hidden="1" customWidth="1"/>
    <col min="244" max="245" width="6.6640625" hidden="1" customWidth="1"/>
    <col min="246" max="246" width="13.6640625" style="88" bestFit="1" customWidth="1"/>
  </cols>
  <sheetData>
    <row r="1" spans="1:251" ht="71.400000000000006" customHeight="1" thickTop="1" x14ac:dyDescent="0.3">
      <c r="A1" s="123" t="s">
        <v>110</v>
      </c>
      <c r="B1" s="124"/>
      <c r="C1" s="124"/>
      <c r="D1" s="124"/>
      <c r="E1" s="124"/>
      <c r="F1" s="124"/>
      <c r="G1" s="19" t="s">
        <v>65</v>
      </c>
      <c r="H1" s="20" t="s">
        <v>66</v>
      </c>
      <c r="I1" s="128" t="s">
        <v>28</v>
      </c>
      <c r="J1" s="129"/>
      <c r="K1" s="130" t="s">
        <v>96</v>
      </c>
      <c r="L1" s="131"/>
      <c r="M1" s="131"/>
      <c r="N1" s="131"/>
      <c r="O1" s="132"/>
      <c r="P1" s="133" t="s">
        <v>111</v>
      </c>
      <c r="Q1" s="127"/>
      <c r="R1" s="127"/>
      <c r="S1" s="127"/>
      <c r="T1" s="127"/>
      <c r="U1" s="127"/>
      <c r="V1" s="127"/>
      <c r="W1" s="127"/>
      <c r="X1" s="127"/>
      <c r="Y1" s="127"/>
      <c r="Z1" s="127"/>
      <c r="AA1" s="127"/>
      <c r="AB1" s="127"/>
      <c r="AC1" s="127"/>
      <c r="AD1" s="127"/>
      <c r="AE1" s="127"/>
      <c r="AF1" s="126" t="s">
        <v>112</v>
      </c>
      <c r="AG1" s="127"/>
      <c r="AH1" s="127"/>
      <c r="AI1" s="127"/>
      <c r="AJ1" s="127"/>
      <c r="AK1" s="127"/>
      <c r="AL1" s="127"/>
      <c r="AM1" s="127"/>
      <c r="AN1" s="127"/>
      <c r="AO1" s="127"/>
      <c r="AP1" s="127"/>
      <c r="AQ1" s="127"/>
      <c r="AR1" s="127"/>
      <c r="AS1" s="126" t="s">
        <v>100</v>
      </c>
      <c r="AT1" s="127"/>
      <c r="AU1" s="127"/>
      <c r="AV1" s="127"/>
      <c r="AW1" s="127"/>
      <c r="AX1" s="127"/>
      <c r="AY1" s="127"/>
      <c r="AZ1" s="127"/>
      <c r="BA1" s="127"/>
      <c r="BB1" s="127"/>
      <c r="BC1" s="127"/>
      <c r="BD1" s="127"/>
      <c r="BE1" s="130" t="s">
        <v>82</v>
      </c>
      <c r="BF1" s="135"/>
      <c r="BG1" s="135"/>
      <c r="BH1" s="135"/>
      <c r="BI1" s="135"/>
      <c r="BJ1" s="135"/>
      <c r="BK1" s="135"/>
      <c r="BL1" s="135"/>
      <c r="BM1" s="135"/>
      <c r="BN1" s="135"/>
      <c r="BO1" s="126"/>
      <c r="BP1" s="133" t="s">
        <v>101</v>
      </c>
      <c r="BQ1" s="127"/>
      <c r="BR1" s="127"/>
      <c r="BS1" s="127"/>
      <c r="BT1" s="127"/>
      <c r="BU1" s="127"/>
      <c r="BV1" s="127"/>
      <c r="BW1" s="127"/>
      <c r="BX1" s="127"/>
      <c r="BY1" s="127"/>
      <c r="BZ1" s="127"/>
      <c r="CA1" s="127"/>
      <c r="CB1" s="127"/>
      <c r="CC1" s="136" t="s">
        <v>94</v>
      </c>
      <c r="CD1" s="137"/>
      <c r="CE1" s="137"/>
      <c r="CF1" s="137"/>
      <c r="CG1" s="137"/>
      <c r="CH1" s="137"/>
      <c r="CI1" s="137"/>
      <c r="CJ1" s="137"/>
      <c r="CK1" s="137"/>
      <c r="CL1" s="137"/>
      <c r="CM1" s="137"/>
      <c r="CN1" s="125" t="s">
        <v>97</v>
      </c>
      <c r="CO1" s="125"/>
      <c r="CP1" s="125"/>
      <c r="CQ1" s="125"/>
      <c r="CR1" s="125"/>
      <c r="CS1" s="125"/>
      <c r="CT1" s="125"/>
      <c r="CU1" s="125"/>
      <c r="CV1" s="125"/>
      <c r="CW1" s="125"/>
      <c r="CX1" s="125"/>
      <c r="CY1" s="125" t="s">
        <v>0</v>
      </c>
      <c r="CZ1" s="125"/>
      <c r="DA1" s="125"/>
      <c r="DB1" s="125"/>
      <c r="DC1" s="125"/>
      <c r="DD1" s="125"/>
      <c r="DE1" s="125"/>
      <c r="DF1" s="125"/>
      <c r="DG1" s="125"/>
      <c r="DH1" s="125"/>
      <c r="DI1" s="125"/>
      <c r="DJ1" s="125" t="s">
        <v>1</v>
      </c>
      <c r="DK1" s="125"/>
      <c r="DL1" s="125"/>
      <c r="DM1" s="125"/>
      <c r="DN1" s="125"/>
      <c r="DO1" s="125"/>
      <c r="DP1" s="125"/>
      <c r="DQ1" s="125"/>
      <c r="DR1" s="125"/>
      <c r="DS1" s="125"/>
      <c r="DT1" s="125"/>
      <c r="DU1" s="125" t="s">
        <v>2</v>
      </c>
      <c r="DV1" s="125"/>
      <c r="DW1" s="125"/>
      <c r="DX1" s="125"/>
      <c r="DY1" s="125"/>
      <c r="DZ1" s="125"/>
      <c r="EA1" s="125"/>
      <c r="EB1" s="125"/>
      <c r="EC1" s="125"/>
      <c r="ED1" s="125"/>
      <c r="EE1" s="125"/>
      <c r="EF1" s="125" t="s">
        <v>3</v>
      </c>
      <c r="EG1" s="125"/>
      <c r="EH1" s="125"/>
      <c r="EI1" s="125"/>
      <c r="EJ1" s="125"/>
      <c r="EK1" s="125"/>
      <c r="EL1" s="125"/>
      <c r="EM1" s="125"/>
      <c r="EN1" s="125"/>
      <c r="EO1" s="125"/>
      <c r="EP1" s="125"/>
      <c r="EQ1" s="125" t="s">
        <v>4</v>
      </c>
      <c r="ER1" s="125"/>
      <c r="ES1" s="125"/>
      <c r="ET1" s="125"/>
      <c r="EU1" s="125"/>
      <c r="EV1" s="125"/>
      <c r="EW1" s="125"/>
      <c r="EX1" s="125"/>
      <c r="EY1" s="125"/>
      <c r="EZ1" s="125"/>
      <c r="FA1" s="125"/>
      <c r="FB1" s="125" t="s">
        <v>5</v>
      </c>
      <c r="FC1" s="125"/>
      <c r="FD1" s="125"/>
      <c r="FE1" s="125"/>
      <c r="FF1" s="125"/>
      <c r="FG1" s="125"/>
      <c r="FH1" s="125"/>
      <c r="FI1" s="125"/>
      <c r="FJ1" s="125"/>
      <c r="FK1" s="125"/>
      <c r="FL1" s="125"/>
      <c r="FM1" s="125" t="s">
        <v>6</v>
      </c>
      <c r="FN1" s="125"/>
      <c r="FO1" s="125"/>
      <c r="FP1" s="125"/>
      <c r="FQ1" s="125"/>
      <c r="FR1" s="125"/>
      <c r="FS1" s="125"/>
      <c r="FT1" s="125"/>
      <c r="FU1" s="125"/>
      <c r="FV1" s="125"/>
      <c r="FW1" s="125"/>
      <c r="FX1" s="125" t="s">
        <v>7</v>
      </c>
      <c r="FY1" s="125"/>
      <c r="FZ1" s="125"/>
      <c r="GA1" s="125"/>
      <c r="GB1" s="125"/>
      <c r="GC1" s="125"/>
      <c r="GD1" s="125"/>
      <c r="GE1" s="125"/>
      <c r="GF1" s="125"/>
      <c r="GG1" s="125"/>
      <c r="GH1" s="125"/>
      <c r="GI1" s="125" t="s">
        <v>8</v>
      </c>
      <c r="GJ1" s="125"/>
      <c r="GK1" s="125"/>
      <c r="GL1" s="125"/>
      <c r="GM1" s="125"/>
      <c r="GN1" s="125"/>
      <c r="GO1" s="125"/>
      <c r="GP1" s="125"/>
      <c r="GQ1" s="125"/>
      <c r="GR1" s="125"/>
      <c r="GS1" s="125"/>
      <c r="GT1" s="125" t="s">
        <v>9</v>
      </c>
      <c r="GU1" s="125"/>
      <c r="GV1" s="125"/>
      <c r="GW1" s="125"/>
      <c r="GX1" s="125"/>
      <c r="GY1" s="125"/>
      <c r="GZ1" s="125"/>
      <c r="HA1" s="125"/>
      <c r="HB1" s="125"/>
      <c r="HC1" s="125"/>
      <c r="HD1" s="125"/>
      <c r="HE1" s="125" t="s">
        <v>10</v>
      </c>
      <c r="HF1" s="125"/>
      <c r="HG1" s="125"/>
      <c r="HH1" s="125"/>
      <c r="HI1" s="125"/>
      <c r="HJ1" s="125"/>
      <c r="HK1" s="125"/>
      <c r="HL1" s="125"/>
      <c r="HM1" s="125"/>
      <c r="HN1" s="125"/>
      <c r="HO1" s="125"/>
      <c r="HP1" s="125" t="s">
        <v>11</v>
      </c>
      <c r="HQ1" s="125"/>
      <c r="HR1" s="125"/>
      <c r="HS1" s="125"/>
      <c r="HT1" s="125"/>
      <c r="HU1" s="125"/>
      <c r="HV1" s="125"/>
      <c r="HW1" s="125"/>
      <c r="HX1" s="125"/>
      <c r="HY1" s="125"/>
      <c r="HZ1" s="125"/>
      <c r="IA1" s="125" t="s">
        <v>12</v>
      </c>
      <c r="IB1" s="125"/>
      <c r="IC1" s="125"/>
      <c r="ID1" s="125"/>
      <c r="IE1" s="125"/>
      <c r="IF1" s="125"/>
      <c r="IG1" s="125"/>
      <c r="IH1" s="125"/>
      <c r="II1" s="125"/>
      <c r="IJ1" s="125"/>
      <c r="IK1" s="134"/>
      <c r="IL1" s="86"/>
    </row>
    <row r="2" spans="1:251" ht="59.25" customHeight="1" thickBot="1" x14ac:dyDescent="0.3">
      <c r="A2" s="47" t="s">
        <v>81</v>
      </c>
      <c r="B2" s="48" t="s">
        <v>80</v>
      </c>
      <c r="C2" s="48" t="s">
        <v>84</v>
      </c>
      <c r="D2" s="64" t="s">
        <v>85</v>
      </c>
      <c r="E2" s="48" t="s">
        <v>102</v>
      </c>
      <c r="F2" s="49" t="s">
        <v>103</v>
      </c>
      <c r="G2" s="50" t="s">
        <v>52</v>
      </c>
      <c r="H2" s="51" t="s">
        <v>52</v>
      </c>
      <c r="I2" s="52" t="s">
        <v>63</v>
      </c>
      <c r="J2" s="53" t="s">
        <v>64</v>
      </c>
      <c r="K2" s="47" t="s">
        <v>49</v>
      </c>
      <c r="L2" s="48" t="s">
        <v>87</v>
      </c>
      <c r="M2" s="48" t="s">
        <v>47</v>
      </c>
      <c r="N2" s="48" t="s">
        <v>48</v>
      </c>
      <c r="O2" s="49" t="s">
        <v>46</v>
      </c>
      <c r="P2" s="47" t="s">
        <v>30</v>
      </c>
      <c r="Q2" s="48" t="s">
        <v>31</v>
      </c>
      <c r="R2" s="48" t="s">
        <v>32</v>
      </c>
      <c r="S2" s="48" t="s">
        <v>33</v>
      </c>
      <c r="T2" s="48" t="s">
        <v>34</v>
      </c>
      <c r="U2" s="48" t="s">
        <v>35</v>
      </c>
      <c r="V2" s="48" t="s">
        <v>36</v>
      </c>
      <c r="W2" s="48" t="s">
        <v>29</v>
      </c>
      <c r="X2" s="48" t="s">
        <v>37</v>
      </c>
      <c r="Y2" s="48" t="s">
        <v>98</v>
      </c>
      <c r="Z2" s="48" t="s">
        <v>39</v>
      </c>
      <c r="AA2" s="54" t="s">
        <v>40</v>
      </c>
      <c r="AB2" s="48" t="s">
        <v>41</v>
      </c>
      <c r="AC2" s="48" t="s">
        <v>29</v>
      </c>
      <c r="AD2" s="48" t="s">
        <v>42</v>
      </c>
      <c r="AE2" s="49" t="s">
        <v>43</v>
      </c>
      <c r="AF2" s="48" t="s">
        <v>30</v>
      </c>
      <c r="AG2" s="48" t="s">
        <v>31</v>
      </c>
      <c r="AH2" s="48" t="s">
        <v>32</v>
      </c>
      <c r="AI2" s="48" t="s">
        <v>33</v>
      </c>
      <c r="AJ2" s="48" t="s">
        <v>29</v>
      </c>
      <c r="AK2" s="48" t="s">
        <v>37</v>
      </c>
      <c r="AL2" s="48" t="s">
        <v>98</v>
      </c>
      <c r="AM2" s="48" t="s">
        <v>91</v>
      </c>
      <c r="AN2" s="54" t="s">
        <v>40</v>
      </c>
      <c r="AO2" s="48" t="s">
        <v>41</v>
      </c>
      <c r="AP2" s="48" t="s">
        <v>29</v>
      </c>
      <c r="AQ2" s="48" t="s">
        <v>42</v>
      </c>
      <c r="AR2" s="49" t="s">
        <v>43</v>
      </c>
      <c r="AS2" s="48" t="s">
        <v>83</v>
      </c>
      <c r="AT2" s="48" t="s">
        <v>31</v>
      </c>
      <c r="AU2" s="48" t="s">
        <v>32</v>
      </c>
      <c r="AV2" s="48" t="s">
        <v>29</v>
      </c>
      <c r="AW2" s="48" t="s">
        <v>37</v>
      </c>
      <c r="AX2" s="48" t="s">
        <v>98</v>
      </c>
      <c r="AY2" s="48" t="s">
        <v>91</v>
      </c>
      <c r="AZ2" s="54" t="s">
        <v>40</v>
      </c>
      <c r="BA2" s="48" t="s">
        <v>41</v>
      </c>
      <c r="BB2" s="48" t="s">
        <v>29</v>
      </c>
      <c r="BC2" s="48" t="s">
        <v>42</v>
      </c>
      <c r="BD2" s="49" t="s">
        <v>43</v>
      </c>
      <c r="BE2" s="43" t="s">
        <v>82</v>
      </c>
      <c r="BF2" s="43" t="s">
        <v>30</v>
      </c>
      <c r="BG2" s="43" t="s">
        <v>29</v>
      </c>
      <c r="BH2" s="43" t="s">
        <v>37</v>
      </c>
      <c r="BI2" s="43" t="s">
        <v>38</v>
      </c>
      <c r="BJ2" s="43" t="s">
        <v>39</v>
      </c>
      <c r="BK2" s="45" t="s">
        <v>40</v>
      </c>
      <c r="BL2" s="48" t="s">
        <v>41</v>
      </c>
      <c r="BM2" s="48" t="s">
        <v>45</v>
      </c>
      <c r="BN2" s="48" t="s">
        <v>42</v>
      </c>
      <c r="BO2" s="49" t="s">
        <v>43</v>
      </c>
      <c r="BP2" s="47" t="s">
        <v>83</v>
      </c>
      <c r="BQ2" s="48" t="s">
        <v>31</v>
      </c>
      <c r="BR2" s="48" t="s">
        <v>32</v>
      </c>
      <c r="BS2" s="48" t="s">
        <v>33</v>
      </c>
      <c r="BT2" s="48" t="s">
        <v>29</v>
      </c>
      <c r="BU2" s="48" t="s">
        <v>37</v>
      </c>
      <c r="BV2" s="48" t="s">
        <v>98</v>
      </c>
      <c r="BW2" s="48" t="s">
        <v>91</v>
      </c>
      <c r="BX2" s="54" t="s">
        <v>40</v>
      </c>
      <c r="BY2" s="48" t="s">
        <v>41</v>
      </c>
      <c r="BZ2" s="48" t="s">
        <v>29</v>
      </c>
      <c r="CA2" s="48" t="s">
        <v>42</v>
      </c>
      <c r="CB2" s="49" t="s">
        <v>43</v>
      </c>
      <c r="CC2" s="72" t="s">
        <v>30</v>
      </c>
      <c r="CD2" s="69" t="s">
        <v>31</v>
      </c>
      <c r="CE2" s="69" t="s">
        <v>29</v>
      </c>
      <c r="CF2" s="69" t="s">
        <v>37</v>
      </c>
      <c r="CG2" s="69" t="s">
        <v>98</v>
      </c>
      <c r="CH2" s="69" t="s">
        <v>91</v>
      </c>
      <c r="CI2" s="73" t="s">
        <v>40</v>
      </c>
      <c r="CJ2" s="74" t="s">
        <v>41</v>
      </c>
      <c r="CK2" s="69" t="s">
        <v>29</v>
      </c>
      <c r="CL2" s="69" t="s">
        <v>42</v>
      </c>
      <c r="CM2" s="70" t="s">
        <v>43</v>
      </c>
      <c r="CN2" s="58" t="s">
        <v>30</v>
      </c>
      <c r="CO2" s="55" t="s">
        <v>31</v>
      </c>
      <c r="CP2" s="55" t="s">
        <v>29</v>
      </c>
      <c r="CQ2" s="55" t="s">
        <v>37</v>
      </c>
      <c r="CR2" s="55" t="s">
        <v>38</v>
      </c>
      <c r="CS2" s="55" t="s">
        <v>39</v>
      </c>
      <c r="CT2" s="55" t="s">
        <v>40</v>
      </c>
      <c r="CU2" s="56" t="s">
        <v>41</v>
      </c>
      <c r="CV2" s="55" t="s">
        <v>45</v>
      </c>
      <c r="CW2" s="55" t="s">
        <v>42</v>
      </c>
      <c r="CX2" s="57" t="s">
        <v>43</v>
      </c>
      <c r="CY2" s="58" t="s">
        <v>30</v>
      </c>
      <c r="CZ2" s="55" t="s">
        <v>31</v>
      </c>
      <c r="DA2" s="55" t="s">
        <v>29</v>
      </c>
      <c r="DB2" s="55" t="s">
        <v>37</v>
      </c>
      <c r="DC2" s="55" t="s">
        <v>38</v>
      </c>
      <c r="DD2" s="55" t="s">
        <v>39</v>
      </c>
      <c r="DE2" s="55" t="s">
        <v>40</v>
      </c>
      <c r="DF2" s="56" t="s">
        <v>41</v>
      </c>
      <c r="DG2" s="55" t="s">
        <v>45</v>
      </c>
      <c r="DH2" s="55" t="s">
        <v>42</v>
      </c>
      <c r="DI2" s="57" t="s">
        <v>43</v>
      </c>
      <c r="DJ2" s="58" t="s">
        <v>30</v>
      </c>
      <c r="DK2" s="55" t="s">
        <v>31</v>
      </c>
      <c r="DL2" s="55" t="s">
        <v>29</v>
      </c>
      <c r="DM2" s="55" t="s">
        <v>37</v>
      </c>
      <c r="DN2" s="55" t="s">
        <v>38</v>
      </c>
      <c r="DO2" s="55" t="s">
        <v>39</v>
      </c>
      <c r="DP2" s="55" t="s">
        <v>40</v>
      </c>
      <c r="DQ2" s="56" t="s">
        <v>41</v>
      </c>
      <c r="DR2" s="55" t="s">
        <v>45</v>
      </c>
      <c r="DS2" s="55" t="s">
        <v>42</v>
      </c>
      <c r="DT2" s="57" t="s">
        <v>43</v>
      </c>
      <c r="DU2" s="58" t="s">
        <v>30</v>
      </c>
      <c r="DV2" s="55" t="s">
        <v>31</v>
      </c>
      <c r="DW2" s="55" t="s">
        <v>29</v>
      </c>
      <c r="DX2" s="55" t="s">
        <v>37</v>
      </c>
      <c r="DY2" s="55" t="s">
        <v>38</v>
      </c>
      <c r="DZ2" s="55" t="s">
        <v>39</v>
      </c>
      <c r="EA2" s="55" t="s">
        <v>40</v>
      </c>
      <c r="EB2" s="56" t="s">
        <v>41</v>
      </c>
      <c r="EC2" s="55" t="s">
        <v>45</v>
      </c>
      <c r="ED2" s="55" t="s">
        <v>42</v>
      </c>
      <c r="EE2" s="57" t="s">
        <v>43</v>
      </c>
      <c r="EF2" s="58" t="s">
        <v>30</v>
      </c>
      <c r="EG2" s="55" t="s">
        <v>31</v>
      </c>
      <c r="EH2" s="55" t="s">
        <v>29</v>
      </c>
      <c r="EI2" s="55" t="s">
        <v>37</v>
      </c>
      <c r="EJ2" s="55" t="s">
        <v>38</v>
      </c>
      <c r="EK2" s="55" t="s">
        <v>39</v>
      </c>
      <c r="EL2" s="55" t="s">
        <v>40</v>
      </c>
      <c r="EM2" s="56" t="s">
        <v>41</v>
      </c>
      <c r="EN2" s="55" t="s">
        <v>45</v>
      </c>
      <c r="EO2" s="55" t="s">
        <v>42</v>
      </c>
      <c r="EP2" s="57" t="s">
        <v>43</v>
      </c>
      <c r="EQ2" s="58" t="s">
        <v>30</v>
      </c>
      <c r="ER2" s="55" t="s">
        <v>31</v>
      </c>
      <c r="ES2" s="55" t="s">
        <v>29</v>
      </c>
      <c r="ET2" s="55" t="s">
        <v>37</v>
      </c>
      <c r="EU2" s="55" t="s">
        <v>38</v>
      </c>
      <c r="EV2" s="55" t="s">
        <v>39</v>
      </c>
      <c r="EW2" s="55" t="s">
        <v>40</v>
      </c>
      <c r="EX2" s="56" t="s">
        <v>41</v>
      </c>
      <c r="EY2" s="55" t="s">
        <v>45</v>
      </c>
      <c r="EZ2" s="55" t="s">
        <v>42</v>
      </c>
      <c r="FA2" s="57" t="s">
        <v>43</v>
      </c>
      <c r="FB2" s="58" t="s">
        <v>30</v>
      </c>
      <c r="FC2" s="55" t="s">
        <v>31</v>
      </c>
      <c r="FD2" s="55" t="s">
        <v>29</v>
      </c>
      <c r="FE2" s="55" t="s">
        <v>37</v>
      </c>
      <c r="FF2" s="55" t="s">
        <v>38</v>
      </c>
      <c r="FG2" s="55" t="s">
        <v>39</v>
      </c>
      <c r="FH2" s="55" t="s">
        <v>40</v>
      </c>
      <c r="FI2" s="56" t="s">
        <v>41</v>
      </c>
      <c r="FJ2" s="55" t="s">
        <v>45</v>
      </c>
      <c r="FK2" s="55" t="s">
        <v>42</v>
      </c>
      <c r="FL2" s="57" t="s">
        <v>43</v>
      </c>
      <c r="FM2" s="58" t="s">
        <v>30</v>
      </c>
      <c r="FN2" s="55" t="s">
        <v>31</v>
      </c>
      <c r="FO2" s="55" t="s">
        <v>29</v>
      </c>
      <c r="FP2" s="55" t="s">
        <v>37</v>
      </c>
      <c r="FQ2" s="55" t="s">
        <v>38</v>
      </c>
      <c r="FR2" s="55" t="s">
        <v>39</v>
      </c>
      <c r="FS2" s="55" t="s">
        <v>40</v>
      </c>
      <c r="FT2" s="56" t="s">
        <v>41</v>
      </c>
      <c r="FU2" s="55" t="s">
        <v>45</v>
      </c>
      <c r="FV2" s="55" t="s">
        <v>42</v>
      </c>
      <c r="FW2" s="57" t="s">
        <v>43</v>
      </c>
      <c r="FX2" s="58" t="s">
        <v>30</v>
      </c>
      <c r="FY2" s="55" t="s">
        <v>31</v>
      </c>
      <c r="FZ2" s="55" t="s">
        <v>29</v>
      </c>
      <c r="GA2" s="55" t="s">
        <v>37</v>
      </c>
      <c r="GB2" s="55" t="s">
        <v>38</v>
      </c>
      <c r="GC2" s="55" t="s">
        <v>39</v>
      </c>
      <c r="GD2" s="55" t="s">
        <v>40</v>
      </c>
      <c r="GE2" s="56" t="s">
        <v>41</v>
      </c>
      <c r="GF2" s="55" t="s">
        <v>45</v>
      </c>
      <c r="GG2" s="55" t="s">
        <v>42</v>
      </c>
      <c r="GH2" s="57" t="s">
        <v>43</v>
      </c>
      <c r="GI2" s="58" t="s">
        <v>30</v>
      </c>
      <c r="GJ2" s="55" t="s">
        <v>31</v>
      </c>
      <c r="GK2" s="55" t="s">
        <v>29</v>
      </c>
      <c r="GL2" s="55" t="s">
        <v>37</v>
      </c>
      <c r="GM2" s="55" t="s">
        <v>38</v>
      </c>
      <c r="GN2" s="55" t="s">
        <v>39</v>
      </c>
      <c r="GO2" s="55" t="s">
        <v>40</v>
      </c>
      <c r="GP2" s="56" t="s">
        <v>41</v>
      </c>
      <c r="GQ2" s="55" t="s">
        <v>45</v>
      </c>
      <c r="GR2" s="55" t="s">
        <v>42</v>
      </c>
      <c r="GS2" s="57" t="s">
        <v>43</v>
      </c>
      <c r="GT2" s="58" t="s">
        <v>30</v>
      </c>
      <c r="GU2" s="55" t="s">
        <v>31</v>
      </c>
      <c r="GV2" s="55" t="s">
        <v>29</v>
      </c>
      <c r="GW2" s="55" t="s">
        <v>37</v>
      </c>
      <c r="GX2" s="55" t="s">
        <v>38</v>
      </c>
      <c r="GY2" s="55" t="s">
        <v>39</v>
      </c>
      <c r="GZ2" s="55" t="s">
        <v>40</v>
      </c>
      <c r="HA2" s="56" t="s">
        <v>41</v>
      </c>
      <c r="HB2" s="55" t="s">
        <v>45</v>
      </c>
      <c r="HC2" s="55" t="s">
        <v>42</v>
      </c>
      <c r="HD2" s="57" t="s">
        <v>43</v>
      </c>
      <c r="HE2" s="58" t="s">
        <v>30</v>
      </c>
      <c r="HF2" s="55" t="s">
        <v>31</v>
      </c>
      <c r="HG2" s="55" t="s">
        <v>29</v>
      </c>
      <c r="HH2" s="55" t="s">
        <v>37</v>
      </c>
      <c r="HI2" s="55" t="s">
        <v>38</v>
      </c>
      <c r="HJ2" s="55" t="s">
        <v>39</v>
      </c>
      <c r="HK2" s="55" t="s">
        <v>40</v>
      </c>
      <c r="HL2" s="56" t="s">
        <v>41</v>
      </c>
      <c r="HM2" s="55" t="s">
        <v>45</v>
      </c>
      <c r="HN2" s="55" t="s">
        <v>42</v>
      </c>
      <c r="HO2" s="57" t="s">
        <v>43</v>
      </c>
      <c r="HP2" s="58" t="s">
        <v>30</v>
      </c>
      <c r="HQ2" s="55" t="s">
        <v>31</v>
      </c>
      <c r="HR2" s="55" t="s">
        <v>29</v>
      </c>
      <c r="HS2" s="55" t="s">
        <v>37</v>
      </c>
      <c r="HT2" s="55" t="s">
        <v>38</v>
      </c>
      <c r="HU2" s="55" t="s">
        <v>39</v>
      </c>
      <c r="HV2" s="55" t="s">
        <v>40</v>
      </c>
      <c r="HW2" s="56" t="s">
        <v>41</v>
      </c>
      <c r="HX2" s="55" t="s">
        <v>45</v>
      </c>
      <c r="HY2" s="55" t="s">
        <v>42</v>
      </c>
      <c r="HZ2" s="57" t="s">
        <v>43</v>
      </c>
      <c r="IA2" s="58" t="s">
        <v>30</v>
      </c>
      <c r="IB2" s="55" t="s">
        <v>31</v>
      </c>
      <c r="IC2" s="55" t="s">
        <v>29</v>
      </c>
      <c r="ID2" s="55" t="s">
        <v>37</v>
      </c>
      <c r="IE2" s="55" t="s">
        <v>38</v>
      </c>
      <c r="IF2" s="55" t="s">
        <v>39</v>
      </c>
      <c r="IG2" s="55" t="s">
        <v>40</v>
      </c>
      <c r="IH2" s="56" t="s">
        <v>41</v>
      </c>
      <c r="II2" s="55" t="s">
        <v>45</v>
      </c>
      <c r="IJ2" s="55" t="s">
        <v>42</v>
      </c>
      <c r="IK2" s="55" t="s">
        <v>43</v>
      </c>
      <c r="IL2" s="86"/>
    </row>
    <row r="3" spans="1:251" x14ac:dyDescent="0.25">
      <c r="A3" s="34">
        <v>1</v>
      </c>
      <c r="B3" s="65" t="s">
        <v>113</v>
      </c>
      <c r="C3" s="25"/>
      <c r="D3" s="66"/>
      <c r="E3" s="66" t="s">
        <v>106</v>
      </c>
      <c r="F3" s="67" t="s">
        <v>108</v>
      </c>
      <c r="G3" s="24" t="str">
        <f>IF(AND(OR($G$2="Y",$H$2="Y"),I3&lt;5,J3&lt;5),IF(AND(I3=#REF!,J3=#REF!),#REF!+1,1),"")</f>
        <v/>
      </c>
      <c r="H3" s="21" t="e">
        <f>IF(AND($H$2="Y",J3&gt;0,OR(AND(G3=1,#REF!=10),AND(G3=2,#REF!=20),AND(G3=3,#REF!=30),AND(G3=4,#REF!=40),AND(G3=5,#REF!=50),AND(G3=6,#REF!=60),AND(G3=7,#REF!=70),AND(G3=8,#REF!=80),AND(G3=9,#REF!=90),AND(G3=10,#REF!=100))),VLOOKUP(J3-1,SortLookup!$A$13:$B$16,2,FALSE),"")</f>
        <v>#REF!</v>
      </c>
      <c r="I3" s="35" t="str">
        <f>IF(ISNA(VLOOKUP(E3,SortLookup!$A$1:$B$5,2,FALSE))," ",VLOOKUP(E3,SortLookup!$A$1:$B$5,2,FALSE))</f>
        <v xml:space="preserve"> </v>
      </c>
      <c r="J3" s="22" t="str">
        <f>IF(ISNA(VLOOKUP(F3,SortLookup!$A$7:$B$11,2,FALSE))," ",VLOOKUP(F3,SortLookup!$A$7:$B$11,2,FALSE))</f>
        <v xml:space="preserve"> </v>
      </c>
      <c r="K3" s="59">
        <f>L3+M3+O3</f>
        <v>114.89</v>
      </c>
      <c r="L3" s="60">
        <f>AB3+AO3+BA3+BL3+BY3+CJ3+CU3+DF3+DQ3+EB3+EM3+EX3+FI3+FT3+GE3+GP3+HA3+HL3+HW3+IH3</f>
        <v>78.89</v>
      </c>
      <c r="M3" s="37">
        <f>AD3+AQ3+BC3+BN3+CA3+CL3+CW3+DH3+DS3+ED3+EO3+EZ3+FK3+FV3+GG3+GR3+HC3+HN3+HY3+IJ3</f>
        <v>0</v>
      </c>
      <c r="N3" s="38">
        <f>O3</f>
        <v>36</v>
      </c>
      <c r="O3" s="61">
        <f>W3+AJ3+AV3+BG3+BT3+CE3+CP3+DA3+DL3+DW3+EH3+ES3+FD3+FO3+FZ3+GK3+GV3+HG3+HR3+IC3</f>
        <v>36</v>
      </c>
      <c r="P3" s="32">
        <v>78.89</v>
      </c>
      <c r="Q3" s="29"/>
      <c r="R3" s="29"/>
      <c r="S3" s="29"/>
      <c r="T3" s="29"/>
      <c r="U3" s="29"/>
      <c r="V3" s="29"/>
      <c r="W3" s="30">
        <v>36</v>
      </c>
      <c r="X3" s="30">
        <v>0</v>
      </c>
      <c r="Y3" s="30">
        <v>0</v>
      </c>
      <c r="Z3" s="30">
        <v>0</v>
      </c>
      <c r="AA3" s="31">
        <v>0</v>
      </c>
      <c r="AB3" s="28">
        <f>P3+Q3+R3+S3+T3+U3+V3</f>
        <v>78.89</v>
      </c>
      <c r="AC3" s="27">
        <f>W3</f>
        <v>36</v>
      </c>
      <c r="AD3" s="23">
        <f>(X3*3)+(Y3*10)+(Z3*5)+(AA3*20)</f>
        <v>0</v>
      </c>
      <c r="AE3" s="46">
        <f>AB3+AC3+AD3</f>
        <v>114.89</v>
      </c>
      <c r="AF3" s="90"/>
      <c r="AG3" s="91"/>
      <c r="AH3" s="91"/>
      <c r="AI3" s="91"/>
      <c r="AJ3" s="92"/>
      <c r="AK3" s="92"/>
      <c r="AL3" s="92"/>
      <c r="AM3" s="92"/>
      <c r="AN3" s="93"/>
      <c r="AO3" s="94">
        <f>AF3+AG3+AH3+AI3</f>
        <v>0</v>
      </c>
      <c r="AP3" s="95">
        <f>AJ3</f>
        <v>0</v>
      </c>
      <c r="AQ3" s="96">
        <f>(AK3*3)+(AL3*10)+(AM3*5)+(AN3*20)</f>
        <v>0</v>
      </c>
      <c r="AR3" s="97">
        <f>AO3+AP3+AQ3</f>
        <v>0</v>
      </c>
      <c r="AS3" s="32"/>
      <c r="AT3" s="29"/>
      <c r="AU3" s="29"/>
      <c r="AV3" s="30"/>
      <c r="AW3" s="30"/>
      <c r="AX3" s="30"/>
      <c r="AY3" s="30"/>
      <c r="AZ3" s="31"/>
      <c r="BA3" s="28">
        <f>AS3+AT3+AU3</f>
        <v>0</v>
      </c>
      <c r="BB3" s="27">
        <f>AV3/2</f>
        <v>0</v>
      </c>
      <c r="BC3" s="23">
        <f>(AW3*3)+(AX3*10)+(AY3*5)+(AZ3*20)</f>
        <v>0</v>
      </c>
      <c r="BD3" s="46">
        <f>BA3+BB3+BC3</f>
        <v>0</v>
      </c>
      <c r="BE3" s="28"/>
      <c r="BF3" s="44"/>
      <c r="BG3" s="30"/>
      <c r="BH3" s="30"/>
      <c r="BI3" s="30"/>
      <c r="BJ3" s="30"/>
      <c r="BK3" s="31"/>
      <c r="BL3" s="41">
        <f>BE3+BF3</f>
        <v>0</v>
      </c>
      <c r="BM3" s="38">
        <f>BG3/2</f>
        <v>0</v>
      </c>
      <c r="BN3" s="37">
        <f>(BH3*3)+(BI3*5)+(BJ3*5)+(BK3*20)</f>
        <v>0</v>
      </c>
      <c r="BO3" s="36">
        <f>BL3+BM3+BN3</f>
        <v>0</v>
      </c>
      <c r="BP3" s="32"/>
      <c r="BQ3" s="29"/>
      <c r="BR3" s="29"/>
      <c r="BS3" s="29"/>
      <c r="BT3" s="30"/>
      <c r="BU3" s="30"/>
      <c r="BV3" s="30"/>
      <c r="BW3" s="30"/>
      <c r="BX3" s="31"/>
      <c r="BY3" s="28">
        <f>BP3+BQ3+BR3+BS3</f>
        <v>0</v>
      </c>
      <c r="BZ3" s="27">
        <f>BT3</f>
        <v>0</v>
      </c>
      <c r="CA3" s="33">
        <f>(BU3*3)+(BV3*10)+(BW3*5)+(BX3*20)</f>
        <v>0</v>
      </c>
      <c r="CB3" s="75">
        <f>BY3+BZ3+CA3</f>
        <v>0</v>
      </c>
      <c r="CC3" s="32"/>
      <c r="CD3" s="29"/>
      <c r="CE3" s="30"/>
      <c r="CF3" s="30"/>
      <c r="CG3" s="30"/>
      <c r="CH3" s="30"/>
      <c r="CI3" s="31"/>
      <c r="CJ3" s="28">
        <f>CC3+CD3</f>
        <v>0</v>
      </c>
      <c r="CK3" s="27">
        <f>CE3/2</f>
        <v>0</v>
      </c>
      <c r="CL3" s="23">
        <f>(CF3*3)+(CG3*10)+(CH3*5)+(CI3*20)</f>
        <v>0</v>
      </c>
      <c r="CM3" s="71">
        <f>CJ3+CK3+CL3</f>
        <v>0</v>
      </c>
      <c r="CN3" s="4"/>
      <c r="CO3" s="4"/>
      <c r="CP3" s="4"/>
      <c r="CQ3" s="4"/>
      <c r="CR3" s="4"/>
      <c r="CS3" s="4"/>
      <c r="CT3" s="4"/>
      <c r="CU3" s="76"/>
      <c r="CW3" s="4"/>
      <c r="CX3" s="77"/>
      <c r="CY3" s="40"/>
      <c r="CZ3" s="4"/>
      <c r="DA3" s="4"/>
      <c r="DB3" s="4"/>
      <c r="DC3" s="4"/>
      <c r="DD3" s="4"/>
      <c r="DE3" s="4"/>
      <c r="DF3" s="76"/>
      <c r="DH3" s="4"/>
      <c r="DI3" s="77"/>
      <c r="DJ3" s="40"/>
      <c r="DK3" s="4"/>
      <c r="DL3" s="4"/>
      <c r="DM3" s="4"/>
      <c r="DN3" s="4"/>
      <c r="DO3" s="4"/>
      <c r="DP3" s="4"/>
      <c r="DQ3" s="76"/>
      <c r="DS3" s="4"/>
      <c r="DT3" s="77"/>
      <c r="DU3" s="40"/>
      <c r="DV3" s="4"/>
      <c r="DW3" s="4"/>
      <c r="DX3" s="4"/>
      <c r="DY3" s="4"/>
      <c r="DZ3" s="4"/>
      <c r="EA3" s="4"/>
      <c r="EB3" s="76"/>
      <c r="ED3" s="4"/>
      <c r="EE3" s="77"/>
      <c r="EF3" s="40"/>
      <c r="EG3" s="4"/>
      <c r="EH3" s="4"/>
      <c r="EI3" s="4"/>
      <c r="EJ3" s="4"/>
      <c r="EK3" s="4"/>
      <c r="EL3" s="4"/>
      <c r="EM3" s="76"/>
      <c r="EO3" s="4"/>
      <c r="EP3" s="77"/>
      <c r="EQ3" s="40"/>
      <c r="ER3" s="4"/>
      <c r="ES3" s="4"/>
      <c r="ET3" s="4"/>
      <c r="EU3" s="4"/>
      <c r="EV3" s="4"/>
      <c r="EW3" s="4"/>
      <c r="EX3" s="76"/>
      <c r="EZ3" s="4"/>
      <c r="FA3" s="77"/>
      <c r="FB3" s="40"/>
      <c r="FC3" s="4"/>
      <c r="FD3" s="4"/>
      <c r="FE3" s="4"/>
      <c r="FF3" s="4"/>
      <c r="FG3" s="4"/>
      <c r="FH3" s="4"/>
      <c r="FI3" s="76"/>
      <c r="FK3" s="4"/>
      <c r="FL3" s="77"/>
      <c r="FM3" s="40"/>
      <c r="FN3" s="4"/>
      <c r="FO3" s="4"/>
      <c r="FP3" s="4"/>
      <c r="FQ3" s="4"/>
      <c r="FR3" s="4"/>
      <c r="FS3" s="4"/>
      <c r="FT3" s="76"/>
      <c r="FV3" s="4"/>
      <c r="FW3" s="77"/>
      <c r="FX3" s="40"/>
      <c r="FY3" s="4"/>
      <c r="FZ3" s="4"/>
      <c r="GA3" s="4"/>
      <c r="GB3" s="4"/>
      <c r="GC3" s="4"/>
      <c r="GD3" s="4"/>
      <c r="GE3" s="76"/>
      <c r="GG3" s="4"/>
      <c r="GH3" s="77"/>
      <c r="GI3" s="40"/>
      <c r="GJ3" s="4"/>
      <c r="GK3" s="4"/>
      <c r="GL3" s="4"/>
      <c r="GM3" s="4"/>
      <c r="GN3" s="4"/>
      <c r="GO3" s="4"/>
      <c r="GP3" s="76"/>
      <c r="GR3" s="4"/>
      <c r="GS3" s="77"/>
      <c r="GT3" s="40"/>
      <c r="GU3" s="4"/>
      <c r="GV3" s="4"/>
      <c r="GW3" s="4"/>
      <c r="GX3" s="4"/>
      <c r="GY3" s="4"/>
      <c r="GZ3" s="4"/>
      <c r="HA3" s="76"/>
      <c r="HC3" s="4"/>
      <c r="HD3" s="77"/>
      <c r="HE3" s="40"/>
      <c r="HF3" s="4"/>
      <c r="HG3" s="4"/>
      <c r="HH3" s="4"/>
      <c r="HI3" s="4"/>
      <c r="HJ3" s="4"/>
      <c r="HK3" s="4"/>
      <c r="HL3" s="76"/>
      <c r="HN3" s="4"/>
      <c r="HO3" s="77"/>
      <c r="HP3" s="40"/>
      <c r="HQ3" s="4"/>
      <c r="HR3" s="4"/>
      <c r="HS3" s="4"/>
      <c r="HT3" s="4"/>
      <c r="HU3" s="4"/>
      <c r="HV3" s="4"/>
      <c r="HW3" s="76"/>
      <c r="HY3" s="4"/>
      <c r="HZ3" s="77"/>
      <c r="IA3" s="40"/>
      <c r="IB3" s="4"/>
      <c r="IC3" s="4"/>
      <c r="ID3" s="4"/>
      <c r="IE3" s="4"/>
      <c r="IF3" s="4"/>
      <c r="IG3" s="4"/>
      <c r="IH3" s="76"/>
      <c r="IJ3" s="4"/>
      <c r="IK3" s="4"/>
      <c r="IL3" s="86"/>
      <c r="IQ3" s="4"/>
    </row>
    <row r="4" spans="1:251" ht="3" customHeight="1" x14ac:dyDescent="0.25">
      <c r="A4" s="98"/>
      <c r="B4" s="99"/>
      <c r="C4" s="100"/>
      <c r="D4" s="101"/>
      <c r="E4" s="101"/>
      <c r="F4" s="121"/>
      <c r="G4" s="122"/>
      <c r="H4" s="102"/>
      <c r="I4" s="103"/>
      <c r="J4" s="104"/>
      <c r="K4" s="105"/>
      <c r="L4" s="106"/>
      <c r="M4" s="107"/>
      <c r="N4" s="108"/>
      <c r="O4" s="109"/>
      <c r="P4" s="110"/>
      <c r="Q4" s="111"/>
      <c r="R4" s="111"/>
      <c r="S4" s="111"/>
      <c r="T4" s="111"/>
      <c r="U4" s="111"/>
      <c r="V4" s="111"/>
      <c r="W4" s="112"/>
      <c r="X4" s="112"/>
      <c r="Y4" s="112"/>
      <c r="Z4" s="112"/>
      <c r="AA4" s="113"/>
      <c r="AB4" s="114"/>
      <c r="AC4" s="115"/>
      <c r="AD4" s="116"/>
      <c r="AE4" s="117"/>
      <c r="AF4" s="90"/>
      <c r="AG4" s="91"/>
      <c r="AH4" s="91"/>
      <c r="AI4" s="91"/>
      <c r="AJ4" s="92"/>
      <c r="AK4" s="92"/>
      <c r="AL4" s="92"/>
      <c r="AM4" s="92"/>
      <c r="AN4" s="93"/>
      <c r="AO4" s="94"/>
      <c r="AP4" s="95"/>
      <c r="AQ4" s="96"/>
      <c r="AR4" s="97"/>
      <c r="AS4" s="32"/>
      <c r="AT4" s="29"/>
      <c r="AU4" s="29"/>
      <c r="AV4" s="30"/>
      <c r="AW4" s="30"/>
      <c r="AX4" s="30"/>
      <c r="AY4" s="30"/>
      <c r="AZ4" s="31"/>
      <c r="BA4" s="28"/>
      <c r="BB4" s="27"/>
      <c r="BC4" s="23"/>
      <c r="BD4" s="46"/>
      <c r="BE4" s="28"/>
      <c r="BF4" s="44"/>
      <c r="BG4" s="30"/>
      <c r="BH4" s="30"/>
      <c r="BI4" s="30"/>
      <c r="BJ4" s="30"/>
      <c r="BK4" s="31"/>
      <c r="BL4" s="41"/>
      <c r="BM4" s="38"/>
      <c r="BN4" s="37"/>
      <c r="BO4" s="36"/>
      <c r="BP4" s="32"/>
      <c r="BQ4" s="29"/>
      <c r="BR4" s="29"/>
      <c r="BS4" s="29"/>
      <c r="BT4" s="30"/>
      <c r="BU4" s="30"/>
      <c r="BV4" s="30"/>
      <c r="BW4" s="30"/>
      <c r="BX4" s="31"/>
      <c r="BY4" s="28"/>
      <c r="BZ4" s="27"/>
      <c r="CA4" s="33"/>
      <c r="CB4" s="75"/>
      <c r="CC4" s="32"/>
      <c r="CD4" s="29"/>
      <c r="CE4" s="30"/>
      <c r="CF4" s="30"/>
      <c r="CG4" s="30"/>
      <c r="CH4" s="30"/>
      <c r="CI4" s="31"/>
      <c r="CJ4" s="28"/>
      <c r="CK4" s="27"/>
      <c r="CL4" s="23"/>
      <c r="CM4" s="71"/>
      <c r="CN4" s="4"/>
      <c r="CO4" s="4"/>
      <c r="CP4" s="4"/>
      <c r="CQ4" s="4"/>
      <c r="CR4" s="4"/>
      <c r="CS4" s="4"/>
      <c r="CT4" s="4"/>
      <c r="CU4" s="76"/>
      <c r="CW4" s="4"/>
      <c r="CX4" s="77"/>
      <c r="CY4" s="40"/>
      <c r="CZ4" s="4"/>
      <c r="DA4" s="4"/>
      <c r="DB4" s="4"/>
      <c r="DC4" s="4"/>
      <c r="DD4" s="4"/>
      <c r="DE4" s="4"/>
      <c r="DF4" s="76"/>
      <c r="DH4" s="4"/>
      <c r="DI4" s="77"/>
      <c r="DJ4" s="40"/>
      <c r="DK4" s="4"/>
      <c r="DL4" s="4"/>
      <c r="DM4" s="4"/>
      <c r="DN4" s="4"/>
      <c r="DO4" s="4"/>
      <c r="DP4" s="4"/>
      <c r="DQ4" s="76"/>
      <c r="DS4" s="4"/>
      <c r="DT4" s="77"/>
      <c r="DU4" s="40"/>
      <c r="DV4" s="4"/>
      <c r="DW4" s="4"/>
      <c r="DX4" s="4"/>
      <c r="DY4" s="4"/>
      <c r="DZ4" s="4"/>
      <c r="EA4" s="4"/>
      <c r="EB4" s="76"/>
      <c r="ED4" s="4"/>
      <c r="EE4" s="77"/>
      <c r="EF4" s="40"/>
      <c r="EG4" s="4"/>
      <c r="EH4" s="4"/>
      <c r="EI4" s="4"/>
      <c r="EJ4" s="4"/>
      <c r="EK4" s="4"/>
      <c r="EL4" s="4"/>
      <c r="EM4" s="76"/>
      <c r="EO4" s="4"/>
      <c r="EP4" s="77"/>
      <c r="EQ4" s="40"/>
      <c r="ER4" s="4"/>
      <c r="ES4" s="4"/>
      <c r="ET4" s="4"/>
      <c r="EU4" s="4"/>
      <c r="EV4" s="4"/>
      <c r="EW4" s="4"/>
      <c r="EX4" s="76"/>
      <c r="EZ4" s="4"/>
      <c r="FA4" s="77"/>
      <c r="FB4" s="40"/>
      <c r="FC4" s="4"/>
      <c r="FD4" s="4"/>
      <c r="FE4" s="4"/>
      <c r="FF4" s="4"/>
      <c r="FG4" s="4"/>
      <c r="FH4" s="4"/>
      <c r="FI4" s="76"/>
      <c r="FK4" s="4"/>
      <c r="FL4" s="77"/>
      <c r="FM4" s="40"/>
      <c r="FN4" s="4"/>
      <c r="FO4" s="4"/>
      <c r="FP4" s="4"/>
      <c r="FQ4" s="4"/>
      <c r="FR4" s="4"/>
      <c r="FS4" s="4"/>
      <c r="FT4" s="76"/>
      <c r="FV4" s="4"/>
      <c r="FW4" s="77"/>
      <c r="FX4" s="40"/>
      <c r="FY4" s="4"/>
      <c r="FZ4" s="4"/>
      <c r="GA4" s="4"/>
      <c r="GB4" s="4"/>
      <c r="GC4" s="4"/>
      <c r="GD4" s="4"/>
      <c r="GE4" s="76"/>
      <c r="GG4" s="4"/>
      <c r="GH4" s="77"/>
      <c r="GI4" s="40"/>
      <c r="GJ4" s="4"/>
      <c r="GK4" s="4"/>
      <c r="GL4" s="4"/>
      <c r="GM4" s="4"/>
      <c r="GN4" s="4"/>
      <c r="GO4" s="4"/>
      <c r="GP4" s="76"/>
      <c r="GR4" s="4"/>
      <c r="GS4" s="77"/>
      <c r="GT4" s="40"/>
      <c r="GU4" s="4"/>
      <c r="GV4" s="4"/>
      <c r="GW4" s="4"/>
      <c r="GX4" s="4"/>
      <c r="GY4" s="4"/>
      <c r="GZ4" s="4"/>
      <c r="HA4" s="76"/>
      <c r="HC4" s="4"/>
      <c r="HD4" s="77"/>
      <c r="HE4" s="40"/>
      <c r="HF4" s="4"/>
      <c r="HG4" s="4"/>
      <c r="HH4" s="4"/>
      <c r="HI4" s="4"/>
      <c r="HJ4" s="4"/>
      <c r="HK4" s="4"/>
      <c r="HL4" s="76"/>
      <c r="HN4" s="4"/>
      <c r="HO4" s="77"/>
      <c r="HP4" s="40"/>
      <c r="HQ4" s="4"/>
      <c r="HR4" s="4"/>
      <c r="HS4" s="4"/>
      <c r="HT4" s="4"/>
      <c r="HU4" s="4"/>
      <c r="HV4" s="4"/>
      <c r="HW4" s="76"/>
      <c r="HY4" s="4"/>
      <c r="HZ4" s="77"/>
      <c r="IA4" s="40"/>
      <c r="IB4" s="4"/>
      <c r="IC4" s="4"/>
      <c r="ID4" s="4"/>
      <c r="IE4" s="4"/>
      <c r="IF4" s="4"/>
      <c r="IG4" s="4"/>
      <c r="IH4" s="76"/>
      <c r="IJ4" s="4"/>
      <c r="IK4" s="4"/>
      <c r="IL4" s="86"/>
      <c r="IQ4" s="4"/>
    </row>
    <row r="5" spans="1:251" x14ac:dyDescent="0.25">
      <c r="A5" s="34">
        <v>1</v>
      </c>
      <c r="B5" s="25" t="s">
        <v>116</v>
      </c>
      <c r="C5" s="25"/>
      <c r="D5" s="26"/>
      <c r="E5" s="26" t="s">
        <v>106</v>
      </c>
      <c r="F5" s="89" t="s">
        <v>107</v>
      </c>
      <c r="G5" s="24" t="str">
        <f>IF(AND(OR($G$2="Y",$H$2="Y"),I5&lt;5,J5&lt;5),IF(AND(I5=#REF!,J5=#REF!),#REF!+1,1),"")</f>
        <v/>
      </c>
      <c r="H5" s="21" t="e">
        <f>IF(AND($H$2="Y",J5&gt;0,OR(AND(G5=1,#REF!=10),AND(G5=2,#REF!=20),AND(G5=3,#REF!=30),AND(G5=4,#REF!=40),AND(G5=5,#REF!=50),AND(G5=6,#REF!=60),AND(G5=7,#REF!=70),AND(G5=8,#REF!=80),AND(G5=9,#REF!=90),AND(G5=10,#REF!=100))),VLOOKUP(J5-1,SortLookup!$A$13:$B$16,2,FALSE),"")</f>
        <v>#REF!</v>
      </c>
      <c r="I5" s="35" t="str">
        <f>IF(ISNA(VLOOKUP(E5,SortLookup!$A$1:$B$5,2,FALSE))," ",VLOOKUP(E5,SortLookup!$A$1:$B$5,2,FALSE))</f>
        <v xml:space="preserve"> </v>
      </c>
      <c r="J5" s="22" t="str">
        <f>IF(ISNA(VLOOKUP(F5,SortLookup!$A$7:$B$11,2,FALSE))," ",VLOOKUP(F5,SortLookup!$A$7:$B$11,2,FALSE))</f>
        <v xml:space="preserve"> </v>
      </c>
      <c r="K5" s="59">
        <f>L5+M5+N5</f>
        <v>39.86</v>
      </c>
      <c r="L5" s="60">
        <f>AB5+BA5+BL5+BY5+CJ5+CU5+DF5+DQ5+EB5+EM5+EX5+FI5+FT5+GE5+GP5+HA5+HL5+HW5+IH5</f>
        <v>37.86</v>
      </c>
      <c r="M5" s="37">
        <f>AD5+BC5+BN5+CA5+CL5+CW5+DH5+DS5+ED5+EO5+EZ5+FK5+FV5+GG5+GR5+HC5+HN5+HY5+IJ5</f>
        <v>0</v>
      </c>
      <c r="N5" s="38">
        <f>O5/2</f>
        <v>2</v>
      </c>
      <c r="O5" s="61">
        <f>W5+AV5+BG5+BT5+CE5+CP5+DA5+DL5+DW5+EH5+ES5+FD5+FO5+FZ5+GK5+GV5+HG5+HR5+IC5</f>
        <v>4</v>
      </c>
      <c r="P5" s="32">
        <v>37.86</v>
      </c>
      <c r="Q5" s="29"/>
      <c r="R5" s="29"/>
      <c r="S5" s="29"/>
      <c r="T5" s="29"/>
      <c r="U5" s="29"/>
      <c r="V5" s="29"/>
      <c r="W5" s="30">
        <v>4</v>
      </c>
      <c r="X5" s="30">
        <v>0</v>
      </c>
      <c r="Y5" s="30">
        <v>0</v>
      </c>
      <c r="Z5" s="30">
        <v>0</v>
      </c>
      <c r="AA5" s="31">
        <v>0</v>
      </c>
      <c r="AB5" s="28">
        <f>P5+Q5+R5+S5+T5+U5+V5</f>
        <v>37.86</v>
      </c>
      <c r="AC5" s="27">
        <f>W5</f>
        <v>4</v>
      </c>
      <c r="AD5" s="23">
        <f>(X5*3)+(Y5*10)+(Z5*5)+(AA5*20)</f>
        <v>0</v>
      </c>
      <c r="AE5" s="46">
        <f>AB5+AC5+AD5</f>
        <v>41.86</v>
      </c>
      <c r="AF5" s="90"/>
      <c r="AG5" s="91"/>
      <c r="AH5" s="91"/>
      <c r="AI5" s="91"/>
      <c r="AJ5" s="92"/>
      <c r="AK5" s="92"/>
      <c r="AL5" s="92"/>
      <c r="AM5" s="92"/>
      <c r="AN5" s="93"/>
      <c r="AO5" s="94">
        <f>AF5+AG5+AH5+AI5</f>
        <v>0</v>
      </c>
      <c r="AP5" s="95">
        <f>AJ5</f>
        <v>0</v>
      </c>
      <c r="AQ5" s="96">
        <f>(AK5*3)+(AL5*10)+(AM5*5)+(AN5*20)</f>
        <v>0</v>
      </c>
      <c r="AR5" s="97">
        <f>AO5+AP5+AQ5</f>
        <v>0</v>
      </c>
      <c r="AS5" s="32"/>
      <c r="AT5" s="29"/>
      <c r="AU5" s="29"/>
      <c r="AV5" s="30"/>
      <c r="AW5" s="30"/>
      <c r="AX5" s="30"/>
      <c r="AY5" s="30"/>
      <c r="AZ5" s="31"/>
      <c r="BA5" s="28">
        <f>AS5+AT5+AU5</f>
        <v>0</v>
      </c>
      <c r="BB5" s="27">
        <f>AV5/2</f>
        <v>0</v>
      </c>
      <c r="BC5" s="23">
        <f>(AW5*3)+(AX5*5)+(AY5*5)+(AZ5*20)</f>
        <v>0</v>
      </c>
      <c r="BD5" s="46">
        <f>BA5+BB5+BC5</f>
        <v>0</v>
      </c>
      <c r="BE5" s="28"/>
      <c r="BF5" s="44"/>
      <c r="BG5" s="30"/>
      <c r="BH5" s="30"/>
      <c r="BI5" s="30"/>
      <c r="BJ5" s="30"/>
      <c r="BK5" s="31"/>
      <c r="BL5" s="41">
        <f>BE5+BF5</f>
        <v>0</v>
      </c>
      <c r="BM5" s="38">
        <f>BG5/2</f>
        <v>0</v>
      </c>
      <c r="BN5" s="37">
        <f>(BH5*3)+(BI5*5)+(BJ5*5)+(BK5*20)</f>
        <v>0</v>
      </c>
      <c r="BO5" s="36">
        <f>BL5+BM5+BN5</f>
        <v>0</v>
      </c>
      <c r="BP5" s="32"/>
      <c r="BQ5" s="29"/>
      <c r="BR5" s="29"/>
      <c r="BS5" s="29"/>
      <c r="BT5" s="30"/>
      <c r="BU5" s="30"/>
      <c r="BV5" s="30"/>
      <c r="BW5" s="30"/>
      <c r="BX5" s="31"/>
      <c r="BY5" s="28">
        <f>BP5+BQ5+BR5+BS5</f>
        <v>0</v>
      </c>
      <c r="BZ5" s="27">
        <f>BT5/2</f>
        <v>0</v>
      </c>
      <c r="CA5" s="33">
        <f>(BU5*3)+(BV5*5)+(BW5*5)+(BX5*20)</f>
        <v>0</v>
      </c>
      <c r="CB5" s="75">
        <f>BY5+BZ5+CA5</f>
        <v>0</v>
      </c>
      <c r="CC5" s="32"/>
      <c r="CD5" s="29"/>
      <c r="CE5" s="30"/>
      <c r="CF5" s="30"/>
      <c r="CG5" s="30"/>
      <c r="CH5" s="30"/>
      <c r="CI5" s="31"/>
      <c r="CJ5" s="28">
        <f>CC5+CD5</f>
        <v>0</v>
      </c>
      <c r="CK5" s="27">
        <f>CE5/2</f>
        <v>0</v>
      </c>
      <c r="CL5" s="23">
        <f>(CF5*3)+(CG5*5)+(CH5*5)+(CI5*20)</f>
        <v>0</v>
      </c>
      <c r="CM5" s="71">
        <f>CJ5+CK5+CL5</f>
        <v>0</v>
      </c>
      <c r="CN5" s="4"/>
      <c r="CO5" s="4"/>
      <c r="CP5" s="4"/>
      <c r="CQ5" s="4"/>
      <c r="CR5" s="4"/>
      <c r="CS5" s="4"/>
      <c r="CT5" s="4"/>
      <c r="CU5" s="76"/>
      <c r="CW5" s="4"/>
      <c r="CX5" s="77"/>
      <c r="CY5" s="40"/>
      <c r="CZ5" s="4"/>
      <c r="DA5" s="4"/>
      <c r="DB5" s="4"/>
      <c r="DC5" s="4"/>
      <c r="DD5" s="4"/>
      <c r="DE5" s="4"/>
      <c r="DF5" s="76"/>
      <c r="DH5" s="4"/>
      <c r="DI5" s="77"/>
      <c r="DJ5" s="40"/>
      <c r="DK5" s="4"/>
      <c r="DL5" s="4"/>
      <c r="DM5" s="4"/>
      <c r="DN5" s="4"/>
      <c r="DO5" s="4"/>
      <c r="DP5" s="4"/>
      <c r="DQ5" s="76"/>
      <c r="DS5" s="4"/>
      <c r="DT5" s="77"/>
      <c r="DU5" s="40"/>
      <c r="DV5" s="4"/>
      <c r="DW5" s="4"/>
      <c r="DX5" s="4"/>
      <c r="DY5" s="4"/>
      <c r="DZ5" s="4"/>
      <c r="EA5" s="4"/>
      <c r="EB5" s="76"/>
      <c r="ED5" s="4"/>
      <c r="EE5" s="77"/>
      <c r="EF5" s="40"/>
      <c r="EG5" s="4"/>
      <c r="EH5" s="4"/>
      <c r="EI5" s="4"/>
      <c r="EJ5" s="4"/>
      <c r="EK5" s="4"/>
      <c r="EL5" s="4"/>
      <c r="EM5" s="76"/>
      <c r="EO5" s="4"/>
      <c r="EP5" s="77"/>
      <c r="EQ5" s="40"/>
      <c r="ER5" s="4"/>
      <c r="ES5" s="4"/>
      <c r="ET5" s="4"/>
      <c r="EU5" s="4"/>
      <c r="EV5" s="4"/>
      <c r="EW5" s="4"/>
      <c r="EX5" s="76"/>
      <c r="EZ5" s="4"/>
      <c r="FA5" s="77"/>
      <c r="FB5" s="40"/>
      <c r="FC5" s="4"/>
      <c r="FD5" s="4"/>
      <c r="FE5" s="4"/>
      <c r="FF5" s="4"/>
      <c r="FG5" s="4"/>
      <c r="FH5" s="4"/>
      <c r="FI5" s="76"/>
      <c r="FK5" s="4"/>
      <c r="FL5" s="77"/>
      <c r="FM5" s="40"/>
      <c r="FN5" s="4"/>
      <c r="FO5" s="4"/>
      <c r="FP5" s="4"/>
      <c r="FQ5" s="4"/>
      <c r="FR5" s="4"/>
      <c r="FS5" s="4"/>
      <c r="FT5" s="76"/>
      <c r="FV5" s="4"/>
      <c r="FW5" s="77"/>
      <c r="FX5" s="40"/>
      <c r="FY5" s="4"/>
      <c r="FZ5" s="4"/>
      <c r="GA5" s="4"/>
      <c r="GB5" s="4"/>
      <c r="GC5" s="4"/>
      <c r="GD5" s="4"/>
      <c r="GE5" s="76"/>
      <c r="GG5" s="4"/>
      <c r="GH5" s="77"/>
      <c r="GI5" s="40"/>
      <c r="GJ5" s="4"/>
      <c r="GK5" s="4"/>
      <c r="GL5" s="4"/>
      <c r="GM5" s="4"/>
      <c r="GN5" s="4"/>
      <c r="GO5" s="4"/>
      <c r="GP5" s="76"/>
      <c r="GR5" s="4"/>
      <c r="GS5" s="77"/>
      <c r="GT5" s="40"/>
      <c r="GU5" s="4"/>
      <c r="GV5" s="4"/>
      <c r="GW5" s="4"/>
      <c r="GX5" s="4"/>
      <c r="GY5" s="4"/>
      <c r="GZ5" s="4"/>
      <c r="HA5" s="76"/>
      <c r="HC5" s="4"/>
      <c r="HD5" s="77"/>
      <c r="HE5" s="40"/>
      <c r="HF5" s="4"/>
      <c r="HG5" s="4"/>
      <c r="HH5" s="4"/>
      <c r="HI5" s="4"/>
      <c r="HJ5" s="4"/>
      <c r="HK5" s="4"/>
      <c r="HL5" s="76"/>
      <c r="HN5" s="4"/>
      <c r="HO5" s="77"/>
      <c r="HP5" s="40"/>
      <c r="HQ5" s="4"/>
      <c r="HR5" s="4"/>
      <c r="HS5" s="4"/>
      <c r="HT5" s="4"/>
      <c r="HU5" s="4"/>
      <c r="HV5" s="4"/>
      <c r="HW5" s="76"/>
      <c r="HY5" s="4"/>
      <c r="HZ5" s="77"/>
      <c r="IA5" s="40"/>
      <c r="IB5" s="4"/>
      <c r="IC5" s="4"/>
      <c r="ID5" s="4"/>
      <c r="IE5" s="4"/>
      <c r="IF5" s="4"/>
      <c r="IG5" s="4"/>
      <c r="IH5" s="76"/>
      <c r="IJ5" s="4"/>
      <c r="IK5" s="4"/>
      <c r="IL5" s="86"/>
      <c r="IM5" s="4"/>
      <c r="IN5" s="4"/>
      <c r="IO5" s="4"/>
      <c r="IP5" s="4"/>
      <c r="IQ5" s="4"/>
    </row>
    <row r="6" spans="1:251" x14ac:dyDescent="0.25">
      <c r="A6" s="34">
        <v>2</v>
      </c>
      <c r="B6" s="25" t="s">
        <v>119</v>
      </c>
      <c r="C6" s="25"/>
      <c r="D6" s="26"/>
      <c r="E6" s="26" t="s">
        <v>106</v>
      </c>
      <c r="F6" s="89" t="s">
        <v>107</v>
      </c>
      <c r="G6" s="24" t="str">
        <f>IF(AND(OR($G$2="Y",$H$2="Y"),I6&lt;5,J6&lt;5),IF(AND(I6=#REF!,J6=#REF!),#REF!+1,1),"")</f>
        <v/>
      </c>
      <c r="H6" s="21" t="e">
        <f>IF(AND($H$2="Y",J6&gt;0,OR(AND(G6=1,#REF!=10),AND(G6=2,#REF!=20),AND(G6=3,#REF!=30),AND(G6=4,#REF!=40),AND(G6=5,#REF!=50),AND(G6=6,#REF!=60),AND(G6=7,#REF!=70),AND(G6=8,#REF!=80),AND(G6=9,#REF!=90),AND(G6=10,#REF!=100))),VLOOKUP(J6-1,SortLookup!$A$13:$B$16,2,FALSE),"")</f>
        <v>#REF!</v>
      </c>
      <c r="I6" s="35" t="str">
        <f>IF(ISNA(VLOOKUP(E6,SortLookup!$A$1:$B$5,2,FALSE))," ",VLOOKUP(E6,SortLookup!$A$1:$B$5,2,FALSE))</f>
        <v xml:space="preserve"> </v>
      </c>
      <c r="J6" s="22" t="str">
        <f>IF(ISNA(VLOOKUP(F6,SortLookup!$A$7:$B$11,2,FALSE))," ",VLOOKUP(F6,SortLookup!$A$7:$B$11,2,FALSE))</f>
        <v xml:space="preserve"> </v>
      </c>
      <c r="K6" s="59">
        <f>L6+M6+N6</f>
        <v>67.58</v>
      </c>
      <c r="L6" s="60">
        <f>AB6+BA6+BL6+BY6+CJ6+CU6+DF6+DQ6+EB6+EM6+EX6+FI6+FT6+GE6+GP6+HA6+HL6+HW6+IH6</f>
        <v>52.08</v>
      </c>
      <c r="M6" s="37">
        <f>AD6+BC6+BN6+CA6+CL6+CW6+DH6+DS6+ED6+EO6+EZ6+FK6+FV6+GG6+GR6+HC6+HN6+HY6+IJ6</f>
        <v>10</v>
      </c>
      <c r="N6" s="38">
        <f>O6/2</f>
        <v>5.5</v>
      </c>
      <c r="O6" s="61">
        <f>W6+AV6+BG6+BT6+CE6+CP6+DA6+DL6+DW6+EH6+ES6+FD6+FO6+FZ6+GK6+GV6+HG6+HR6+IC6</f>
        <v>11</v>
      </c>
      <c r="P6" s="32">
        <v>52.08</v>
      </c>
      <c r="Q6" s="29"/>
      <c r="R6" s="29"/>
      <c r="S6" s="29"/>
      <c r="T6" s="29"/>
      <c r="U6" s="29"/>
      <c r="V6" s="29"/>
      <c r="W6" s="30">
        <v>11</v>
      </c>
      <c r="X6" s="30">
        <v>0</v>
      </c>
      <c r="Y6" s="30">
        <v>0</v>
      </c>
      <c r="Z6" s="30">
        <v>2</v>
      </c>
      <c r="AA6" s="31">
        <v>0</v>
      </c>
      <c r="AB6" s="28">
        <f>P6+Q6+R6+S6+T6+U6+V6</f>
        <v>52.08</v>
      </c>
      <c r="AC6" s="27">
        <f>W6</f>
        <v>11</v>
      </c>
      <c r="AD6" s="23">
        <f>(X6*3)+(Y6*10)+(Z6*5)+(AA6*20)</f>
        <v>10</v>
      </c>
      <c r="AE6" s="46">
        <f>AB6+AC6+AD6</f>
        <v>73.08</v>
      </c>
      <c r="AF6" s="90"/>
      <c r="AG6" s="91"/>
      <c r="AH6" s="91"/>
      <c r="AI6" s="91"/>
      <c r="AJ6" s="92"/>
      <c r="AK6" s="92"/>
      <c r="AL6" s="92"/>
      <c r="AM6" s="92"/>
      <c r="AN6" s="93"/>
      <c r="AO6" s="94">
        <f>AF6+AG6+AH6+AI6</f>
        <v>0</v>
      </c>
      <c r="AP6" s="95">
        <f>AJ6</f>
        <v>0</v>
      </c>
      <c r="AQ6" s="96">
        <f>(AK6*3)+(AL6*10)+(AM6*5)+(AN6*20)</f>
        <v>0</v>
      </c>
      <c r="AR6" s="97">
        <f>AO6+AP6+AQ6</f>
        <v>0</v>
      </c>
      <c r="AS6" s="32"/>
      <c r="AT6" s="29"/>
      <c r="AU6" s="29"/>
      <c r="AV6" s="30"/>
      <c r="AW6" s="30"/>
      <c r="AX6" s="30"/>
      <c r="AY6" s="30"/>
      <c r="AZ6" s="31"/>
      <c r="BA6" s="28">
        <f>AS6+AT6+AU6</f>
        <v>0</v>
      </c>
      <c r="BB6" s="27">
        <f>AV6/2</f>
        <v>0</v>
      </c>
      <c r="BC6" s="23">
        <f>(AW6*3)+(AX6*5)+(AY6*5)+(AZ6*20)</f>
        <v>0</v>
      </c>
      <c r="BD6" s="46">
        <f>BA6+BB6+BC6</f>
        <v>0</v>
      </c>
      <c r="BE6" s="28"/>
      <c r="BF6" s="44"/>
      <c r="BG6" s="30"/>
      <c r="BH6" s="30"/>
      <c r="BI6" s="30"/>
      <c r="BJ6" s="30"/>
      <c r="BK6" s="31"/>
      <c r="BL6" s="41">
        <f>BE6+BF6</f>
        <v>0</v>
      </c>
      <c r="BM6" s="38">
        <f>BG6/2</f>
        <v>0</v>
      </c>
      <c r="BN6" s="37">
        <f>(BH6*3)+(BI6*5)+(BJ6*5)+(BK6*20)</f>
        <v>0</v>
      </c>
      <c r="BO6" s="36">
        <f>BL6+BM6+BN6</f>
        <v>0</v>
      </c>
      <c r="BP6" s="32"/>
      <c r="BQ6" s="29"/>
      <c r="BR6" s="29"/>
      <c r="BS6" s="29"/>
      <c r="BT6" s="30"/>
      <c r="BU6" s="30"/>
      <c r="BV6" s="30"/>
      <c r="BW6" s="30"/>
      <c r="BX6" s="31"/>
      <c r="BY6" s="28">
        <f>BP6+BQ6+BR6+BS6</f>
        <v>0</v>
      </c>
      <c r="BZ6" s="27">
        <f>BT6/2</f>
        <v>0</v>
      </c>
      <c r="CA6" s="33">
        <f>(BU6*3)+(BV6*5)+(BW6*5)+(BX6*20)</f>
        <v>0</v>
      </c>
      <c r="CB6" s="75">
        <f>BY6+BZ6+CA6</f>
        <v>0</v>
      </c>
      <c r="CC6" s="32"/>
      <c r="CD6" s="29"/>
      <c r="CE6" s="30"/>
      <c r="CF6" s="30"/>
      <c r="CG6" s="30"/>
      <c r="CH6" s="30"/>
      <c r="CI6" s="31"/>
      <c r="CJ6" s="28">
        <f>CC6+CD6</f>
        <v>0</v>
      </c>
      <c r="CK6" s="27">
        <f>CE6/2</f>
        <v>0</v>
      </c>
      <c r="CL6" s="23">
        <f>(CF6*3)+(CG6*5)+(CH6*5)+(CI6*20)</f>
        <v>0</v>
      </c>
      <c r="CM6" s="71">
        <f>CJ6+CK6+CL6</f>
        <v>0</v>
      </c>
      <c r="CN6" s="4"/>
      <c r="CO6" s="4"/>
      <c r="CP6" s="4"/>
      <c r="CQ6" s="4"/>
      <c r="CR6" s="4"/>
      <c r="CS6" s="4"/>
      <c r="CT6" s="4"/>
      <c r="CU6" s="76"/>
      <c r="CW6" s="4"/>
      <c r="CX6" s="77"/>
      <c r="CY6" s="40"/>
      <c r="CZ6" s="4"/>
      <c r="DA6" s="4"/>
      <c r="DB6" s="4"/>
      <c r="DC6" s="4"/>
      <c r="DD6" s="4"/>
      <c r="DE6" s="4"/>
      <c r="DF6" s="76"/>
      <c r="DH6" s="4"/>
      <c r="DI6" s="77"/>
      <c r="DJ6" s="40"/>
      <c r="DK6" s="4"/>
      <c r="DL6" s="4"/>
      <c r="DM6" s="4"/>
      <c r="DN6" s="4"/>
      <c r="DO6" s="4"/>
      <c r="DP6" s="4"/>
      <c r="DQ6" s="76"/>
      <c r="DS6" s="4"/>
      <c r="DT6" s="77"/>
      <c r="DU6" s="40"/>
      <c r="DV6" s="4"/>
      <c r="DW6" s="4"/>
      <c r="DX6" s="4"/>
      <c r="DY6" s="4"/>
      <c r="DZ6" s="4"/>
      <c r="EA6" s="4"/>
      <c r="EB6" s="76"/>
      <c r="ED6" s="4"/>
      <c r="EE6" s="77"/>
      <c r="EF6" s="40"/>
      <c r="EG6" s="4"/>
      <c r="EH6" s="4"/>
      <c r="EI6" s="4"/>
      <c r="EJ6" s="4"/>
      <c r="EK6" s="4"/>
      <c r="EL6" s="4"/>
      <c r="EM6" s="76"/>
      <c r="EO6" s="4"/>
      <c r="EP6" s="77"/>
      <c r="EQ6" s="40"/>
      <c r="ER6" s="4"/>
      <c r="ES6" s="4"/>
      <c r="ET6" s="4"/>
      <c r="EU6" s="4"/>
      <c r="EV6" s="4"/>
      <c r="EW6" s="4"/>
      <c r="EX6" s="76"/>
      <c r="EZ6" s="4"/>
      <c r="FA6" s="77"/>
      <c r="FB6" s="40"/>
      <c r="FC6" s="4"/>
      <c r="FD6" s="4"/>
      <c r="FE6" s="4"/>
      <c r="FF6" s="4"/>
      <c r="FG6" s="4"/>
      <c r="FH6" s="4"/>
      <c r="FI6" s="76"/>
      <c r="FK6" s="4"/>
      <c r="FL6" s="77"/>
      <c r="FM6" s="40"/>
      <c r="FN6" s="4"/>
      <c r="FO6" s="4"/>
      <c r="FP6" s="4"/>
      <c r="FQ6" s="4"/>
      <c r="FR6" s="4"/>
      <c r="FS6" s="4"/>
      <c r="FT6" s="76"/>
      <c r="FV6" s="4"/>
      <c r="FW6" s="77"/>
      <c r="FX6" s="40"/>
      <c r="FY6" s="4"/>
      <c r="FZ6" s="4"/>
      <c r="GA6" s="4"/>
      <c r="GB6" s="4"/>
      <c r="GC6" s="4"/>
      <c r="GD6" s="4"/>
      <c r="GE6" s="76"/>
      <c r="GG6" s="4"/>
      <c r="GH6" s="77"/>
      <c r="GI6" s="40"/>
      <c r="GJ6" s="4"/>
      <c r="GK6" s="4"/>
      <c r="GL6" s="4"/>
      <c r="GM6" s="4"/>
      <c r="GN6" s="4"/>
      <c r="GO6" s="4"/>
      <c r="GP6" s="76"/>
      <c r="GR6" s="4"/>
      <c r="GS6" s="77"/>
      <c r="GT6" s="40"/>
      <c r="GU6" s="4"/>
      <c r="GV6" s="4"/>
      <c r="GW6" s="4"/>
      <c r="GX6" s="4"/>
      <c r="GY6" s="4"/>
      <c r="GZ6" s="4"/>
      <c r="HA6" s="76"/>
      <c r="HC6" s="4"/>
      <c r="HD6" s="77"/>
      <c r="HE6" s="40"/>
      <c r="HF6" s="4"/>
      <c r="HG6" s="4"/>
      <c r="HH6" s="4"/>
      <c r="HI6" s="4"/>
      <c r="HJ6" s="4"/>
      <c r="HK6" s="4"/>
      <c r="HL6" s="76"/>
      <c r="HN6" s="4"/>
      <c r="HO6" s="77"/>
      <c r="HP6" s="40"/>
      <c r="HQ6" s="4"/>
      <c r="HR6" s="4"/>
      <c r="HS6" s="4"/>
      <c r="HT6" s="4"/>
      <c r="HU6" s="4"/>
      <c r="HV6" s="4"/>
      <c r="HW6" s="76"/>
      <c r="HY6" s="4"/>
      <c r="HZ6" s="77"/>
      <c r="IA6" s="40"/>
      <c r="IB6" s="4"/>
      <c r="IC6" s="4"/>
      <c r="ID6" s="4"/>
      <c r="IE6" s="4"/>
      <c r="IF6" s="4"/>
      <c r="IG6" s="4"/>
      <c r="IH6" s="76"/>
      <c r="IJ6" s="4"/>
      <c r="IK6" s="4"/>
      <c r="IL6" s="86"/>
      <c r="IM6" s="4"/>
      <c r="IN6" s="4"/>
      <c r="IO6" s="4"/>
      <c r="IP6" s="4"/>
      <c r="IQ6" s="4"/>
    </row>
    <row r="7" spans="1:251" x14ac:dyDescent="0.25">
      <c r="A7" s="34">
        <v>3</v>
      </c>
      <c r="B7" s="25" t="s">
        <v>114</v>
      </c>
      <c r="C7" s="25"/>
      <c r="D7" s="26"/>
      <c r="E7" s="26" t="s">
        <v>106</v>
      </c>
      <c r="F7" s="89" t="s">
        <v>107</v>
      </c>
      <c r="G7" s="24" t="str">
        <f>IF(AND(OR($G$2="Y",$H$2="Y"),I7&lt;5,J7&lt;5),IF(AND(I7=#REF!,J7=#REF!),#REF!+1,1),"")</f>
        <v/>
      </c>
      <c r="H7" s="21" t="e">
        <f>IF(AND($H$2="Y",J7&gt;0,OR(AND(G7=1,#REF!=10),AND(G7=2,#REF!=20),AND(G7=3,#REF!=30),AND(G7=4,#REF!=40),AND(G7=5,#REF!=50),AND(G7=6,#REF!=60),AND(G7=7,#REF!=70),AND(G7=8,#REF!=80),AND(G7=9,#REF!=90),AND(G7=10,#REF!=100))),VLOOKUP(J7-1,SortLookup!$A$13:$B$16,2,FALSE),"")</f>
        <v>#REF!</v>
      </c>
      <c r="I7" s="35" t="str">
        <f>IF(ISNA(VLOOKUP(E7,SortLookup!$A$1:$B$5,2,FALSE))," ",VLOOKUP(E7,SortLookup!$A$1:$B$5,2,FALSE))</f>
        <v xml:space="preserve"> </v>
      </c>
      <c r="J7" s="22" t="str">
        <f>IF(ISNA(VLOOKUP(F7,SortLookup!$A$7:$B$11,2,FALSE))," ",VLOOKUP(F7,SortLookup!$A$7:$B$11,2,FALSE))</f>
        <v xml:space="preserve"> </v>
      </c>
      <c r="K7" s="59">
        <f>L7+M7+N7</f>
        <v>87.08</v>
      </c>
      <c r="L7" s="60">
        <f>AB7+BA7+BL7+BY7+CJ7+CU7+DF7+DQ7+EB7+EM7+EX7+FI7+FT7+GE7+GP7+HA7+HL7+HW7+IH7</f>
        <v>81.58</v>
      </c>
      <c r="M7" s="37">
        <f>AD7+BC7+BN7+CA7+CL7+CW7+DH7+DS7+ED7+EO7+EZ7+FK7+FV7+GG7+GR7+HC7+HN7+HY7+IJ7</f>
        <v>0</v>
      </c>
      <c r="N7" s="38">
        <f>O7/2</f>
        <v>5.5</v>
      </c>
      <c r="O7" s="61">
        <f>W7+AV7+BG7+BT7+CE7+CP7+DA7+DL7+DW7+EH7+ES7+FD7+FO7+FZ7+GK7+GV7+HG7+HR7+IC7</f>
        <v>11</v>
      </c>
      <c r="P7" s="32">
        <v>81.58</v>
      </c>
      <c r="Q7" s="29"/>
      <c r="R7" s="29"/>
      <c r="S7" s="29"/>
      <c r="T7" s="29"/>
      <c r="U7" s="29"/>
      <c r="V7" s="29"/>
      <c r="W7" s="30">
        <v>11</v>
      </c>
      <c r="X7" s="30">
        <v>0</v>
      </c>
      <c r="Y7" s="30">
        <v>0</v>
      </c>
      <c r="Z7" s="30">
        <v>0</v>
      </c>
      <c r="AA7" s="31">
        <v>0</v>
      </c>
      <c r="AB7" s="28">
        <f>P7+Q7+R7+S7+T7+U7+V7</f>
        <v>81.58</v>
      </c>
      <c r="AC7" s="27">
        <f>W7</f>
        <v>11</v>
      </c>
      <c r="AD7" s="23">
        <f>(X7*3)+(Y7*10)+(Z7*5)+(AA7*20)</f>
        <v>0</v>
      </c>
      <c r="AE7" s="46">
        <f>AB7+AC7+AD7</f>
        <v>92.58</v>
      </c>
      <c r="AF7" s="90"/>
      <c r="AG7" s="91"/>
      <c r="AH7" s="91"/>
      <c r="AI7" s="91"/>
      <c r="AJ7" s="92"/>
      <c r="AK7" s="92"/>
      <c r="AL7" s="92"/>
      <c r="AM7" s="92"/>
      <c r="AN7" s="93"/>
      <c r="AO7" s="94">
        <f>AF7+AG7+AH7+AI7</f>
        <v>0</v>
      </c>
      <c r="AP7" s="95">
        <f>AJ7</f>
        <v>0</v>
      </c>
      <c r="AQ7" s="96">
        <f>(AK7*3)+(AL7*10)+(AM7*5)+(AN7*20)</f>
        <v>0</v>
      </c>
      <c r="AR7" s="97">
        <f>AO7+AP7+AQ7</f>
        <v>0</v>
      </c>
      <c r="AS7" s="32"/>
      <c r="AT7" s="29"/>
      <c r="AU7" s="29"/>
      <c r="AV7" s="30"/>
      <c r="AW7" s="30"/>
      <c r="AX7" s="30"/>
      <c r="AY7" s="30"/>
      <c r="AZ7" s="31"/>
      <c r="BA7" s="28">
        <f>AS7+AT7+AU7</f>
        <v>0</v>
      </c>
      <c r="BB7" s="27">
        <f>AV7/2</f>
        <v>0</v>
      </c>
      <c r="BC7" s="23">
        <f>(AW7*3)+(AX7*5)+(AY7*5)+(AZ7*20)</f>
        <v>0</v>
      </c>
      <c r="BD7" s="46">
        <f>BA7+BB7+BC7</f>
        <v>0</v>
      </c>
      <c r="BE7" s="28"/>
      <c r="BF7" s="44"/>
      <c r="BG7" s="30"/>
      <c r="BH7" s="30"/>
      <c r="BI7" s="30"/>
      <c r="BJ7" s="30"/>
      <c r="BK7" s="31"/>
      <c r="BL7" s="41">
        <f>BE7+BF7</f>
        <v>0</v>
      </c>
      <c r="BM7" s="38">
        <f>BG7/2</f>
        <v>0</v>
      </c>
      <c r="BN7" s="37">
        <f>(BH7*3)+(BI7*5)+(BJ7*5)+(BK7*20)</f>
        <v>0</v>
      </c>
      <c r="BO7" s="36">
        <f>BL7+BM7+BN7</f>
        <v>0</v>
      </c>
      <c r="BP7" s="32"/>
      <c r="BQ7" s="29"/>
      <c r="BR7" s="29"/>
      <c r="BS7" s="29"/>
      <c r="BT7" s="30"/>
      <c r="BU7" s="30"/>
      <c r="BV7" s="30"/>
      <c r="BW7" s="30"/>
      <c r="BX7" s="31"/>
      <c r="BY7" s="28">
        <f>BP7+BQ7+BR7+BS7</f>
        <v>0</v>
      </c>
      <c r="BZ7" s="27">
        <f>BT7/2</f>
        <v>0</v>
      </c>
      <c r="CA7" s="33">
        <f>(BU7*3)+(BV7*5)+(BW7*5)+(BX7*20)</f>
        <v>0</v>
      </c>
      <c r="CB7" s="75">
        <f>BY7+BZ7+CA7</f>
        <v>0</v>
      </c>
      <c r="CC7" s="32"/>
      <c r="CD7" s="29"/>
      <c r="CE7" s="30"/>
      <c r="CF7" s="30"/>
      <c r="CG7" s="30"/>
      <c r="CH7" s="30"/>
      <c r="CI7" s="31"/>
      <c r="CJ7" s="28">
        <f>CC7+CD7</f>
        <v>0</v>
      </c>
      <c r="CK7" s="27">
        <f>CE7/2</f>
        <v>0</v>
      </c>
      <c r="CL7" s="23">
        <f>(CF7*3)+(CG7*5)+(CH7*5)+(CI7*20)</f>
        <v>0</v>
      </c>
      <c r="CM7" s="71">
        <f>CJ7+CK7+CL7</f>
        <v>0</v>
      </c>
      <c r="CN7" s="4"/>
      <c r="CO7" s="4"/>
      <c r="CP7" s="4"/>
      <c r="CQ7" s="4"/>
      <c r="CR7" s="4"/>
      <c r="CS7" s="4"/>
      <c r="CT7" s="4"/>
      <c r="CU7" s="76"/>
      <c r="CW7" s="4"/>
      <c r="CX7" s="77"/>
      <c r="CY7" s="40"/>
      <c r="CZ7" s="4"/>
      <c r="DA7" s="4"/>
      <c r="DB7" s="4"/>
      <c r="DC7" s="4"/>
      <c r="DD7" s="4"/>
      <c r="DE7" s="4"/>
      <c r="DF7" s="76"/>
      <c r="DH7" s="4"/>
      <c r="DI7" s="77"/>
      <c r="DJ7" s="40"/>
      <c r="DK7" s="4"/>
      <c r="DL7" s="4"/>
      <c r="DM7" s="4"/>
      <c r="DN7" s="4"/>
      <c r="DO7" s="4"/>
      <c r="DP7" s="4"/>
      <c r="DQ7" s="76"/>
      <c r="DS7" s="4"/>
      <c r="DT7" s="77"/>
      <c r="DU7" s="40"/>
      <c r="DV7" s="4"/>
      <c r="DW7" s="4"/>
      <c r="DX7" s="4"/>
      <c r="DY7" s="4"/>
      <c r="DZ7" s="4"/>
      <c r="EA7" s="4"/>
      <c r="EB7" s="76"/>
      <c r="ED7" s="4"/>
      <c r="EE7" s="77"/>
      <c r="EF7" s="40"/>
      <c r="EG7" s="4"/>
      <c r="EH7" s="4"/>
      <c r="EI7" s="4"/>
      <c r="EJ7" s="4"/>
      <c r="EK7" s="4"/>
      <c r="EL7" s="4"/>
      <c r="EM7" s="76"/>
      <c r="EO7" s="4"/>
      <c r="EP7" s="77"/>
      <c r="EQ7" s="40"/>
      <c r="ER7" s="4"/>
      <c r="ES7" s="4"/>
      <c r="ET7" s="4"/>
      <c r="EU7" s="4"/>
      <c r="EV7" s="4"/>
      <c r="EW7" s="4"/>
      <c r="EX7" s="76"/>
      <c r="EZ7" s="4"/>
      <c r="FA7" s="77"/>
      <c r="FB7" s="40"/>
      <c r="FC7" s="4"/>
      <c r="FD7" s="4"/>
      <c r="FE7" s="4"/>
      <c r="FF7" s="4"/>
      <c r="FG7" s="4"/>
      <c r="FH7" s="4"/>
      <c r="FI7" s="76"/>
      <c r="FK7" s="4"/>
      <c r="FL7" s="77"/>
      <c r="FM7" s="40"/>
      <c r="FN7" s="4"/>
      <c r="FO7" s="4"/>
      <c r="FP7" s="4"/>
      <c r="FQ7" s="4"/>
      <c r="FR7" s="4"/>
      <c r="FS7" s="4"/>
      <c r="FT7" s="76"/>
      <c r="FV7" s="4"/>
      <c r="FW7" s="77"/>
      <c r="FX7" s="40"/>
      <c r="FY7" s="4"/>
      <c r="FZ7" s="4"/>
      <c r="GA7" s="4"/>
      <c r="GB7" s="4"/>
      <c r="GC7" s="4"/>
      <c r="GD7" s="4"/>
      <c r="GE7" s="76"/>
      <c r="GG7" s="4"/>
      <c r="GH7" s="77"/>
      <c r="GI7" s="40"/>
      <c r="GJ7" s="4"/>
      <c r="GK7" s="4"/>
      <c r="GL7" s="4"/>
      <c r="GM7" s="4"/>
      <c r="GN7" s="4"/>
      <c r="GO7" s="4"/>
      <c r="GP7" s="76"/>
      <c r="GR7" s="4"/>
      <c r="GS7" s="77"/>
      <c r="GT7" s="40"/>
      <c r="GU7" s="4"/>
      <c r="GV7" s="4"/>
      <c r="GW7" s="4"/>
      <c r="GX7" s="4"/>
      <c r="GY7" s="4"/>
      <c r="GZ7" s="4"/>
      <c r="HA7" s="76"/>
      <c r="HC7" s="4"/>
      <c r="HD7" s="77"/>
      <c r="HE7" s="40"/>
      <c r="HF7" s="4"/>
      <c r="HG7" s="4"/>
      <c r="HH7" s="4"/>
      <c r="HI7" s="4"/>
      <c r="HJ7" s="4"/>
      <c r="HK7" s="4"/>
      <c r="HL7" s="76"/>
      <c r="HN7" s="4"/>
      <c r="HO7" s="77"/>
      <c r="HP7" s="40"/>
      <c r="HQ7" s="4"/>
      <c r="HR7" s="4"/>
      <c r="HS7" s="4"/>
      <c r="HT7" s="4"/>
      <c r="HU7" s="4"/>
      <c r="HV7" s="4"/>
      <c r="HW7" s="76"/>
      <c r="HY7" s="4"/>
      <c r="HZ7" s="77"/>
      <c r="IA7" s="40"/>
      <c r="IB7" s="4"/>
      <c r="IC7" s="4"/>
      <c r="ID7" s="4"/>
      <c r="IE7" s="4"/>
      <c r="IF7" s="4"/>
      <c r="IG7" s="4"/>
      <c r="IH7" s="76"/>
      <c r="IJ7" s="4"/>
      <c r="IK7" s="4"/>
      <c r="IL7" s="86"/>
      <c r="IM7" s="4"/>
      <c r="IN7" s="4"/>
      <c r="IO7" s="4"/>
      <c r="IP7" s="4"/>
      <c r="IQ7" s="4"/>
    </row>
    <row r="8" spans="1:251" x14ac:dyDescent="0.25">
      <c r="A8" s="34">
        <v>4</v>
      </c>
      <c r="B8" s="65" t="s">
        <v>118</v>
      </c>
      <c r="C8" s="25"/>
      <c r="D8" s="66"/>
      <c r="E8" s="66" t="s">
        <v>106</v>
      </c>
      <c r="F8" s="67" t="s">
        <v>107</v>
      </c>
      <c r="G8" s="24" t="str">
        <f>IF(AND(OR($G$2="Y",$H$2="Y"),I8&lt;5,J8&lt;5),IF(AND(I8=#REF!,J8=#REF!),#REF!+1,1),"")</f>
        <v/>
      </c>
      <c r="H8" s="21" t="e">
        <f>IF(AND($H$2="Y",J8&gt;0,OR(AND(G8=1,#REF!=10),AND(G8=2,#REF!=20),AND(G8=3,#REF!=30),AND(G8=4,#REF!=40),AND(G8=5,#REF!=50),AND(G8=6,#REF!=60),AND(G8=7,#REF!=70),AND(G8=8,#REF!=80),AND(G8=9,#REF!=90),AND(G8=10,#REF!=100))),VLOOKUP(J8-1,SortLookup!$A$13:$B$16,2,FALSE),"")</f>
        <v>#REF!</v>
      </c>
      <c r="I8" s="35" t="str">
        <f>IF(ISNA(VLOOKUP(E8,SortLookup!$A$1:$B$5,2,FALSE))," ",VLOOKUP(E8,SortLookup!$A$1:$B$5,2,FALSE))</f>
        <v xml:space="preserve"> </v>
      </c>
      <c r="J8" s="22" t="str">
        <f>IF(ISNA(VLOOKUP(F8,SortLookup!$A$7:$B$11,2,FALSE))," ",VLOOKUP(F8,SortLookup!$A$7:$B$11,2,FALSE))</f>
        <v xml:space="preserve"> </v>
      </c>
      <c r="K8" s="59">
        <f>L8+M8+O8</f>
        <v>100.62</v>
      </c>
      <c r="L8" s="60">
        <f>AB8+AO8+BA8+BL8+BY8+CJ8+CU8+DF8+DQ8+EB8+EM8+EX8+FI8+FT8+GE8+GP8+HA8+HL8+HW8+IH8</f>
        <v>77.62</v>
      </c>
      <c r="M8" s="37">
        <f>AD8+AQ8+BC8+BN8+CA8+CL8+CW8+DH8+DS8+ED8+EO8+EZ8+FK8+FV8+GG8+GR8+HC8+HN8+HY8+IJ8</f>
        <v>5</v>
      </c>
      <c r="N8" s="38">
        <f>O8</f>
        <v>18</v>
      </c>
      <c r="O8" s="61">
        <f>W8+AJ8+AV8+BG8+BT8+CE8+CP8+DA8+DL8+DW8+EH8+ES8+FD8+FO8+FZ8+GK8+GV8+HG8+HR8+IC8</f>
        <v>18</v>
      </c>
      <c r="P8" s="32">
        <v>77.62</v>
      </c>
      <c r="Q8" s="29"/>
      <c r="R8" s="29"/>
      <c r="S8" s="29"/>
      <c r="T8" s="29"/>
      <c r="U8" s="29"/>
      <c r="V8" s="29"/>
      <c r="W8" s="30">
        <v>18</v>
      </c>
      <c r="X8" s="30">
        <v>0</v>
      </c>
      <c r="Y8" s="30">
        <v>0</v>
      </c>
      <c r="Z8" s="30">
        <v>1</v>
      </c>
      <c r="AA8" s="31">
        <v>0</v>
      </c>
      <c r="AB8" s="28">
        <f>P8+Q8+R8+S8+T8+U8+V8</f>
        <v>77.62</v>
      </c>
      <c r="AC8" s="27">
        <f>W8</f>
        <v>18</v>
      </c>
      <c r="AD8" s="23">
        <f>(X8*3)+(Y8*10)+(Z8*5)+(AA8*20)</f>
        <v>5</v>
      </c>
      <c r="AE8" s="46">
        <f>AB8+AC8+AD8</f>
        <v>100.62</v>
      </c>
      <c r="AF8" s="90"/>
      <c r="AG8" s="91"/>
      <c r="AH8" s="91"/>
      <c r="AI8" s="91"/>
      <c r="AJ8" s="92"/>
      <c r="AK8" s="92"/>
      <c r="AL8" s="92"/>
      <c r="AM8" s="92"/>
      <c r="AN8" s="93"/>
      <c r="AO8" s="94">
        <f>AF8+AG8+AH8+AI8</f>
        <v>0</v>
      </c>
      <c r="AP8" s="95">
        <f>AJ8</f>
        <v>0</v>
      </c>
      <c r="AQ8" s="96">
        <f>(AK8*3)+(AL8*10)+(AM8*5)+(AN8*20)</f>
        <v>0</v>
      </c>
      <c r="AR8" s="97">
        <f>AO8+AP8+AQ8</f>
        <v>0</v>
      </c>
      <c r="AS8" s="32"/>
      <c r="AT8" s="29"/>
      <c r="AU8" s="29"/>
      <c r="AV8" s="30"/>
      <c r="AW8" s="30"/>
      <c r="AX8" s="30"/>
      <c r="AY8" s="30"/>
      <c r="AZ8" s="31"/>
      <c r="BA8" s="28">
        <f>AS8+AT8+AU8</f>
        <v>0</v>
      </c>
      <c r="BB8" s="27">
        <f>AV8/2</f>
        <v>0</v>
      </c>
      <c r="BC8" s="23">
        <f>(AW8*3)+(AX8*10)+(AY8*5)+(AZ8*20)</f>
        <v>0</v>
      </c>
      <c r="BD8" s="46">
        <f>BA8+BB8+BC8</f>
        <v>0</v>
      </c>
      <c r="BE8" s="28"/>
      <c r="BF8" s="44"/>
      <c r="BG8" s="30"/>
      <c r="BH8" s="30"/>
      <c r="BI8" s="30"/>
      <c r="BJ8" s="30"/>
      <c r="BK8" s="31"/>
      <c r="BL8" s="41">
        <f>BE8+BF8</f>
        <v>0</v>
      </c>
      <c r="BM8" s="38">
        <f>BG8/2</f>
        <v>0</v>
      </c>
      <c r="BN8" s="37">
        <f>(BH8*3)+(BI8*5)+(BJ8*5)+(BK8*20)</f>
        <v>0</v>
      </c>
      <c r="BO8" s="36">
        <f>BL8+BM8+BN8</f>
        <v>0</v>
      </c>
      <c r="BP8" s="32"/>
      <c r="BQ8" s="29"/>
      <c r="BR8" s="29"/>
      <c r="BS8" s="29"/>
      <c r="BT8" s="30"/>
      <c r="BU8" s="30"/>
      <c r="BV8" s="30"/>
      <c r="BW8" s="30"/>
      <c r="BX8" s="31"/>
      <c r="BY8" s="28">
        <f>BP8+BQ8+BR8+BS8</f>
        <v>0</v>
      </c>
      <c r="BZ8" s="27">
        <f>BT8</f>
        <v>0</v>
      </c>
      <c r="CA8" s="33">
        <f>(BU8*3)+(BV8*10)+(BW8*5)+(BX8*20)</f>
        <v>0</v>
      </c>
      <c r="CB8" s="75">
        <f>BY8+BZ8+CA8</f>
        <v>0</v>
      </c>
      <c r="CC8" s="32"/>
      <c r="CD8" s="29"/>
      <c r="CE8" s="30"/>
      <c r="CF8" s="30"/>
      <c r="CG8" s="30"/>
      <c r="CH8" s="30"/>
      <c r="CI8" s="31"/>
      <c r="CJ8" s="28">
        <f>CC8+CD8</f>
        <v>0</v>
      </c>
      <c r="CK8" s="27">
        <f>CE8/2</f>
        <v>0</v>
      </c>
      <c r="CL8" s="23">
        <f>(CF8*3)+(CG8*10)+(CH8*5)+(CI8*20)</f>
        <v>0</v>
      </c>
      <c r="CM8" s="71">
        <f>CJ8+CK8+CL8</f>
        <v>0</v>
      </c>
      <c r="CN8" s="4"/>
      <c r="CO8" s="4"/>
      <c r="CP8" s="4"/>
      <c r="CQ8" s="4"/>
      <c r="CR8" s="4"/>
      <c r="CS8" s="4"/>
      <c r="CT8" s="4"/>
      <c r="CU8" s="76"/>
      <c r="CW8" s="4"/>
      <c r="CX8" s="77"/>
      <c r="CY8" s="40"/>
      <c r="CZ8" s="4"/>
      <c r="DA8" s="4"/>
      <c r="DB8" s="4"/>
      <c r="DC8" s="4"/>
      <c r="DD8" s="4"/>
      <c r="DE8" s="4"/>
      <c r="DF8" s="76"/>
      <c r="DH8" s="4"/>
      <c r="DI8" s="77"/>
      <c r="DJ8" s="40"/>
      <c r="DK8" s="4"/>
      <c r="DL8" s="4"/>
      <c r="DM8" s="4"/>
      <c r="DN8" s="4"/>
      <c r="DO8" s="4"/>
      <c r="DP8" s="4"/>
      <c r="DQ8" s="76"/>
      <c r="DS8" s="4"/>
      <c r="DT8" s="77"/>
      <c r="DU8" s="40"/>
      <c r="DV8" s="4"/>
      <c r="DW8" s="4"/>
      <c r="DX8" s="4"/>
      <c r="DY8" s="4"/>
      <c r="DZ8" s="4"/>
      <c r="EA8" s="4"/>
      <c r="EB8" s="76"/>
      <c r="ED8" s="4"/>
      <c r="EE8" s="77"/>
      <c r="EF8" s="40"/>
      <c r="EG8" s="4"/>
      <c r="EH8" s="4"/>
      <c r="EI8" s="4"/>
      <c r="EJ8" s="4"/>
      <c r="EK8" s="4"/>
      <c r="EL8" s="4"/>
      <c r="EM8" s="76"/>
      <c r="EO8" s="4"/>
      <c r="EP8" s="77"/>
      <c r="EQ8" s="40"/>
      <c r="ER8" s="4"/>
      <c r="ES8" s="4"/>
      <c r="ET8" s="4"/>
      <c r="EU8" s="4"/>
      <c r="EV8" s="4"/>
      <c r="EW8" s="4"/>
      <c r="EX8" s="76"/>
      <c r="EZ8" s="4"/>
      <c r="FA8" s="77"/>
      <c r="FB8" s="40"/>
      <c r="FC8" s="4"/>
      <c r="FD8" s="4"/>
      <c r="FE8" s="4"/>
      <c r="FF8" s="4"/>
      <c r="FG8" s="4"/>
      <c r="FH8" s="4"/>
      <c r="FI8" s="76"/>
      <c r="FK8" s="4"/>
      <c r="FL8" s="77"/>
      <c r="FM8" s="40"/>
      <c r="FN8" s="4"/>
      <c r="FO8" s="4"/>
      <c r="FP8" s="4"/>
      <c r="FQ8" s="4"/>
      <c r="FR8" s="4"/>
      <c r="FS8" s="4"/>
      <c r="FT8" s="76"/>
      <c r="FV8" s="4"/>
      <c r="FW8" s="77"/>
      <c r="FX8" s="40"/>
      <c r="FY8" s="4"/>
      <c r="FZ8" s="4"/>
      <c r="GA8" s="4"/>
      <c r="GB8" s="4"/>
      <c r="GC8" s="4"/>
      <c r="GD8" s="4"/>
      <c r="GE8" s="76"/>
      <c r="GG8" s="4"/>
      <c r="GH8" s="77"/>
      <c r="GI8" s="40"/>
      <c r="GJ8" s="4"/>
      <c r="GK8" s="4"/>
      <c r="GL8" s="4"/>
      <c r="GM8" s="4"/>
      <c r="GN8" s="4"/>
      <c r="GO8" s="4"/>
      <c r="GP8" s="76"/>
      <c r="GR8" s="4"/>
      <c r="GS8" s="77"/>
      <c r="GT8" s="40"/>
      <c r="GU8" s="4"/>
      <c r="GV8" s="4"/>
      <c r="GW8" s="4"/>
      <c r="GX8" s="4"/>
      <c r="GY8" s="4"/>
      <c r="GZ8" s="4"/>
      <c r="HA8" s="76"/>
      <c r="HC8" s="4"/>
      <c r="HD8" s="77"/>
      <c r="HE8" s="40"/>
      <c r="HF8" s="4"/>
      <c r="HG8" s="4"/>
      <c r="HH8" s="4"/>
      <c r="HI8" s="4"/>
      <c r="HJ8" s="4"/>
      <c r="HK8" s="4"/>
      <c r="HL8" s="76"/>
      <c r="HN8" s="4"/>
      <c r="HO8" s="77"/>
      <c r="HP8" s="40"/>
      <c r="HQ8" s="4"/>
      <c r="HR8" s="4"/>
      <c r="HS8" s="4"/>
      <c r="HT8" s="4"/>
      <c r="HU8" s="4"/>
      <c r="HV8" s="4"/>
      <c r="HW8" s="76"/>
      <c r="HY8" s="4"/>
      <c r="HZ8" s="77"/>
      <c r="IA8" s="40"/>
      <c r="IB8" s="4"/>
      <c r="IC8" s="4"/>
      <c r="ID8" s="4"/>
      <c r="IE8" s="4"/>
      <c r="IF8" s="4"/>
      <c r="IG8" s="4"/>
      <c r="IH8" s="76"/>
      <c r="IJ8" s="4"/>
      <c r="IK8" s="4"/>
      <c r="IL8" s="86"/>
      <c r="IM8" s="4"/>
      <c r="IN8" s="4"/>
      <c r="IQ8" s="4"/>
    </row>
    <row r="9" spans="1:251" s="4" customFormat="1" x14ac:dyDescent="0.25">
      <c r="A9" s="34">
        <v>5</v>
      </c>
      <c r="B9" s="65" t="s">
        <v>117</v>
      </c>
      <c r="C9" s="25"/>
      <c r="D9" s="66"/>
      <c r="E9" s="66" t="s">
        <v>106</v>
      </c>
      <c r="F9" s="66" t="s">
        <v>107</v>
      </c>
      <c r="G9" s="21" t="str">
        <f>IF(AND(OR($G$2="Y",$H$2="Y"),I9&lt;5,J9&lt;5),IF(AND(I9=#REF!,J9=#REF!),#REF!+1,1),"")</f>
        <v/>
      </c>
      <c r="H9" s="21" t="e">
        <f>IF(AND($H$2="Y",J9&gt;0,OR(AND(G9=1,#REF!=10),AND(G9=2,#REF!=20),AND(G9=3,#REF!=30),AND(G9=4,#REF!=40),AND(G9=5,#REF!=50),AND(G9=6,#REF!=60),AND(G9=7,#REF!=70),AND(G9=8,#REF!=80),AND(G9=9,#REF!=90),AND(G9=10,#REF!=100))),VLOOKUP(J9-1,SortLookup!$A$13:$B$16,2,FALSE),"")</f>
        <v>#REF!</v>
      </c>
      <c r="I9" s="35" t="str">
        <f>IF(ISNA(VLOOKUP(E9,SortLookup!$A$1:$B$5,2,FALSE))," ",VLOOKUP(E9,SortLookup!$A$1:$B$5,2,FALSE))</f>
        <v xml:space="preserve"> </v>
      </c>
      <c r="J9" s="22" t="str">
        <f>IF(ISNA(VLOOKUP(F9,SortLookup!$A$7:$B$11,2,FALSE))," ",VLOOKUP(F9,SortLookup!$A$7:$B$11,2,FALSE))</f>
        <v xml:space="preserve"> </v>
      </c>
      <c r="K9" s="59">
        <f>L9+M9+O9</f>
        <v>100.79</v>
      </c>
      <c r="L9" s="60">
        <f>AB9+AO9+BA9+BL9+BY9+CJ9+CU9+DF9+DQ9+EB9+EM9+EX9+FI9+FT9+GE9+GP9+HA9+HL9+HW9+IH9</f>
        <v>70.790000000000006</v>
      </c>
      <c r="M9" s="37">
        <f>AD9+AQ9+BC9+BN9+CA9+CL9+CW9+DH9+DS9+ED9+EO9+EZ9+FK9+FV9+GG9+GR9+HC9+HN9+HY9+IJ9</f>
        <v>10</v>
      </c>
      <c r="N9" s="38">
        <f>O9</f>
        <v>20</v>
      </c>
      <c r="O9" s="61">
        <f>W9+AJ9+AV9+BG9+BT9+CE9+CP9+DA9+DL9+DW9+EH9+ES9+FD9+FO9+FZ9+GK9+GV9+HG9+HR9+IC9</f>
        <v>20</v>
      </c>
      <c r="P9" s="32">
        <v>70.790000000000006</v>
      </c>
      <c r="Q9" s="29"/>
      <c r="R9" s="29"/>
      <c r="S9" s="29"/>
      <c r="T9" s="29"/>
      <c r="U9" s="29"/>
      <c r="V9" s="29"/>
      <c r="W9" s="30">
        <v>20</v>
      </c>
      <c r="X9" s="30">
        <v>0</v>
      </c>
      <c r="Y9" s="30">
        <v>0</v>
      </c>
      <c r="Z9" s="30">
        <v>2</v>
      </c>
      <c r="AA9" s="31">
        <v>0</v>
      </c>
      <c r="AB9" s="28">
        <f>P9+Q9+R9+S9+T9+U9+V9</f>
        <v>70.790000000000006</v>
      </c>
      <c r="AC9" s="27">
        <f>W9</f>
        <v>20</v>
      </c>
      <c r="AD9" s="23">
        <f>(X9*3)+(Y9*10)+(Z9*5)+(AA9*20)</f>
        <v>10</v>
      </c>
      <c r="AE9" s="46">
        <f>AB9+AC9+AD9</f>
        <v>100.79</v>
      </c>
      <c r="AF9" s="90"/>
      <c r="AG9" s="91"/>
      <c r="AH9" s="91"/>
      <c r="AI9" s="91"/>
      <c r="AJ9" s="92"/>
      <c r="AK9" s="92"/>
      <c r="AL9" s="92"/>
      <c r="AM9" s="92"/>
      <c r="AN9" s="93"/>
      <c r="AO9" s="94">
        <f>AF9+AG9+AH9+AI9</f>
        <v>0</v>
      </c>
      <c r="AP9" s="95">
        <f>AJ9</f>
        <v>0</v>
      </c>
      <c r="AQ9" s="96">
        <f>(AK9*3)+(AL9*10)+(AM9*5)+(AN9*20)</f>
        <v>0</v>
      </c>
      <c r="AR9" s="97">
        <f>AO9+AP9+AQ9</f>
        <v>0</v>
      </c>
      <c r="AS9" s="32"/>
      <c r="AT9" s="29"/>
      <c r="AU9" s="29"/>
      <c r="AV9" s="30"/>
      <c r="AW9" s="30"/>
      <c r="AX9" s="30"/>
      <c r="AY9" s="30"/>
      <c r="AZ9" s="31"/>
      <c r="BA9" s="28">
        <f>AS9+AT9+AU9</f>
        <v>0</v>
      </c>
      <c r="BB9" s="27">
        <f>AV9/2</f>
        <v>0</v>
      </c>
      <c r="BC9" s="23">
        <f>(AW9*3)+(AX9*10)+(AY9*5)+(AZ9*20)</f>
        <v>0</v>
      </c>
      <c r="BD9" s="46">
        <f>BA9+BB9+BC9</f>
        <v>0</v>
      </c>
      <c r="BE9" s="28"/>
      <c r="BF9" s="44"/>
      <c r="BG9" s="30"/>
      <c r="BH9" s="30"/>
      <c r="BI9" s="30"/>
      <c r="BJ9" s="30"/>
      <c r="BK9" s="30"/>
      <c r="BL9" s="62">
        <f>BE9+BF9</f>
        <v>0</v>
      </c>
      <c r="BM9" s="27">
        <f>BG9/2</f>
        <v>0</v>
      </c>
      <c r="BN9" s="23">
        <f>(BH9*3)+(BI9*5)+(BJ9*5)+(BK9*20)</f>
        <v>0</v>
      </c>
      <c r="BO9" s="71">
        <f>BL9+BM9+BN9</f>
        <v>0</v>
      </c>
      <c r="BP9" s="29"/>
      <c r="BQ9" s="29"/>
      <c r="BR9" s="29"/>
      <c r="BS9" s="29"/>
      <c r="BT9" s="30"/>
      <c r="BU9" s="30"/>
      <c r="BV9" s="30"/>
      <c r="BW9" s="30"/>
      <c r="BX9" s="31"/>
      <c r="BY9" s="28">
        <f>BP9+BQ9+BR9+BS9</f>
        <v>0</v>
      </c>
      <c r="BZ9" s="27">
        <f>BT9</f>
        <v>0</v>
      </c>
      <c r="CA9" s="23">
        <f>(BU9*3)+(BV9*10)+(BW9*5)+(BX9*20)</f>
        <v>0</v>
      </c>
      <c r="CB9" s="46">
        <f>BY9+BZ9+CA9</f>
        <v>0</v>
      </c>
      <c r="CC9" s="32"/>
      <c r="CD9" s="29"/>
      <c r="CE9" s="30"/>
      <c r="CF9" s="30"/>
      <c r="CG9" s="30"/>
      <c r="CH9" s="30"/>
      <c r="CI9" s="31"/>
      <c r="CJ9" s="28">
        <f>CC9+CD9</f>
        <v>0</v>
      </c>
      <c r="CK9" s="27">
        <f>CE9/2</f>
        <v>0</v>
      </c>
      <c r="CL9" s="23">
        <f>(CF9*3)+(CG9*10)+(CH9*5)+(CI9*20)</f>
        <v>0</v>
      </c>
      <c r="CM9" s="46">
        <f>CJ9+CK9+CL9</f>
        <v>0</v>
      </c>
      <c r="IL9" s="87"/>
      <c r="IM9"/>
      <c r="IN9"/>
      <c r="IO9"/>
      <c r="IP9"/>
    </row>
    <row r="10" spans="1:251" s="4" customFormat="1" x14ac:dyDescent="0.25">
      <c r="A10" s="34">
        <v>6</v>
      </c>
      <c r="B10" s="65" t="s">
        <v>120</v>
      </c>
      <c r="C10" s="25"/>
      <c r="D10" s="66"/>
      <c r="E10" s="66" t="s">
        <v>106</v>
      </c>
      <c r="F10" s="66" t="s">
        <v>107</v>
      </c>
      <c r="G10" s="21" t="str">
        <f>IF(AND(OR($G$2="Y",$H$2="Y"),I10&lt;5,J10&lt;5),IF(AND(I10=#REF!,J10=#REF!),#REF!+1,1),"")</f>
        <v/>
      </c>
      <c r="H10" s="21" t="e">
        <f>IF(AND($H$2="Y",J10&gt;0,OR(AND(G10=1,#REF!=10),AND(G10=2,#REF!=20),AND(G10=3,#REF!=30),AND(G10=4,#REF!=40),AND(G10=5,#REF!=50),AND(G10=6,#REF!=60),AND(G10=7,#REF!=70),AND(G10=8,#REF!=80),AND(G10=9,#REF!=90),AND(G10=10,#REF!=100))),VLOOKUP(J10-1,SortLookup!$A$13:$B$16,2,FALSE),"")</f>
        <v>#REF!</v>
      </c>
      <c r="I10" s="35" t="str">
        <f>IF(ISNA(VLOOKUP(E10,SortLookup!$A$1:$B$5,2,FALSE))," ",VLOOKUP(E10,SortLookup!$A$1:$B$5,2,FALSE))</f>
        <v xml:space="preserve"> </v>
      </c>
      <c r="J10" s="22" t="str">
        <f>IF(ISNA(VLOOKUP(F10,SortLookup!$A$7:$B$11,2,FALSE))," ",VLOOKUP(F10,SortLookup!$A$7:$B$11,2,FALSE))</f>
        <v xml:space="preserve"> </v>
      </c>
      <c r="K10" s="59">
        <f>L10+M10+O10</f>
        <v>158.28</v>
      </c>
      <c r="L10" s="60">
        <f>AB10+AO10+BA10+BL10+BY10+CJ10+CU10+DF10+DQ10+EB10+EM10+EX10+FI10+FT10+GE10+GP10+HA10+HL10+HW10+IH10</f>
        <v>153.28</v>
      </c>
      <c r="M10" s="37">
        <f>AD10+AQ10+BC10+BN10+CA10+CL10+CW10+DH10+DS10+ED10+EO10+EZ10+FK10+FV10+GG10+GR10+HC10+HN10+HY10+IJ10</f>
        <v>0</v>
      </c>
      <c r="N10" s="38">
        <f>O10</f>
        <v>5</v>
      </c>
      <c r="O10" s="61">
        <f>W10+AJ10+AV10+BG10+BT10+CE10+CP10+DA10+DL10+DW10+EH10+ES10+FD10+FO10+FZ10+GK10+GV10+HG10+HR10+IC10</f>
        <v>5</v>
      </c>
      <c r="P10" s="32">
        <v>153.28</v>
      </c>
      <c r="Q10" s="29"/>
      <c r="R10" s="29"/>
      <c r="S10" s="29"/>
      <c r="T10" s="29"/>
      <c r="U10" s="29"/>
      <c r="V10" s="29"/>
      <c r="W10" s="30">
        <v>5</v>
      </c>
      <c r="X10" s="30">
        <v>0</v>
      </c>
      <c r="Y10" s="30">
        <v>0</v>
      </c>
      <c r="Z10" s="30">
        <v>0</v>
      </c>
      <c r="AA10" s="31">
        <v>0</v>
      </c>
      <c r="AB10" s="28">
        <f>P10+Q10+R10+S10+T10+U10+V10</f>
        <v>153.28</v>
      </c>
      <c r="AC10" s="27">
        <f>W10</f>
        <v>5</v>
      </c>
      <c r="AD10" s="23">
        <f>(X10*3)+(Y10*10)+(Z10*5)+(AA10*20)</f>
        <v>0</v>
      </c>
      <c r="AE10" s="46">
        <f>AB10+AC10+AD10</f>
        <v>158.28</v>
      </c>
      <c r="AF10" s="90"/>
      <c r="AG10" s="91"/>
      <c r="AH10" s="91"/>
      <c r="AI10" s="91"/>
      <c r="AJ10" s="92"/>
      <c r="AK10" s="92"/>
      <c r="AL10" s="92"/>
      <c r="AM10" s="92"/>
      <c r="AN10" s="93"/>
      <c r="AO10" s="94">
        <f>AF10+AG10+AH10+AI10</f>
        <v>0</v>
      </c>
      <c r="AP10" s="95">
        <f>AJ10</f>
        <v>0</v>
      </c>
      <c r="AQ10" s="96">
        <f>(AK10*3)+(AL10*10)+(AM10*5)+(AN10*20)</f>
        <v>0</v>
      </c>
      <c r="AR10" s="97">
        <f>AO10+AP10+AQ10</f>
        <v>0</v>
      </c>
      <c r="AS10" s="32"/>
      <c r="AT10" s="29"/>
      <c r="AU10" s="29"/>
      <c r="AV10" s="30"/>
      <c r="AW10" s="30"/>
      <c r="AX10" s="30"/>
      <c r="AY10" s="30"/>
      <c r="AZ10" s="31"/>
      <c r="BA10" s="28">
        <f>AS10+AT10+AU10</f>
        <v>0</v>
      </c>
      <c r="BB10" s="27">
        <f>AV10/2</f>
        <v>0</v>
      </c>
      <c r="BC10" s="23">
        <f>(AW10*3)+(AX10*10)+(AY10*5)+(AZ10*20)</f>
        <v>0</v>
      </c>
      <c r="BD10" s="46">
        <f>BA10+BB10+BC10</f>
        <v>0</v>
      </c>
      <c r="BE10" s="28"/>
      <c r="BF10" s="44"/>
      <c r="BG10" s="30"/>
      <c r="BH10" s="30"/>
      <c r="BI10" s="30"/>
      <c r="BJ10" s="30"/>
      <c r="BK10" s="30"/>
      <c r="BL10" s="62">
        <f>BE10+BF10</f>
        <v>0</v>
      </c>
      <c r="BM10" s="27">
        <f>BG10/2</f>
        <v>0</v>
      </c>
      <c r="BN10" s="23">
        <f>(BH10*3)+(BI10*5)+(BJ10*5)+(BK10*20)</f>
        <v>0</v>
      </c>
      <c r="BO10" s="71">
        <f>BL10+BM10+BN10</f>
        <v>0</v>
      </c>
      <c r="BP10" s="29"/>
      <c r="BQ10" s="29"/>
      <c r="BR10" s="29"/>
      <c r="BS10" s="29"/>
      <c r="BT10" s="30"/>
      <c r="BU10" s="30"/>
      <c r="BV10" s="30"/>
      <c r="BW10" s="30"/>
      <c r="BX10" s="31"/>
      <c r="BY10" s="28">
        <f>BP10+BQ10+BR10+BS10</f>
        <v>0</v>
      </c>
      <c r="BZ10" s="27">
        <f>BT10</f>
        <v>0</v>
      </c>
      <c r="CA10" s="23">
        <f>(BU10*3)+(BV10*10)+(BW10*5)+(BX10*20)</f>
        <v>0</v>
      </c>
      <c r="CB10" s="46">
        <f>BY10+BZ10+CA10</f>
        <v>0</v>
      </c>
      <c r="CC10" s="32"/>
      <c r="CD10" s="29"/>
      <c r="CE10" s="30"/>
      <c r="CF10" s="30"/>
      <c r="CG10" s="30"/>
      <c r="CH10" s="30"/>
      <c r="CI10" s="31"/>
      <c r="CJ10" s="28">
        <f>CC10+CD10</f>
        <v>0</v>
      </c>
      <c r="CK10" s="27">
        <f>CE10/2</f>
        <v>0</v>
      </c>
      <c r="CL10" s="23">
        <f>(CF10*3)+(CG10*10)+(CH10*5)+(CI10*20)</f>
        <v>0</v>
      </c>
      <c r="CM10" s="46">
        <f>CJ10+CK10+CL10</f>
        <v>0</v>
      </c>
      <c r="IL10" s="87"/>
    </row>
    <row r="11" spans="1:251" s="4" customFormat="1" ht="3" customHeight="1" x14ac:dyDescent="0.25">
      <c r="A11" s="98"/>
      <c r="B11" s="99"/>
      <c r="C11" s="100"/>
      <c r="D11" s="101"/>
      <c r="E11" s="101"/>
      <c r="F11" s="101"/>
      <c r="G11" s="102"/>
      <c r="H11" s="102"/>
      <c r="I11" s="103"/>
      <c r="J11" s="104"/>
      <c r="K11" s="105"/>
      <c r="L11" s="106"/>
      <c r="M11" s="107"/>
      <c r="N11" s="108"/>
      <c r="O11" s="109"/>
      <c r="P11" s="110"/>
      <c r="Q11" s="111"/>
      <c r="R11" s="111"/>
      <c r="S11" s="111"/>
      <c r="T11" s="111"/>
      <c r="U11" s="111"/>
      <c r="V11" s="111"/>
      <c r="W11" s="112"/>
      <c r="X11" s="112"/>
      <c r="Y11" s="112"/>
      <c r="Z11" s="112"/>
      <c r="AA11" s="113"/>
      <c r="AB11" s="114"/>
      <c r="AC11" s="115"/>
      <c r="AD11" s="116"/>
      <c r="AE11" s="117"/>
      <c r="AF11" s="90"/>
      <c r="AG11" s="91"/>
      <c r="AH11" s="91"/>
      <c r="AI11" s="91"/>
      <c r="AJ11" s="92"/>
      <c r="AK11" s="92"/>
      <c r="AL11" s="92"/>
      <c r="AM11" s="92"/>
      <c r="AN11" s="93"/>
      <c r="AO11" s="94"/>
      <c r="AP11" s="95"/>
      <c r="AQ11" s="96"/>
      <c r="AR11" s="97"/>
      <c r="AS11" s="32"/>
      <c r="AT11" s="29"/>
      <c r="AU11" s="29"/>
      <c r="AV11" s="30"/>
      <c r="AW11" s="30"/>
      <c r="AX11" s="30"/>
      <c r="AY11" s="30"/>
      <c r="AZ11" s="31"/>
      <c r="BA11" s="28"/>
      <c r="BB11" s="27"/>
      <c r="BC11" s="23"/>
      <c r="BD11" s="46"/>
      <c r="BE11" s="28"/>
      <c r="BF11" s="44"/>
      <c r="BG11" s="30"/>
      <c r="BH11" s="30"/>
      <c r="BI11" s="30"/>
      <c r="BJ11" s="30"/>
      <c r="BK11" s="30"/>
      <c r="BL11" s="62"/>
      <c r="BM11" s="27"/>
      <c r="BN11" s="23"/>
      <c r="BO11" s="71"/>
      <c r="BP11" s="29"/>
      <c r="BQ11" s="29"/>
      <c r="BR11" s="29"/>
      <c r="BS11" s="29"/>
      <c r="BT11" s="30"/>
      <c r="BU11" s="30"/>
      <c r="BV11" s="30"/>
      <c r="BW11" s="30"/>
      <c r="BX11" s="31"/>
      <c r="BY11" s="28"/>
      <c r="BZ11" s="27"/>
      <c r="CA11" s="23"/>
      <c r="CB11" s="46"/>
      <c r="CC11" s="32"/>
      <c r="CD11" s="29"/>
      <c r="CE11" s="30"/>
      <c r="CF11" s="30"/>
      <c r="CG11" s="30"/>
      <c r="CH11" s="30"/>
      <c r="CI11" s="31"/>
      <c r="CJ11" s="28"/>
      <c r="CK11" s="27"/>
      <c r="CL11" s="23"/>
      <c r="CM11" s="46"/>
      <c r="IL11" s="87"/>
    </row>
    <row r="12" spans="1:251" s="4" customFormat="1" x14ac:dyDescent="0.25">
      <c r="A12" s="34">
        <v>1</v>
      </c>
      <c r="B12" s="65" t="s">
        <v>115</v>
      </c>
      <c r="C12" s="25"/>
      <c r="D12" s="66"/>
      <c r="E12" s="66" t="s">
        <v>99</v>
      </c>
      <c r="F12" s="66" t="s">
        <v>99</v>
      </c>
      <c r="G12" s="21" t="str">
        <f>IF(AND(OR($G$2="Y",$H$2="Y"),I12&lt;5,J12&lt;5),IF(AND(I12=#REF!,J12=#REF!),#REF!+1,1),"")</f>
        <v/>
      </c>
      <c r="H12" s="21" t="e">
        <f>IF(AND($H$2="Y",J12&gt;0,OR(AND(G12=1,#REF!=10),AND(G12=2,#REF!=20),AND(G12=3,#REF!=30),AND(G12=4,#REF!=40),AND(G12=5,#REF!=50),AND(G12=6,#REF!=60),AND(G12=7,#REF!=70),AND(G12=8,#REF!=80),AND(G12=9,#REF!=90),AND(G12=10,#REF!=100))),VLOOKUP(J12-1,SortLookup!$A$13:$B$16,2,FALSE),"")</f>
        <v>#REF!</v>
      </c>
      <c r="I12" s="35" t="str">
        <f>IF(ISNA(VLOOKUP(E12,SortLookup!$A$1:$B$5,2,FALSE))," ",VLOOKUP(E12,SortLookup!$A$1:$B$5,2,FALSE))</f>
        <v xml:space="preserve"> </v>
      </c>
      <c r="J12" s="22" t="str">
        <f>IF(ISNA(VLOOKUP(F12,SortLookup!$A$7:$B$11,2,FALSE))," ",VLOOKUP(F12,SortLookup!$A$7:$B$11,2,FALSE))</f>
        <v xml:space="preserve"> </v>
      </c>
      <c r="K12" s="59">
        <f>L12+M12+O12</f>
        <v>66.88</v>
      </c>
      <c r="L12" s="60">
        <f>AB12+AO12+BA12+BL12+BY12+CJ12+CU12+DF12+DQ12+EB12+EM12+EX12+FI12+FT12+GE12+GP12+HA12+HL12+HW12+IH12</f>
        <v>48.88</v>
      </c>
      <c r="M12" s="37">
        <f>AD12+AQ12+BC12+BN12+CA12+CL12+CW12+DH12+DS12+ED12+EO12+EZ12+FK12+FV12+GG12+GR12+HC12+HN12+HY12+IJ12</f>
        <v>3</v>
      </c>
      <c r="N12" s="38">
        <f>O12</f>
        <v>15</v>
      </c>
      <c r="O12" s="61">
        <f>W12+AJ12+AV12+BG12+BT12+CE12+CP12+DA12+DL12+DW12+EH12+ES12+FD12+FO12+FZ12+GK12+GV12+HG12+HR12+IC12</f>
        <v>15</v>
      </c>
      <c r="P12" s="32">
        <v>48.88</v>
      </c>
      <c r="Q12" s="29"/>
      <c r="R12" s="29"/>
      <c r="S12" s="29"/>
      <c r="T12" s="29"/>
      <c r="U12" s="29"/>
      <c r="V12" s="29"/>
      <c r="W12" s="30">
        <v>15</v>
      </c>
      <c r="X12" s="30">
        <v>1</v>
      </c>
      <c r="Y12" s="30">
        <v>0</v>
      </c>
      <c r="Z12" s="30">
        <v>0</v>
      </c>
      <c r="AA12" s="31">
        <v>0</v>
      </c>
      <c r="AB12" s="28">
        <f>P12+Q12+R12+S12+T12+U12+V12</f>
        <v>48.88</v>
      </c>
      <c r="AC12" s="27">
        <f>W12</f>
        <v>15</v>
      </c>
      <c r="AD12" s="23">
        <f>(X12*3)+(Y12*10)+(Z12*5)+(AA12*20)</f>
        <v>3</v>
      </c>
      <c r="AE12" s="46">
        <f>AB12+AC12+AD12</f>
        <v>66.88</v>
      </c>
      <c r="AF12" s="90"/>
      <c r="AG12" s="91"/>
      <c r="AH12" s="91"/>
      <c r="AI12" s="91"/>
      <c r="AJ12" s="92"/>
      <c r="AK12" s="92"/>
      <c r="AL12" s="92"/>
      <c r="AM12" s="92"/>
      <c r="AN12" s="93"/>
      <c r="AO12" s="94">
        <f>AF12+AG12+AH12+AI12</f>
        <v>0</v>
      </c>
      <c r="AP12" s="95">
        <f>AJ12</f>
        <v>0</v>
      </c>
      <c r="AQ12" s="96">
        <f>(AK12*3)+(AL12*10)+(AM12*5)+(AN12*20)</f>
        <v>0</v>
      </c>
      <c r="AR12" s="97">
        <f>AO12+AP12+AQ12</f>
        <v>0</v>
      </c>
      <c r="AS12" s="32"/>
      <c r="AT12" s="29"/>
      <c r="AU12" s="29"/>
      <c r="AV12" s="30"/>
      <c r="AW12" s="30"/>
      <c r="AX12" s="30"/>
      <c r="AY12" s="30"/>
      <c r="AZ12" s="31"/>
      <c r="BA12" s="28">
        <f>AS12+AT12+AU12</f>
        <v>0</v>
      </c>
      <c r="BB12" s="27">
        <f>AV12/2</f>
        <v>0</v>
      </c>
      <c r="BC12" s="23">
        <f>(AW12*3)+(AX12*10)+(AY12*5)+(AZ12*20)</f>
        <v>0</v>
      </c>
      <c r="BD12" s="46">
        <f>BA12+BB12+BC12</f>
        <v>0</v>
      </c>
      <c r="BE12" s="28"/>
      <c r="BF12" s="44"/>
      <c r="BG12" s="30"/>
      <c r="BH12" s="30"/>
      <c r="BI12" s="30"/>
      <c r="BJ12" s="30"/>
      <c r="BK12" s="30"/>
      <c r="BL12" s="62">
        <f>BE12+BF12</f>
        <v>0</v>
      </c>
      <c r="BM12" s="27">
        <f>BG12/2</f>
        <v>0</v>
      </c>
      <c r="BN12" s="23">
        <f>(BH12*3)+(BI12*5)+(BJ12*5)+(BK12*20)</f>
        <v>0</v>
      </c>
      <c r="BO12" s="71">
        <f>BL12+BM12+BN12</f>
        <v>0</v>
      </c>
      <c r="BP12" s="29"/>
      <c r="BQ12" s="29"/>
      <c r="BR12" s="29"/>
      <c r="BS12" s="29"/>
      <c r="BT12" s="30"/>
      <c r="BU12" s="30"/>
      <c r="BV12" s="30"/>
      <c r="BW12" s="30"/>
      <c r="BX12" s="31"/>
      <c r="BY12" s="28">
        <f>BP12+BQ12+BR12+BS12</f>
        <v>0</v>
      </c>
      <c r="BZ12" s="27">
        <f>BT12</f>
        <v>0</v>
      </c>
      <c r="CA12" s="23">
        <f>(BU12*3)+(BV12*10)+(BW12*5)+(BX12*20)</f>
        <v>0</v>
      </c>
      <c r="CB12" s="46">
        <f>BY12+BZ12+CA12</f>
        <v>0</v>
      </c>
      <c r="CC12" s="32"/>
      <c r="CD12" s="29"/>
      <c r="CE12" s="30"/>
      <c r="CF12" s="30"/>
      <c r="CG12" s="30"/>
      <c r="CH12" s="30"/>
      <c r="CI12" s="31"/>
      <c r="CJ12" s="28">
        <f>CC12+CD12</f>
        <v>0</v>
      </c>
      <c r="CK12" s="27">
        <f>CE12/2</f>
        <v>0</v>
      </c>
      <c r="CL12" s="23">
        <f>(CF12*3)+(CG12*10)+(CH12*5)+(CI12*20)</f>
        <v>0</v>
      </c>
      <c r="CM12" s="46">
        <f>CJ12+CK12+CL12</f>
        <v>0</v>
      </c>
      <c r="IL12" s="87"/>
    </row>
    <row r="13" spans="1:251" s="4" customFormat="1" ht="3" customHeight="1" x14ac:dyDescent="0.25">
      <c r="A13" s="139"/>
      <c r="B13" s="140"/>
      <c r="C13" s="141"/>
      <c r="D13" s="142"/>
      <c r="E13" s="142"/>
      <c r="F13" s="142"/>
      <c r="G13" s="143"/>
      <c r="H13" s="143"/>
      <c r="I13" s="144"/>
      <c r="J13" s="145"/>
      <c r="K13" s="146"/>
      <c r="L13" s="147"/>
      <c r="M13" s="148"/>
      <c r="N13" s="149"/>
      <c r="O13" s="150"/>
      <c r="P13" s="90"/>
      <c r="Q13" s="91"/>
      <c r="R13" s="91"/>
      <c r="S13" s="91"/>
      <c r="T13" s="91"/>
      <c r="U13" s="91"/>
      <c r="V13" s="91"/>
      <c r="W13" s="92"/>
      <c r="X13" s="92"/>
      <c r="Y13" s="92"/>
      <c r="Z13" s="92"/>
      <c r="AA13" s="93"/>
      <c r="AB13" s="94"/>
      <c r="AC13" s="95"/>
      <c r="AD13" s="96"/>
      <c r="AE13" s="97"/>
      <c r="AF13" s="90"/>
      <c r="AG13" s="91"/>
      <c r="AH13" s="91"/>
      <c r="AI13" s="91"/>
      <c r="AJ13" s="92"/>
      <c r="AK13" s="92"/>
      <c r="AL13" s="92"/>
      <c r="AM13" s="92"/>
      <c r="AN13" s="93"/>
      <c r="AO13" s="94"/>
      <c r="AP13" s="95"/>
      <c r="AQ13" s="96"/>
      <c r="AR13" s="97"/>
      <c r="AS13" s="32"/>
      <c r="AT13" s="29"/>
      <c r="AU13" s="29"/>
      <c r="AV13" s="30"/>
      <c r="AW13" s="30"/>
      <c r="AX13" s="30"/>
      <c r="AY13" s="30"/>
      <c r="AZ13" s="31"/>
      <c r="BA13" s="28"/>
      <c r="BB13" s="27"/>
      <c r="BC13" s="23"/>
      <c r="BD13" s="46"/>
      <c r="BE13" s="28"/>
      <c r="BF13" s="44"/>
      <c r="BG13" s="30"/>
      <c r="BH13" s="30"/>
      <c r="BI13" s="30"/>
      <c r="BJ13" s="30"/>
      <c r="BK13" s="30"/>
      <c r="BL13" s="62"/>
      <c r="BM13" s="27"/>
      <c r="BN13" s="23"/>
      <c r="BO13" s="71"/>
      <c r="BP13" s="29"/>
      <c r="BQ13" s="29"/>
      <c r="BR13" s="29"/>
      <c r="BS13" s="29"/>
      <c r="BT13" s="30"/>
      <c r="BU13" s="30"/>
      <c r="BV13" s="30"/>
      <c r="BW13" s="30"/>
      <c r="BX13" s="31"/>
      <c r="BY13" s="28"/>
      <c r="BZ13" s="27"/>
      <c r="CA13" s="23"/>
      <c r="CB13" s="46"/>
      <c r="CC13" s="32"/>
      <c r="CD13" s="29"/>
      <c r="CE13" s="30"/>
      <c r="CF13" s="30"/>
      <c r="CG13" s="30"/>
      <c r="CH13" s="30"/>
      <c r="CI13" s="31"/>
      <c r="CJ13" s="28"/>
      <c r="CK13" s="27"/>
      <c r="CL13" s="23"/>
      <c r="CM13" s="46"/>
      <c r="IL13" s="87"/>
    </row>
    <row r="14" spans="1:251" s="4" customFormat="1" x14ac:dyDescent="0.25">
      <c r="A14" s="34">
        <v>1</v>
      </c>
      <c r="B14" s="65" t="s">
        <v>127</v>
      </c>
      <c r="C14" s="25"/>
      <c r="D14" s="26"/>
      <c r="E14" s="66" t="s">
        <v>106</v>
      </c>
      <c r="F14" s="66" t="s">
        <v>108</v>
      </c>
      <c r="G14" s="21"/>
      <c r="H14" s="21"/>
      <c r="I14" s="35"/>
      <c r="J14" s="22"/>
      <c r="K14" s="59">
        <f>L14+M14+N14</f>
        <v>36.18</v>
      </c>
      <c r="L14" s="60">
        <f>AB14+AO14+BA14+BL14+BY14+CJ14+CU14+DF14+DQ14+EB14+EM14+EX14+FI14+FT14+GE14+GP14+HA14+HL14+HW14+IH14</f>
        <v>35.18</v>
      </c>
      <c r="M14" s="37">
        <f>AD14+AQ14+BC14+BN14+CA14+CL14+CW14+DH14+DS14+ED14+EO14+EZ14+FK14+FV14+GG14+GR14+HC14+HN14+HY14+IJ14</f>
        <v>0</v>
      </c>
      <c r="N14" s="38">
        <f>O14/2</f>
        <v>1</v>
      </c>
      <c r="O14" s="61">
        <f>W14+AJ14+AV14+BG14+BT14+CE14+CP14+DA14+DL14+DW14+EH14+ES14+FD14+FO14+FZ14+GK14+GV14+HG14+HR14+IC14</f>
        <v>2</v>
      </c>
      <c r="P14" s="90"/>
      <c r="Q14" s="91"/>
      <c r="R14" s="91"/>
      <c r="S14" s="91"/>
      <c r="T14" s="91"/>
      <c r="U14" s="91"/>
      <c r="V14" s="91"/>
      <c r="W14" s="92"/>
      <c r="X14" s="92"/>
      <c r="Y14" s="92"/>
      <c r="Z14" s="92"/>
      <c r="AA14" s="93"/>
      <c r="AB14" s="94"/>
      <c r="AC14" s="95"/>
      <c r="AD14" s="96"/>
      <c r="AE14" s="97"/>
      <c r="AF14" s="32">
        <v>35.18</v>
      </c>
      <c r="AG14" s="29"/>
      <c r="AH14" s="29"/>
      <c r="AI14" s="29"/>
      <c r="AJ14" s="30">
        <v>2</v>
      </c>
      <c r="AK14" s="30">
        <v>0</v>
      </c>
      <c r="AL14" s="30">
        <v>0</v>
      </c>
      <c r="AM14" s="30">
        <v>0</v>
      </c>
      <c r="AN14" s="31">
        <v>0</v>
      </c>
      <c r="AO14" s="28">
        <f>AF14+AG14+AH14+AI14</f>
        <v>35.18</v>
      </c>
      <c r="AP14" s="27">
        <f>AJ14</f>
        <v>2</v>
      </c>
      <c r="AQ14" s="23">
        <f>(AK14*3)+(AL14*10)+(AM14*5)+(AN14*20)</f>
        <v>0</v>
      </c>
      <c r="AR14" s="46">
        <f>AO14+AP14+AQ14</f>
        <v>37.18</v>
      </c>
      <c r="AS14" s="32"/>
      <c r="AT14" s="29"/>
      <c r="AU14" s="29"/>
      <c r="AV14" s="30"/>
      <c r="AW14" s="30"/>
      <c r="AX14" s="30"/>
      <c r="AY14" s="30"/>
      <c r="AZ14" s="31"/>
      <c r="BA14" s="28"/>
      <c r="BB14" s="27"/>
      <c r="BC14" s="23"/>
      <c r="BD14" s="46"/>
      <c r="BE14" s="28"/>
      <c r="BF14" s="44"/>
      <c r="BG14" s="30"/>
      <c r="BH14" s="30"/>
      <c r="BI14" s="30"/>
      <c r="BJ14" s="30"/>
      <c r="BK14" s="30"/>
      <c r="BL14" s="62"/>
      <c r="BM14" s="27"/>
      <c r="BN14" s="23"/>
      <c r="BO14" s="71"/>
      <c r="BP14" s="29"/>
      <c r="BQ14" s="29"/>
      <c r="BR14" s="29"/>
      <c r="BS14" s="29"/>
      <c r="BT14" s="30"/>
      <c r="BU14" s="30"/>
      <c r="BV14" s="30"/>
      <c r="BW14" s="30"/>
      <c r="BX14" s="31"/>
      <c r="BY14" s="28"/>
      <c r="BZ14" s="27"/>
      <c r="CA14" s="23"/>
      <c r="CB14" s="46"/>
      <c r="CC14" s="32"/>
      <c r="CD14" s="29"/>
      <c r="CE14" s="30"/>
      <c r="CF14" s="30"/>
      <c r="CG14" s="30"/>
      <c r="CH14" s="30"/>
      <c r="CI14" s="31"/>
      <c r="CJ14" s="28"/>
      <c r="CK14" s="27"/>
      <c r="CL14" s="23"/>
      <c r="CM14" s="46"/>
      <c r="CN14" s="1"/>
      <c r="CO14" s="1"/>
      <c r="CP14" s="2"/>
      <c r="CQ14" s="2"/>
      <c r="CR14" s="2"/>
      <c r="CS14" s="2"/>
      <c r="CT14" s="2"/>
      <c r="CU14" s="63"/>
      <c r="CV14" s="13"/>
      <c r="CW14" s="6"/>
      <c r="CX14" s="39"/>
      <c r="CY14" s="1"/>
      <c r="CZ14" s="1"/>
      <c r="DA14" s="2"/>
      <c r="DB14" s="2"/>
      <c r="DC14" s="2"/>
      <c r="DD14" s="2"/>
      <c r="DE14" s="2"/>
      <c r="DF14" s="63"/>
      <c r="DG14" s="13"/>
      <c r="DH14" s="6"/>
      <c r="DI14" s="39"/>
      <c r="DJ14" s="1"/>
      <c r="DK14" s="1"/>
      <c r="DL14" s="2"/>
      <c r="DM14" s="2"/>
      <c r="DN14" s="2"/>
      <c r="DO14" s="2"/>
      <c r="DP14" s="2"/>
      <c r="DQ14" s="63"/>
      <c r="DR14" s="13"/>
      <c r="DS14" s="6"/>
      <c r="DT14" s="39"/>
      <c r="DU14" s="1"/>
      <c r="DV14" s="1"/>
      <c r="DW14" s="2"/>
      <c r="DX14" s="2"/>
      <c r="DY14" s="2"/>
      <c r="DZ14" s="2"/>
      <c r="EA14" s="2"/>
      <c r="EB14" s="63"/>
      <c r="EC14" s="13"/>
      <c r="ED14" s="6"/>
      <c r="EE14" s="39"/>
      <c r="EF14" s="1"/>
      <c r="EG14" s="1"/>
      <c r="EH14" s="2"/>
      <c r="EI14" s="2"/>
      <c r="EJ14" s="2"/>
      <c r="EK14" s="2"/>
      <c r="EL14" s="2"/>
      <c r="EM14" s="63"/>
      <c r="EN14" s="13"/>
      <c r="EO14" s="6"/>
      <c r="EP14" s="39"/>
      <c r="EQ14" s="1"/>
      <c r="ER14" s="1"/>
      <c r="ES14" s="2"/>
      <c r="ET14" s="2"/>
      <c r="EU14" s="2"/>
      <c r="EV14" s="2"/>
      <c r="EW14" s="2"/>
      <c r="EX14" s="63"/>
      <c r="EY14" s="13"/>
      <c r="EZ14" s="6"/>
      <c r="FA14" s="39"/>
      <c r="FB14" s="1"/>
      <c r="FC14" s="1"/>
      <c r="FD14" s="2"/>
      <c r="FE14" s="2"/>
      <c r="FF14" s="2"/>
      <c r="FG14" s="2"/>
      <c r="FH14" s="2"/>
      <c r="FI14" s="63"/>
      <c r="FJ14" s="13"/>
      <c r="FK14" s="6"/>
      <c r="FL14" s="39"/>
      <c r="FM14" s="1"/>
      <c r="FN14" s="1"/>
      <c r="FO14" s="2"/>
      <c r="FP14" s="2"/>
      <c r="FQ14" s="2"/>
      <c r="FR14" s="2"/>
      <c r="FS14" s="2"/>
      <c r="FT14" s="63"/>
      <c r="FU14" s="13"/>
      <c r="FV14" s="6"/>
      <c r="FW14" s="39"/>
      <c r="FX14" s="1"/>
      <c r="FY14" s="1"/>
      <c r="FZ14" s="2"/>
      <c r="GA14" s="2"/>
      <c r="GB14" s="2"/>
      <c r="GC14" s="2"/>
      <c r="GD14" s="2"/>
      <c r="GE14" s="63"/>
      <c r="GF14" s="13"/>
      <c r="GG14" s="6"/>
      <c r="GH14" s="39"/>
      <c r="GI14" s="1"/>
      <c r="GJ14" s="1"/>
      <c r="GK14" s="2"/>
      <c r="GL14" s="2"/>
      <c r="GM14" s="2"/>
      <c r="GN14" s="2"/>
      <c r="GO14" s="2"/>
      <c r="GP14" s="63"/>
      <c r="GQ14" s="13"/>
      <c r="GR14" s="6"/>
      <c r="GS14" s="39"/>
      <c r="GT14" s="1"/>
      <c r="GU14" s="1"/>
      <c r="GV14" s="2"/>
      <c r="GW14" s="2"/>
      <c r="GX14" s="2"/>
      <c r="GY14" s="2"/>
      <c r="GZ14" s="2"/>
      <c r="HA14" s="63"/>
      <c r="HB14" s="13"/>
      <c r="HC14" s="6"/>
      <c r="HD14" s="39"/>
      <c r="HE14" s="1"/>
      <c r="HF14" s="1"/>
      <c r="HG14" s="2"/>
      <c r="HH14" s="2"/>
      <c r="HI14" s="2"/>
      <c r="HJ14" s="2"/>
      <c r="HK14" s="2"/>
      <c r="HL14" s="63"/>
      <c r="HM14" s="13"/>
      <c r="HN14" s="6"/>
      <c r="HO14" s="39"/>
      <c r="HP14" s="1"/>
      <c r="HQ14" s="1"/>
      <c r="HR14" s="2"/>
      <c r="HS14" s="2"/>
      <c r="HT14" s="2"/>
      <c r="HU14" s="2"/>
      <c r="HV14" s="2"/>
      <c r="HW14" s="63"/>
      <c r="HX14" s="13"/>
      <c r="HY14" s="6"/>
      <c r="HZ14" s="39"/>
      <c r="IA14" s="1"/>
      <c r="IB14" s="1"/>
      <c r="IC14" s="2"/>
      <c r="ID14" s="2"/>
      <c r="IE14" s="2"/>
      <c r="IF14" s="2"/>
      <c r="IG14" s="2"/>
      <c r="IH14" s="63"/>
      <c r="II14" s="13"/>
      <c r="IJ14" s="6"/>
      <c r="IK14" s="39"/>
      <c r="IL14" s="87"/>
      <c r="IM14"/>
      <c r="IN14"/>
    </row>
    <row r="15" spans="1:251" s="4" customFormat="1" x14ac:dyDescent="0.25">
      <c r="A15" s="34">
        <v>2</v>
      </c>
      <c r="B15" s="65" t="s">
        <v>109</v>
      </c>
      <c r="C15" s="25"/>
      <c r="D15" s="66"/>
      <c r="E15" s="66" t="s">
        <v>106</v>
      </c>
      <c r="F15" s="66" t="s">
        <v>108</v>
      </c>
      <c r="G15" s="21" t="str">
        <f>IF(AND(OR($G$2="Y",$H$2="Y"),I15&lt;5,J15&lt;5),IF(AND(I15=#REF!,J15=#REF!),#REF!+1,1),"")</f>
        <v/>
      </c>
      <c r="H15" s="21" t="e">
        <f>IF(AND($H$2="Y",J15&gt;0,OR(AND(G15=1,#REF!=10),AND(G15=2,#REF!=20),AND(G15=3,#REF!=30),AND(G15=4,#REF!=40),AND(G15=5,#REF!=50),AND(G15=6,#REF!=60),AND(G15=7,#REF!=70),AND(G15=8,#REF!=80),AND(G15=9,#REF!=90),AND(G15=10,#REF!=100))),VLOOKUP(J15-1,SortLookup!$A$13:$B$16,2,FALSE),"")</f>
        <v>#REF!</v>
      </c>
      <c r="I15" s="35" t="str">
        <f>IF(ISNA(VLOOKUP(E15,SortLookup!$A$1:$B$5,2,FALSE))," ",VLOOKUP(E15,SortLookup!$A$1:$B$5,2,FALSE))</f>
        <v xml:space="preserve"> </v>
      </c>
      <c r="J15" s="22" t="str">
        <f>IF(ISNA(VLOOKUP(F15,SortLookup!$A$7:$B$11,2,FALSE))," ",VLOOKUP(F15,SortLookup!$A$7:$B$11,2,FALSE))</f>
        <v xml:space="preserve"> </v>
      </c>
      <c r="K15" s="59">
        <f>L15+M15+N15</f>
        <v>99.46</v>
      </c>
      <c r="L15" s="60">
        <f>AB15+AO15+BA15+BL15+BY15+CJ15+CU15+DF15+DQ15+EB15+EM15+EX15+FI15+FT15+GE15+GP15+HA15+HL15+HW15+IH15</f>
        <v>95.46</v>
      </c>
      <c r="M15" s="37">
        <f>AD15+AQ15+BC15+BN15+CA15+CL15+CW15+DH15+DS15+ED15+EO15+EZ15+FK15+FV15+GG15+GR15+HC15+HN15+HY15+IJ15</f>
        <v>0</v>
      </c>
      <c r="N15" s="38">
        <f>O15/2</f>
        <v>4</v>
      </c>
      <c r="O15" s="61">
        <f>W15+AJ15+AV15+BG15+BT15+CE15+CP15+DA15+DL15+DW15+EH15+ES15+FD15+FO15+FZ15+GK15+GV15+HG15+HR15+IC15</f>
        <v>8</v>
      </c>
      <c r="P15" s="90"/>
      <c r="Q15" s="91"/>
      <c r="R15" s="91"/>
      <c r="S15" s="91"/>
      <c r="T15" s="91"/>
      <c r="U15" s="91"/>
      <c r="V15" s="91"/>
      <c r="W15" s="92"/>
      <c r="X15" s="92"/>
      <c r="Y15" s="92"/>
      <c r="Z15" s="92"/>
      <c r="AA15" s="93"/>
      <c r="AB15" s="94">
        <f>P15+Q15+R15+S15+T15+U15+V15</f>
        <v>0</v>
      </c>
      <c r="AC15" s="95">
        <f>W15</f>
        <v>0</v>
      </c>
      <c r="AD15" s="96">
        <f>(X15*3)+(Y15*10)+(Z15*5)+(AA15*20)</f>
        <v>0</v>
      </c>
      <c r="AE15" s="97">
        <f>AB15+AC15+AD15</f>
        <v>0</v>
      </c>
      <c r="AF15" s="32">
        <v>95.46</v>
      </c>
      <c r="AG15" s="29"/>
      <c r="AH15" s="29"/>
      <c r="AI15" s="29"/>
      <c r="AJ15" s="30">
        <v>8</v>
      </c>
      <c r="AK15" s="30">
        <v>0</v>
      </c>
      <c r="AL15" s="30">
        <v>0</v>
      </c>
      <c r="AM15" s="30">
        <v>0</v>
      </c>
      <c r="AN15" s="31">
        <v>0</v>
      </c>
      <c r="AO15" s="28">
        <f>AF15+AG15+AH15+AI15</f>
        <v>95.46</v>
      </c>
      <c r="AP15" s="27">
        <f>AJ15</f>
        <v>8</v>
      </c>
      <c r="AQ15" s="23">
        <f>(AK15*3)+(AL15*10)+(AM15*5)+(AN15*20)</f>
        <v>0</v>
      </c>
      <c r="AR15" s="46">
        <f>AO15+AP15+AQ15</f>
        <v>103.46</v>
      </c>
      <c r="AS15" s="32"/>
      <c r="AT15" s="29"/>
      <c r="AU15" s="29"/>
      <c r="AV15" s="30"/>
      <c r="AW15" s="30"/>
      <c r="AX15" s="30"/>
      <c r="AY15" s="30"/>
      <c r="AZ15" s="31"/>
      <c r="BA15" s="28">
        <f>AS15+AT15+AU15</f>
        <v>0</v>
      </c>
      <c r="BB15" s="27">
        <f>AV15/2</f>
        <v>0</v>
      </c>
      <c r="BC15" s="23">
        <f>(AW15*3)+(AX15*5)+(AY15*5)+(AZ15*20)</f>
        <v>0</v>
      </c>
      <c r="BD15" s="46">
        <f>BA15+BB15+BC15</f>
        <v>0</v>
      </c>
      <c r="BE15" s="28"/>
      <c r="BF15" s="44"/>
      <c r="BG15" s="30"/>
      <c r="BH15" s="30"/>
      <c r="BI15" s="30"/>
      <c r="BJ15" s="30"/>
      <c r="BK15" s="30"/>
      <c r="BL15" s="62">
        <f>BE15+BF15</f>
        <v>0</v>
      </c>
      <c r="BM15" s="27">
        <f>BG15/2</f>
        <v>0</v>
      </c>
      <c r="BN15" s="23">
        <f>(BH15*3)+(BI15*5)+(BJ15*5)+(BK15*20)</f>
        <v>0</v>
      </c>
      <c r="BO15" s="71">
        <f>BL15+BM15+BN15</f>
        <v>0</v>
      </c>
      <c r="BP15" s="29"/>
      <c r="BQ15" s="29"/>
      <c r="BR15" s="29"/>
      <c r="BS15" s="29"/>
      <c r="BT15" s="30"/>
      <c r="BU15" s="30"/>
      <c r="BV15" s="30"/>
      <c r="BW15" s="30"/>
      <c r="BX15" s="31"/>
      <c r="BY15" s="28">
        <f>BP15+BQ15+BR15+BS15</f>
        <v>0</v>
      </c>
      <c r="BZ15" s="27">
        <f>BT15/2</f>
        <v>0</v>
      </c>
      <c r="CA15" s="23">
        <f>(BU15*3)+(BV15*5)+(BW15*5)+(BX15*20)</f>
        <v>0</v>
      </c>
      <c r="CB15" s="46">
        <f>BY15+BZ15+CA15</f>
        <v>0</v>
      </c>
      <c r="CC15" s="32"/>
      <c r="CD15" s="29"/>
      <c r="CE15" s="30"/>
      <c r="CF15" s="30"/>
      <c r="CG15" s="30"/>
      <c r="CH15" s="30"/>
      <c r="CI15" s="31"/>
      <c r="CJ15" s="28">
        <f>CC15+CD15</f>
        <v>0</v>
      </c>
      <c r="CK15" s="27">
        <f>CE15/2</f>
        <v>0</v>
      </c>
      <c r="CL15" s="23">
        <f>(CF15*3)+(CG15*5)+(CH15*5)+(CI15*20)</f>
        <v>0</v>
      </c>
      <c r="CM15" s="46">
        <f>CJ15+CK15+CL15</f>
        <v>0</v>
      </c>
      <c r="IL15" s="87"/>
      <c r="IM15"/>
      <c r="IN15"/>
      <c r="IQ15"/>
    </row>
    <row r="16" spans="1:251" s="4" customFormat="1" x14ac:dyDescent="0.25">
      <c r="A16" s="34">
        <v>3</v>
      </c>
      <c r="B16" s="65" t="s">
        <v>125</v>
      </c>
      <c r="C16" s="25"/>
      <c r="D16" s="26"/>
      <c r="E16" s="66" t="s">
        <v>106</v>
      </c>
      <c r="F16" s="66" t="s">
        <v>108</v>
      </c>
      <c r="G16" s="21"/>
      <c r="H16" s="21"/>
      <c r="I16" s="35"/>
      <c r="J16" s="22"/>
      <c r="K16" s="79">
        <f>L16+M16+N16</f>
        <v>174.86</v>
      </c>
      <c r="L16" s="62">
        <f>AB16+AO16+BA16+BL16+BY16+CJ16+CU16+DF16+DQ16+EB16+EM16+EX16+FI16+FT16+GE16+GP16+HA16+HL16+HW16+IH16</f>
        <v>158.36000000000001</v>
      </c>
      <c r="M16" s="23">
        <f>AD16+AQ16+BC16+BN16+CA16+CL16+CW16+DH16+DS16+ED16+EO16+EZ16+FK16+FV16+GG16+GR16+HC16+HN16+HY16+IJ16</f>
        <v>10</v>
      </c>
      <c r="N16" s="27">
        <f>O16/2</f>
        <v>6.5</v>
      </c>
      <c r="O16" s="78">
        <f>W16+AJ16+AV16+BG16+BT16+CE16+CP16+DA16+DL16+DW16+EH16+ES16+FD16+FO16+FZ16+GK16+GV16+HG16+HR16+IC16</f>
        <v>13</v>
      </c>
      <c r="P16" s="90"/>
      <c r="Q16" s="91"/>
      <c r="R16" s="91"/>
      <c r="S16" s="91"/>
      <c r="T16" s="91"/>
      <c r="U16" s="91"/>
      <c r="V16" s="91"/>
      <c r="W16" s="92"/>
      <c r="X16" s="92"/>
      <c r="Y16" s="92"/>
      <c r="Z16" s="92"/>
      <c r="AA16" s="93"/>
      <c r="AB16" s="94"/>
      <c r="AC16" s="95"/>
      <c r="AD16" s="96"/>
      <c r="AE16" s="97"/>
      <c r="AF16" s="32">
        <v>158.36000000000001</v>
      </c>
      <c r="AG16" s="29"/>
      <c r="AH16" s="29"/>
      <c r="AI16" s="29"/>
      <c r="AJ16" s="30">
        <v>13</v>
      </c>
      <c r="AK16" s="30">
        <v>0</v>
      </c>
      <c r="AL16" s="30">
        <v>0</v>
      </c>
      <c r="AM16" s="30">
        <v>2</v>
      </c>
      <c r="AN16" s="31">
        <v>0</v>
      </c>
      <c r="AO16" s="28">
        <f>AF16+AG16+AH16+AI16</f>
        <v>158.36000000000001</v>
      </c>
      <c r="AP16" s="27">
        <f>AJ16</f>
        <v>13</v>
      </c>
      <c r="AQ16" s="23">
        <f>(AK16*3)+(AL16*10)+(AM16*5)+(AN16*20)</f>
        <v>10</v>
      </c>
      <c r="AR16" s="46">
        <f>AO16+AP16+AQ16</f>
        <v>181.36</v>
      </c>
      <c r="AS16" s="32"/>
      <c r="AT16" s="29"/>
      <c r="AU16" s="29"/>
      <c r="AV16" s="30"/>
      <c r="AW16" s="30"/>
      <c r="AX16" s="30"/>
      <c r="AY16" s="30"/>
      <c r="AZ16" s="31"/>
      <c r="BA16" s="28"/>
      <c r="BB16" s="27"/>
      <c r="BC16" s="23"/>
      <c r="BD16" s="46"/>
      <c r="BE16" s="28"/>
      <c r="BF16" s="44"/>
      <c r="BG16" s="30"/>
      <c r="BH16" s="30"/>
      <c r="BI16" s="30"/>
      <c r="BJ16" s="30"/>
      <c r="BK16" s="30"/>
      <c r="BL16" s="62"/>
      <c r="BM16" s="27"/>
      <c r="BN16" s="23"/>
      <c r="BO16" s="71"/>
      <c r="BP16" s="29"/>
      <c r="BQ16" s="29"/>
      <c r="BR16" s="29"/>
      <c r="BS16" s="29"/>
      <c r="BT16" s="30"/>
      <c r="BU16" s="30"/>
      <c r="BV16" s="30"/>
      <c r="BW16" s="30"/>
      <c r="BX16" s="31"/>
      <c r="BY16" s="28"/>
      <c r="BZ16" s="27"/>
      <c r="CA16" s="23"/>
      <c r="CB16" s="46"/>
      <c r="CC16" s="32"/>
      <c r="CD16" s="29"/>
      <c r="CE16" s="30"/>
      <c r="CF16" s="30"/>
      <c r="CG16" s="30"/>
      <c r="CH16" s="30"/>
      <c r="CI16" s="31"/>
      <c r="CJ16" s="28"/>
      <c r="CK16" s="27"/>
      <c r="CL16" s="23"/>
      <c r="CM16" s="46"/>
      <c r="CN16" s="1"/>
      <c r="CO16" s="1"/>
      <c r="CP16" s="2"/>
      <c r="CQ16" s="2"/>
      <c r="CR16" s="2"/>
      <c r="CS16" s="2"/>
      <c r="CT16" s="2"/>
      <c r="CU16" s="63"/>
      <c r="CV16" s="13"/>
      <c r="CW16" s="6"/>
      <c r="CX16" s="39"/>
      <c r="CY16" s="1"/>
      <c r="CZ16" s="1"/>
      <c r="DA16" s="2"/>
      <c r="DB16" s="2"/>
      <c r="DC16" s="2"/>
      <c r="DD16" s="2"/>
      <c r="DE16" s="2"/>
      <c r="DF16" s="63"/>
      <c r="DG16" s="13"/>
      <c r="DH16" s="6"/>
      <c r="DI16" s="39"/>
      <c r="DJ16" s="1"/>
      <c r="DK16" s="1"/>
      <c r="DL16" s="2"/>
      <c r="DM16" s="2"/>
      <c r="DN16" s="2"/>
      <c r="DO16" s="2"/>
      <c r="DP16" s="2"/>
      <c r="DQ16" s="63"/>
      <c r="DR16" s="13"/>
      <c r="DS16" s="6"/>
      <c r="DT16" s="39"/>
      <c r="DU16" s="1"/>
      <c r="DV16" s="1"/>
      <c r="DW16" s="2"/>
      <c r="DX16" s="2"/>
      <c r="DY16" s="2"/>
      <c r="DZ16" s="2"/>
      <c r="EA16" s="2"/>
      <c r="EB16" s="63"/>
      <c r="EC16" s="13"/>
      <c r="ED16" s="6"/>
      <c r="EE16" s="39"/>
      <c r="EF16" s="1"/>
      <c r="EG16" s="1"/>
      <c r="EH16" s="2"/>
      <c r="EI16" s="2"/>
      <c r="EJ16" s="2"/>
      <c r="EK16" s="2"/>
      <c r="EL16" s="2"/>
      <c r="EM16" s="63"/>
      <c r="EN16" s="13"/>
      <c r="EO16" s="6"/>
      <c r="EP16" s="39"/>
      <c r="EQ16" s="1"/>
      <c r="ER16" s="1"/>
      <c r="ES16" s="2"/>
      <c r="ET16" s="2"/>
      <c r="EU16" s="2"/>
      <c r="EV16" s="2"/>
      <c r="EW16" s="2"/>
      <c r="EX16" s="63"/>
      <c r="EY16" s="13"/>
      <c r="EZ16" s="6"/>
      <c r="FA16" s="39"/>
      <c r="FB16" s="1"/>
      <c r="FC16" s="1"/>
      <c r="FD16" s="2"/>
      <c r="FE16" s="2"/>
      <c r="FF16" s="2"/>
      <c r="FG16" s="2"/>
      <c r="FH16" s="2"/>
      <c r="FI16" s="63"/>
      <c r="FJ16" s="13"/>
      <c r="FK16" s="6"/>
      <c r="FL16" s="39"/>
      <c r="FM16" s="1"/>
      <c r="FN16" s="1"/>
      <c r="FO16" s="2"/>
      <c r="FP16" s="2"/>
      <c r="FQ16" s="2"/>
      <c r="FR16" s="2"/>
      <c r="FS16" s="2"/>
      <c r="FT16" s="63"/>
      <c r="FU16" s="13"/>
      <c r="FV16" s="6"/>
      <c r="FW16" s="39"/>
      <c r="FX16" s="1"/>
      <c r="FY16" s="1"/>
      <c r="FZ16" s="2"/>
      <c r="GA16" s="2"/>
      <c r="GB16" s="2"/>
      <c r="GC16" s="2"/>
      <c r="GD16" s="2"/>
      <c r="GE16" s="63"/>
      <c r="GF16" s="13"/>
      <c r="GG16" s="6"/>
      <c r="GH16" s="39"/>
      <c r="GI16" s="1"/>
      <c r="GJ16" s="1"/>
      <c r="GK16" s="2"/>
      <c r="GL16" s="2"/>
      <c r="GM16" s="2"/>
      <c r="GN16" s="2"/>
      <c r="GO16" s="2"/>
      <c r="GP16" s="63"/>
      <c r="GQ16" s="13"/>
      <c r="GR16" s="6"/>
      <c r="GS16" s="39"/>
      <c r="GT16" s="1"/>
      <c r="GU16" s="1"/>
      <c r="GV16" s="2"/>
      <c r="GW16" s="2"/>
      <c r="GX16" s="2"/>
      <c r="GY16" s="2"/>
      <c r="GZ16" s="2"/>
      <c r="HA16" s="63"/>
      <c r="HB16" s="13"/>
      <c r="HC16" s="6"/>
      <c r="HD16" s="39"/>
      <c r="HE16" s="1"/>
      <c r="HF16" s="1"/>
      <c r="HG16" s="2"/>
      <c r="HH16" s="2"/>
      <c r="HI16" s="2"/>
      <c r="HJ16" s="2"/>
      <c r="HK16" s="2"/>
      <c r="HL16" s="63"/>
      <c r="HM16" s="13"/>
      <c r="HN16" s="6"/>
      <c r="HO16" s="39"/>
      <c r="HP16" s="1"/>
      <c r="HQ16" s="1"/>
      <c r="HR16" s="2"/>
      <c r="HS16" s="2"/>
      <c r="HT16" s="2"/>
      <c r="HU16" s="2"/>
      <c r="HV16" s="2"/>
      <c r="HW16" s="63"/>
      <c r="HX16" s="13"/>
      <c r="HY16" s="6"/>
      <c r="HZ16" s="39"/>
      <c r="IA16" s="1"/>
      <c r="IB16" s="1"/>
      <c r="IC16" s="2"/>
      <c r="ID16" s="2"/>
      <c r="IE16" s="2"/>
      <c r="IF16" s="2"/>
      <c r="IG16" s="2"/>
      <c r="IH16" s="63"/>
      <c r="II16" s="13"/>
      <c r="IJ16" s="6"/>
      <c r="IK16" s="39"/>
      <c r="IL16" s="87"/>
      <c r="IM16"/>
      <c r="IN16"/>
    </row>
    <row r="17" spans="1:251" s="4" customFormat="1" ht="3" customHeight="1" x14ac:dyDescent="0.25">
      <c r="A17" s="98"/>
      <c r="B17" s="99"/>
      <c r="C17" s="100"/>
      <c r="D17" s="138"/>
      <c r="E17" s="101"/>
      <c r="F17" s="101"/>
      <c r="G17" s="102"/>
      <c r="H17" s="102"/>
      <c r="I17" s="103"/>
      <c r="J17" s="104"/>
      <c r="K17" s="118"/>
      <c r="L17" s="119"/>
      <c r="M17" s="116"/>
      <c r="N17" s="115"/>
      <c r="O17" s="120"/>
      <c r="P17" s="90"/>
      <c r="Q17" s="91"/>
      <c r="R17" s="91"/>
      <c r="S17" s="91"/>
      <c r="T17" s="91"/>
      <c r="U17" s="91"/>
      <c r="V17" s="91"/>
      <c r="W17" s="92"/>
      <c r="X17" s="92"/>
      <c r="Y17" s="92"/>
      <c r="Z17" s="92"/>
      <c r="AA17" s="93"/>
      <c r="AB17" s="94"/>
      <c r="AC17" s="95"/>
      <c r="AD17" s="96"/>
      <c r="AE17" s="97"/>
      <c r="AF17" s="110"/>
      <c r="AG17" s="111"/>
      <c r="AH17" s="111"/>
      <c r="AI17" s="111"/>
      <c r="AJ17" s="112"/>
      <c r="AK17" s="112"/>
      <c r="AL17" s="112"/>
      <c r="AM17" s="112"/>
      <c r="AN17" s="113"/>
      <c r="AO17" s="114"/>
      <c r="AP17" s="115"/>
      <c r="AQ17" s="116"/>
      <c r="AR17" s="117"/>
      <c r="AS17" s="32"/>
      <c r="AT17" s="29"/>
      <c r="AU17" s="29"/>
      <c r="AV17" s="30"/>
      <c r="AW17" s="30"/>
      <c r="AX17" s="30"/>
      <c r="AY17" s="30"/>
      <c r="AZ17" s="31"/>
      <c r="BA17" s="28"/>
      <c r="BB17" s="27"/>
      <c r="BC17" s="23"/>
      <c r="BD17" s="46"/>
      <c r="BE17" s="28"/>
      <c r="BF17" s="44"/>
      <c r="BG17" s="30"/>
      <c r="BH17" s="30"/>
      <c r="BI17" s="30"/>
      <c r="BJ17" s="30"/>
      <c r="BK17" s="30"/>
      <c r="BL17" s="62"/>
      <c r="BM17" s="27"/>
      <c r="BN17" s="23"/>
      <c r="BO17" s="71"/>
      <c r="BP17" s="29"/>
      <c r="BQ17" s="29"/>
      <c r="BR17" s="29"/>
      <c r="BS17" s="29"/>
      <c r="BT17" s="30"/>
      <c r="BU17" s="30"/>
      <c r="BV17" s="30"/>
      <c r="BW17" s="30"/>
      <c r="BX17" s="31"/>
      <c r="BY17" s="28"/>
      <c r="BZ17" s="27"/>
      <c r="CA17" s="23"/>
      <c r="CB17" s="46"/>
      <c r="CC17" s="32"/>
      <c r="CD17" s="29"/>
      <c r="CE17" s="30"/>
      <c r="CF17" s="30"/>
      <c r="CG17" s="30"/>
      <c r="CH17" s="30"/>
      <c r="CI17" s="31"/>
      <c r="CJ17" s="28"/>
      <c r="CK17" s="27"/>
      <c r="CL17" s="23"/>
      <c r="CM17" s="46"/>
      <c r="CN17" s="1"/>
      <c r="CO17" s="1"/>
      <c r="CP17" s="2"/>
      <c r="CQ17" s="2"/>
      <c r="CR17" s="2"/>
      <c r="CS17" s="2"/>
      <c r="CT17" s="2"/>
      <c r="CU17" s="63"/>
      <c r="CV17" s="13"/>
      <c r="CW17" s="6"/>
      <c r="CX17" s="39"/>
      <c r="CY17" s="1"/>
      <c r="CZ17" s="1"/>
      <c r="DA17" s="2"/>
      <c r="DB17" s="2"/>
      <c r="DC17" s="2"/>
      <c r="DD17" s="2"/>
      <c r="DE17" s="2"/>
      <c r="DF17" s="63"/>
      <c r="DG17" s="13"/>
      <c r="DH17" s="6"/>
      <c r="DI17" s="39"/>
      <c r="DJ17" s="1"/>
      <c r="DK17" s="1"/>
      <c r="DL17" s="2"/>
      <c r="DM17" s="2"/>
      <c r="DN17" s="2"/>
      <c r="DO17" s="2"/>
      <c r="DP17" s="2"/>
      <c r="DQ17" s="63"/>
      <c r="DR17" s="13"/>
      <c r="DS17" s="6"/>
      <c r="DT17" s="39"/>
      <c r="DU17" s="1"/>
      <c r="DV17" s="1"/>
      <c r="DW17" s="2"/>
      <c r="DX17" s="2"/>
      <c r="DY17" s="2"/>
      <c r="DZ17" s="2"/>
      <c r="EA17" s="2"/>
      <c r="EB17" s="63"/>
      <c r="EC17" s="13"/>
      <c r="ED17" s="6"/>
      <c r="EE17" s="39"/>
      <c r="EF17" s="1"/>
      <c r="EG17" s="1"/>
      <c r="EH17" s="2"/>
      <c r="EI17" s="2"/>
      <c r="EJ17" s="2"/>
      <c r="EK17" s="2"/>
      <c r="EL17" s="2"/>
      <c r="EM17" s="63"/>
      <c r="EN17" s="13"/>
      <c r="EO17" s="6"/>
      <c r="EP17" s="39"/>
      <c r="EQ17" s="1"/>
      <c r="ER17" s="1"/>
      <c r="ES17" s="2"/>
      <c r="ET17" s="2"/>
      <c r="EU17" s="2"/>
      <c r="EV17" s="2"/>
      <c r="EW17" s="2"/>
      <c r="EX17" s="63"/>
      <c r="EY17" s="13"/>
      <c r="EZ17" s="6"/>
      <c r="FA17" s="39"/>
      <c r="FB17" s="1"/>
      <c r="FC17" s="1"/>
      <c r="FD17" s="2"/>
      <c r="FE17" s="2"/>
      <c r="FF17" s="2"/>
      <c r="FG17" s="2"/>
      <c r="FH17" s="2"/>
      <c r="FI17" s="63"/>
      <c r="FJ17" s="13"/>
      <c r="FK17" s="6"/>
      <c r="FL17" s="39"/>
      <c r="FM17" s="1"/>
      <c r="FN17" s="1"/>
      <c r="FO17" s="2"/>
      <c r="FP17" s="2"/>
      <c r="FQ17" s="2"/>
      <c r="FR17" s="2"/>
      <c r="FS17" s="2"/>
      <c r="FT17" s="63"/>
      <c r="FU17" s="13"/>
      <c r="FV17" s="6"/>
      <c r="FW17" s="39"/>
      <c r="FX17" s="1"/>
      <c r="FY17" s="1"/>
      <c r="FZ17" s="2"/>
      <c r="GA17" s="2"/>
      <c r="GB17" s="2"/>
      <c r="GC17" s="2"/>
      <c r="GD17" s="2"/>
      <c r="GE17" s="63"/>
      <c r="GF17" s="13"/>
      <c r="GG17" s="6"/>
      <c r="GH17" s="39"/>
      <c r="GI17" s="1"/>
      <c r="GJ17" s="1"/>
      <c r="GK17" s="2"/>
      <c r="GL17" s="2"/>
      <c r="GM17" s="2"/>
      <c r="GN17" s="2"/>
      <c r="GO17" s="2"/>
      <c r="GP17" s="63"/>
      <c r="GQ17" s="13"/>
      <c r="GR17" s="6"/>
      <c r="GS17" s="39"/>
      <c r="GT17" s="1"/>
      <c r="GU17" s="1"/>
      <c r="GV17" s="2"/>
      <c r="GW17" s="2"/>
      <c r="GX17" s="2"/>
      <c r="GY17" s="2"/>
      <c r="GZ17" s="2"/>
      <c r="HA17" s="63"/>
      <c r="HB17" s="13"/>
      <c r="HC17" s="6"/>
      <c r="HD17" s="39"/>
      <c r="HE17" s="1"/>
      <c r="HF17" s="1"/>
      <c r="HG17" s="2"/>
      <c r="HH17" s="2"/>
      <c r="HI17" s="2"/>
      <c r="HJ17" s="2"/>
      <c r="HK17" s="2"/>
      <c r="HL17" s="63"/>
      <c r="HM17" s="13"/>
      <c r="HN17" s="6"/>
      <c r="HO17" s="39"/>
      <c r="HP17" s="1"/>
      <c r="HQ17" s="1"/>
      <c r="HR17" s="2"/>
      <c r="HS17" s="2"/>
      <c r="HT17" s="2"/>
      <c r="HU17" s="2"/>
      <c r="HV17" s="2"/>
      <c r="HW17" s="63"/>
      <c r="HX17" s="13"/>
      <c r="HY17" s="6"/>
      <c r="HZ17" s="39"/>
      <c r="IA17" s="1"/>
      <c r="IB17" s="1"/>
      <c r="IC17" s="2"/>
      <c r="ID17" s="2"/>
      <c r="IE17" s="2"/>
      <c r="IF17" s="2"/>
      <c r="IG17" s="2"/>
      <c r="IH17" s="63"/>
      <c r="II17" s="13"/>
      <c r="IJ17" s="6"/>
      <c r="IK17" s="39"/>
      <c r="IL17" s="87"/>
      <c r="IM17"/>
      <c r="IN17"/>
    </row>
    <row r="18" spans="1:251" s="4" customFormat="1" x14ac:dyDescent="0.25">
      <c r="A18" s="34">
        <v>1</v>
      </c>
      <c r="B18" s="25" t="s">
        <v>126</v>
      </c>
      <c r="C18" s="25"/>
      <c r="D18" s="26"/>
      <c r="E18" s="26" t="s">
        <v>106</v>
      </c>
      <c r="F18" s="26" t="s">
        <v>107</v>
      </c>
      <c r="G18" s="21" t="str">
        <f>IF(AND(OR($G$2="Y",$H$2="Y"),I18&lt;5,J18&lt;5),IF(AND(I18=#REF!,J18=#REF!),#REF!+1,1),"")</f>
        <v/>
      </c>
      <c r="H18" s="21" t="e">
        <f>IF(AND($H$2="Y",J18&gt;0,OR(AND(G18=1,#REF!=10),AND(G18=2,#REF!=20),AND(G18=3,#REF!=30),AND(G18=4,#REF!=40),AND(G18=5,#REF!=50),AND(G18=6,#REF!=60),AND(G18=7,#REF!=70),AND(G18=8,#REF!=80),AND(G18=9,#REF!=90),AND(G18=10,#REF!=100))),VLOOKUP(J18-1,SortLookup!$A$13:$B$16,2,FALSE),"")</f>
        <v>#REF!</v>
      </c>
      <c r="I18" s="35" t="str">
        <f>IF(ISNA(VLOOKUP(E18,SortLookup!$A$1:$B$5,2,FALSE))," ",VLOOKUP(E18,SortLookup!$A$1:$B$5,2,FALSE))</f>
        <v xml:space="preserve"> </v>
      </c>
      <c r="J18" s="22" t="str">
        <f>IF(ISNA(VLOOKUP(F18,SortLookup!$A$7:$B$11,2,FALSE))," ",VLOOKUP(F18,SortLookup!$A$7:$B$11,2,FALSE))</f>
        <v xml:space="preserve"> </v>
      </c>
      <c r="K18" s="79">
        <f>L18+M18+N18</f>
        <v>29.33</v>
      </c>
      <c r="L18" s="62">
        <f>AB18+AO18+BA18+BL18+BY18+CJ18+CU18+DF18+DQ18+EB18+EM18+EX18+FI18+FT18+GE18+GP18+HA18+HL18+HW18+IH18</f>
        <v>26.33</v>
      </c>
      <c r="M18" s="23">
        <f>AD18+AQ18+BC18+BN18+CA18+CL18+CW18+DH18+DS18+ED18+EO18+EZ18+FK18+FV18+GG18+GR18+HC18+HN18+HY18+IJ18</f>
        <v>0</v>
      </c>
      <c r="N18" s="27">
        <f>O18/2</f>
        <v>3</v>
      </c>
      <c r="O18" s="78">
        <f>AP18+W18+AV18+BG18+BT18+CE18+CP18+DA18+DL18+DW18+EH18+ES18+FD18+FO18+FZ18+GK18+GV18+HG18+HR18+IC18</f>
        <v>6</v>
      </c>
      <c r="P18" s="90"/>
      <c r="Q18" s="91"/>
      <c r="R18" s="91"/>
      <c r="S18" s="91"/>
      <c r="T18" s="91"/>
      <c r="U18" s="91"/>
      <c r="V18" s="91"/>
      <c r="W18" s="92"/>
      <c r="X18" s="92"/>
      <c r="Y18" s="92"/>
      <c r="Z18" s="92"/>
      <c r="AA18" s="93"/>
      <c r="AB18" s="94">
        <f>P18+Q18+R18+S18+T18+U18+V18</f>
        <v>0</v>
      </c>
      <c r="AC18" s="95">
        <f>W18</f>
        <v>0</v>
      </c>
      <c r="AD18" s="96">
        <f>(X18*3)+(Y18*10)+(Z18*5)+(AA18*20)</f>
        <v>0</v>
      </c>
      <c r="AE18" s="97">
        <f>AB18+AC18+AD18</f>
        <v>0</v>
      </c>
      <c r="AF18" s="32">
        <v>26.33</v>
      </c>
      <c r="AG18" s="29"/>
      <c r="AH18" s="29"/>
      <c r="AI18" s="29"/>
      <c r="AJ18" s="30">
        <v>6</v>
      </c>
      <c r="AK18" s="30">
        <v>0</v>
      </c>
      <c r="AL18" s="30">
        <v>0</v>
      </c>
      <c r="AM18" s="30">
        <v>0</v>
      </c>
      <c r="AN18" s="31">
        <v>0</v>
      </c>
      <c r="AO18" s="28">
        <f>AF18+AG18+AH18+AI18</f>
        <v>26.33</v>
      </c>
      <c r="AP18" s="27">
        <f>AJ18</f>
        <v>6</v>
      </c>
      <c r="AQ18" s="23">
        <f>(AK18*3)+(AL18*10)+(AM18*5)+(AN18*20)</f>
        <v>0</v>
      </c>
      <c r="AR18" s="46">
        <f>AO18+AP18+AQ18</f>
        <v>32.33</v>
      </c>
      <c r="AS18" s="32"/>
      <c r="AT18" s="29"/>
      <c r="AU18" s="29"/>
      <c r="AV18" s="30"/>
      <c r="AW18" s="30"/>
      <c r="AX18" s="30"/>
      <c r="AY18" s="30"/>
      <c r="AZ18" s="31"/>
      <c r="BA18" s="28">
        <f>AS18+AT18+AU18</f>
        <v>0</v>
      </c>
      <c r="BB18" s="27">
        <f>AV18/2</f>
        <v>0</v>
      </c>
      <c r="BC18" s="23">
        <f>(AW18*3)+(AX18*5)+(AY18*5)+(AZ18*20)</f>
        <v>0</v>
      </c>
      <c r="BD18" s="46">
        <f>BA18+BB18+BC18</f>
        <v>0</v>
      </c>
      <c r="BE18" s="28"/>
      <c r="BF18" s="44"/>
      <c r="BG18" s="30"/>
      <c r="BH18" s="30"/>
      <c r="BI18" s="30"/>
      <c r="BJ18" s="30"/>
      <c r="BK18" s="30"/>
      <c r="BL18" s="62">
        <f>BE18+BF18</f>
        <v>0</v>
      </c>
      <c r="BM18" s="27">
        <f>BG18/2</f>
        <v>0</v>
      </c>
      <c r="BN18" s="23">
        <f>(BH18*3)+(BI18*5)+(BJ18*5)+(BK18*20)</f>
        <v>0</v>
      </c>
      <c r="BO18" s="71">
        <f>BL18+BM18+BN18</f>
        <v>0</v>
      </c>
      <c r="BP18" s="29"/>
      <c r="BQ18" s="29"/>
      <c r="BR18" s="29"/>
      <c r="BS18" s="29"/>
      <c r="BT18" s="30"/>
      <c r="BU18" s="30"/>
      <c r="BV18" s="30"/>
      <c r="BW18" s="30"/>
      <c r="BX18" s="31"/>
      <c r="BY18" s="28">
        <f>BP18+BQ18+BR18+BS18</f>
        <v>0</v>
      </c>
      <c r="BZ18" s="27">
        <f>BT18/2</f>
        <v>0</v>
      </c>
      <c r="CA18" s="23">
        <f>(BU18*3)+(BV18*5)+(BW18*5)+(BX18*20)</f>
        <v>0</v>
      </c>
      <c r="CB18" s="46">
        <f>BY18+BZ18+CA18</f>
        <v>0</v>
      </c>
      <c r="CC18" s="32"/>
      <c r="CD18" s="29"/>
      <c r="CE18" s="30"/>
      <c r="CF18" s="30"/>
      <c r="CG18" s="30"/>
      <c r="CH18" s="30"/>
      <c r="CI18" s="31"/>
      <c r="CJ18" s="28">
        <f>CC18+CD18</f>
        <v>0</v>
      </c>
      <c r="CK18" s="27">
        <f>CE18/2</f>
        <v>0</v>
      </c>
      <c r="CL18" s="23">
        <f>(CF18*3)+(CG18*5)+(CH18*5)+(CI18*20)</f>
        <v>0</v>
      </c>
      <c r="CM18" s="46">
        <f>CJ18+CK18+CL18</f>
        <v>0</v>
      </c>
      <c r="IL18" s="87"/>
    </row>
    <row r="19" spans="1:251" s="4" customFormat="1" x14ac:dyDescent="0.25">
      <c r="A19" s="34">
        <v>2</v>
      </c>
      <c r="B19" s="65" t="s">
        <v>121</v>
      </c>
      <c r="C19" s="25"/>
      <c r="D19" s="26"/>
      <c r="E19" s="66" t="s">
        <v>106</v>
      </c>
      <c r="F19" s="66" t="s">
        <v>107</v>
      </c>
      <c r="G19" s="21"/>
      <c r="H19" s="21"/>
      <c r="I19" s="35"/>
      <c r="J19" s="22"/>
      <c r="K19" s="79">
        <f>L19+M19+N19</f>
        <v>49.85</v>
      </c>
      <c r="L19" s="62">
        <f>AB19+AO19+BA19+BL19+BY19+CJ19+CU19+DF19+DQ19+EB19+EM19+EX19+FI19+FT19+GE19+GP19+HA19+HL19+HW19+IH19</f>
        <v>46.35</v>
      </c>
      <c r="M19" s="23">
        <f>AD19+AQ19+BC19+BN19+CA19+CL19+CW19+DH19+DS19+ED19+EO19+EZ19+FK19+FV19+GG19+GR19+HC19+HN19+HY19+IJ19</f>
        <v>0</v>
      </c>
      <c r="N19" s="27">
        <f>O19/2</f>
        <v>3.5</v>
      </c>
      <c r="O19" s="78">
        <f>W19+AJ19+AV19+BG19+BT19+CE19+CP19+DA19+DL19+DW19+EH19+ES19+FD19+FO19+FZ19+GK19+GV19+HG19+HR19+IC19</f>
        <v>7</v>
      </c>
      <c r="P19" s="90"/>
      <c r="Q19" s="91"/>
      <c r="R19" s="91"/>
      <c r="S19" s="91"/>
      <c r="T19" s="91"/>
      <c r="U19" s="91"/>
      <c r="V19" s="91"/>
      <c r="W19" s="92"/>
      <c r="X19" s="92"/>
      <c r="Y19" s="92"/>
      <c r="Z19" s="92"/>
      <c r="AA19" s="93"/>
      <c r="AB19" s="94"/>
      <c r="AC19" s="95"/>
      <c r="AD19" s="96"/>
      <c r="AE19" s="97"/>
      <c r="AF19" s="32">
        <v>46.35</v>
      </c>
      <c r="AG19" s="29"/>
      <c r="AH19" s="29"/>
      <c r="AI19" s="29"/>
      <c r="AJ19" s="30">
        <v>7</v>
      </c>
      <c r="AK19" s="30">
        <v>0</v>
      </c>
      <c r="AL19" s="30">
        <v>0</v>
      </c>
      <c r="AM19" s="30">
        <v>0</v>
      </c>
      <c r="AN19" s="31">
        <v>0</v>
      </c>
      <c r="AO19" s="28">
        <f>AF19+AG19+AH19+AI19</f>
        <v>46.35</v>
      </c>
      <c r="AP19" s="27">
        <f>AJ19</f>
        <v>7</v>
      </c>
      <c r="AQ19" s="23">
        <f>(AK19*3)+(AL19*10)+(AM19*5)+(AN19*20)</f>
        <v>0</v>
      </c>
      <c r="AR19" s="46">
        <f>AO19+AP19+AQ19</f>
        <v>53.35</v>
      </c>
      <c r="AS19" s="32"/>
      <c r="AT19" s="29"/>
      <c r="AU19" s="29"/>
      <c r="AV19" s="30"/>
      <c r="AW19" s="30"/>
      <c r="AX19" s="30"/>
      <c r="AY19" s="30"/>
      <c r="AZ19" s="31"/>
      <c r="BA19" s="28"/>
      <c r="BB19" s="27"/>
      <c r="BC19" s="23"/>
      <c r="BD19" s="46"/>
      <c r="BE19" s="28"/>
      <c r="BF19" s="44"/>
      <c r="BG19" s="30"/>
      <c r="BH19" s="30"/>
      <c r="BI19" s="30"/>
      <c r="BJ19" s="30"/>
      <c r="BK19" s="30"/>
      <c r="BL19" s="62"/>
      <c r="BM19" s="27"/>
      <c r="BN19" s="23"/>
      <c r="BO19" s="71"/>
      <c r="BP19" s="29"/>
      <c r="BQ19" s="29"/>
      <c r="BR19" s="29"/>
      <c r="BS19" s="29"/>
      <c r="BT19" s="30"/>
      <c r="BU19" s="30"/>
      <c r="BV19" s="30"/>
      <c r="BW19" s="30"/>
      <c r="BX19" s="31"/>
      <c r="BY19" s="28"/>
      <c r="BZ19" s="27"/>
      <c r="CA19" s="23"/>
      <c r="CB19" s="46"/>
      <c r="CC19" s="32"/>
      <c r="CD19" s="29"/>
      <c r="CE19" s="30"/>
      <c r="CF19" s="30"/>
      <c r="CG19" s="30"/>
      <c r="CH19" s="30"/>
      <c r="CI19" s="31"/>
      <c r="CJ19" s="28"/>
      <c r="CK19" s="27"/>
      <c r="CL19" s="23"/>
      <c r="CM19" s="46"/>
      <c r="CN19" s="1"/>
      <c r="CO19" s="1"/>
      <c r="CP19" s="2"/>
      <c r="CQ19" s="2"/>
      <c r="CR19" s="2"/>
      <c r="CS19" s="2"/>
      <c r="CT19" s="2"/>
      <c r="CU19" s="63"/>
      <c r="CV19" s="13"/>
      <c r="CW19" s="6"/>
      <c r="CX19" s="39"/>
      <c r="CY19" s="1"/>
      <c r="CZ19" s="1"/>
      <c r="DA19" s="2"/>
      <c r="DB19" s="2"/>
      <c r="DC19" s="2"/>
      <c r="DD19" s="2"/>
      <c r="DE19" s="2"/>
      <c r="DF19" s="63"/>
      <c r="DG19" s="13"/>
      <c r="DH19" s="6"/>
      <c r="DI19" s="39"/>
      <c r="DJ19" s="1"/>
      <c r="DK19" s="1"/>
      <c r="DL19" s="2"/>
      <c r="DM19" s="2"/>
      <c r="DN19" s="2"/>
      <c r="DO19" s="2"/>
      <c r="DP19" s="2"/>
      <c r="DQ19" s="63"/>
      <c r="DR19" s="13"/>
      <c r="DS19" s="6"/>
      <c r="DT19" s="39"/>
      <c r="DU19" s="1"/>
      <c r="DV19" s="1"/>
      <c r="DW19" s="2"/>
      <c r="DX19" s="2"/>
      <c r="DY19" s="2"/>
      <c r="DZ19" s="2"/>
      <c r="EA19" s="2"/>
      <c r="EB19" s="63"/>
      <c r="EC19" s="13"/>
      <c r="ED19" s="6"/>
      <c r="EE19" s="39"/>
      <c r="EF19" s="1"/>
      <c r="EG19" s="1"/>
      <c r="EH19" s="2"/>
      <c r="EI19" s="2"/>
      <c r="EJ19" s="2"/>
      <c r="EK19" s="2"/>
      <c r="EL19" s="2"/>
      <c r="EM19" s="63"/>
      <c r="EN19" s="13"/>
      <c r="EO19" s="6"/>
      <c r="EP19" s="39"/>
      <c r="EQ19" s="1"/>
      <c r="ER19" s="1"/>
      <c r="ES19" s="2"/>
      <c r="ET19" s="2"/>
      <c r="EU19" s="2"/>
      <c r="EV19" s="2"/>
      <c r="EW19" s="2"/>
      <c r="EX19" s="63"/>
      <c r="EY19" s="13"/>
      <c r="EZ19" s="6"/>
      <c r="FA19" s="39"/>
      <c r="FB19" s="1"/>
      <c r="FC19" s="1"/>
      <c r="FD19" s="2"/>
      <c r="FE19" s="2"/>
      <c r="FF19" s="2"/>
      <c r="FG19" s="2"/>
      <c r="FH19" s="2"/>
      <c r="FI19" s="63"/>
      <c r="FJ19" s="13"/>
      <c r="FK19" s="6"/>
      <c r="FL19" s="39"/>
      <c r="FM19" s="1"/>
      <c r="FN19" s="1"/>
      <c r="FO19" s="2"/>
      <c r="FP19" s="2"/>
      <c r="FQ19" s="2"/>
      <c r="FR19" s="2"/>
      <c r="FS19" s="2"/>
      <c r="FT19" s="63"/>
      <c r="FU19" s="13"/>
      <c r="FV19" s="6"/>
      <c r="FW19" s="39"/>
      <c r="FX19" s="1"/>
      <c r="FY19" s="1"/>
      <c r="FZ19" s="2"/>
      <c r="GA19" s="2"/>
      <c r="GB19" s="2"/>
      <c r="GC19" s="2"/>
      <c r="GD19" s="2"/>
      <c r="GE19" s="63"/>
      <c r="GF19" s="13"/>
      <c r="GG19" s="6"/>
      <c r="GH19" s="39"/>
      <c r="GI19" s="1"/>
      <c r="GJ19" s="1"/>
      <c r="GK19" s="2"/>
      <c r="GL19" s="2"/>
      <c r="GM19" s="2"/>
      <c r="GN19" s="2"/>
      <c r="GO19" s="2"/>
      <c r="GP19" s="63"/>
      <c r="GQ19" s="13"/>
      <c r="GR19" s="6"/>
      <c r="GS19" s="39"/>
      <c r="GT19" s="1"/>
      <c r="GU19" s="1"/>
      <c r="GV19" s="2"/>
      <c r="GW19" s="2"/>
      <c r="GX19" s="2"/>
      <c r="GY19" s="2"/>
      <c r="GZ19" s="2"/>
      <c r="HA19" s="63"/>
      <c r="HB19" s="13"/>
      <c r="HC19" s="6"/>
      <c r="HD19" s="39"/>
      <c r="HE19" s="1"/>
      <c r="HF19" s="1"/>
      <c r="HG19" s="2"/>
      <c r="HH19" s="2"/>
      <c r="HI19" s="2"/>
      <c r="HJ19" s="2"/>
      <c r="HK19" s="2"/>
      <c r="HL19" s="63"/>
      <c r="HM19" s="13"/>
      <c r="HN19" s="6"/>
      <c r="HO19" s="39"/>
      <c r="HP19" s="1"/>
      <c r="HQ19" s="1"/>
      <c r="HR19" s="2"/>
      <c r="HS19" s="2"/>
      <c r="HT19" s="2"/>
      <c r="HU19" s="2"/>
      <c r="HV19" s="2"/>
      <c r="HW19" s="63"/>
      <c r="HX19" s="13"/>
      <c r="HY19" s="6"/>
      <c r="HZ19" s="39"/>
      <c r="IA19" s="1"/>
      <c r="IB19" s="1"/>
      <c r="IC19" s="2"/>
      <c r="ID19" s="2"/>
      <c r="IE19" s="2"/>
      <c r="IF19" s="2"/>
      <c r="IG19" s="2"/>
      <c r="IH19" s="63"/>
      <c r="II19" s="13"/>
      <c r="IJ19" s="6"/>
      <c r="IK19" s="39"/>
      <c r="IL19" s="87"/>
      <c r="IM19"/>
      <c r="IN19"/>
    </row>
    <row r="20" spans="1:251" s="4" customFormat="1" ht="3" customHeight="1" x14ac:dyDescent="0.25">
      <c r="A20" s="98"/>
      <c r="B20" s="99"/>
      <c r="C20" s="100"/>
      <c r="D20" s="138"/>
      <c r="E20" s="101"/>
      <c r="F20" s="101"/>
      <c r="G20" s="102"/>
      <c r="H20" s="102"/>
      <c r="I20" s="103"/>
      <c r="J20" s="104"/>
      <c r="K20" s="118"/>
      <c r="L20" s="119"/>
      <c r="M20" s="116"/>
      <c r="N20" s="115"/>
      <c r="O20" s="120"/>
      <c r="P20" s="90"/>
      <c r="Q20" s="91"/>
      <c r="R20" s="91"/>
      <c r="S20" s="91"/>
      <c r="T20" s="91"/>
      <c r="U20" s="91"/>
      <c r="V20" s="91"/>
      <c r="W20" s="92"/>
      <c r="X20" s="92"/>
      <c r="Y20" s="92"/>
      <c r="Z20" s="92"/>
      <c r="AA20" s="93"/>
      <c r="AB20" s="94"/>
      <c r="AC20" s="95"/>
      <c r="AD20" s="96"/>
      <c r="AE20" s="97"/>
      <c r="AF20" s="110"/>
      <c r="AG20" s="111"/>
      <c r="AH20" s="111"/>
      <c r="AI20" s="111"/>
      <c r="AJ20" s="112"/>
      <c r="AK20" s="112"/>
      <c r="AL20" s="112"/>
      <c r="AM20" s="112"/>
      <c r="AN20" s="113"/>
      <c r="AO20" s="114"/>
      <c r="AP20" s="115"/>
      <c r="AQ20" s="116"/>
      <c r="AR20" s="117"/>
      <c r="AS20" s="32"/>
      <c r="AT20" s="29"/>
      <c r="AU20" s="29"/>
      <c r="AV20" s="30"/>
      <c r="AW20" s="30"/>
      <c r="AX20" s="30"/>
      <c r="AY20" s="30"/>
      <c r="AZ20" s="31"/>
      <c r="BA20" s="28"/>
      <c r="BB20" s="27"/>
      <c r="BC20" s="23"/>
      <c r="BD20" s="46"/>
      <c r="BE20" s="28"/>
      <c r="BF20" s="44"/>
      <c r="BG20" s="30"/>
      <c r="BH20" s="30"/>
      <c r="BI20" s="30"/>
      <c r="BJ20" s="30"/>
      <c r="BK20" s="30"/>
      <c r="BL20" s="62"/>
      <c r="BM20" s="27"/>
      <c r="BN20" s="23"/>
      <c r="BO20" s="71"/>
      <c r="BP20" s="29"/>
      <c r="BQ20" s="29"/>
      <c r="BR20" s="29"/>
      <c r="BS20" s="29"/>
      <c r="BT20" s="30"/>
      <c r="BU20" s="30"/>
      <c r="BV20" s="30"/>
      <c r="BW20" s="30"/>
      <c r="BX20" s="31"/>
      <c r="BY20" s="28"/>
      <c r="BZ20" s="27"/>
      <c r="CA20" s="23"/>
      <c r="CB20" s="46"/>
      <c r="CC20" s="32"/>
      <c r="CD20" s="29"/>
      <c r="CE20" s="30"/>
      <c r="CF20" s="30"/>
      <c r="CG20" s="30"/>
      <c r="CH20" s="30"/>
      <c r="CI20" s="31"/>
      <c r="CJ20" s="28"/>
      <c r="CK20" s="27"/>
      <c r="CL20" s="23"/>
      <c r="CM20" s="46"/>
      <c r="CN20" s="1"/>
      <c r="CO20" s="1"/>
      <c r="CP20" s="2"/>
      <c r="CQ20" s="2"/>
      <c r="CR20" s="2"/>
      <c r="CS20" s="2"/>
      <c r="CT20" s="2"/>
      <c r="CU20" s="63"/>
      <c r="CV20" s="13"/>
      <c r="CW20" s="6"/>
      <c r="CX20" s="39"/>
      <c r="CY20" s="1"/>
      <c r="CZ20" s="1"/>
      <c r="DA20" s="2"/>
      <c r="DB20" s="2"/>
      <c r="DC20" s="2"/>
      <c r="DD20" s="2"/>
      <c r="DE20" s="2"/>
      <c r="DF20" s="63"/>
      <c r="DG20" s="13"/>
      <c r="DH20" s="6"/>
      <c r="DI20" s="39"/>
      <c r="DJ20" s="1"/>
      <c r="DK20" s="1"/>
      <c r="DL20" s="2"/>
      <c r="DM20" s="2"/>
      <c r="DN20" s="2"/>
      <c r="DO20" s="2"/>
      <c r="DP20" s="2"/>
      <c r="DQ20" s="63"/>
      <c r="DR20" s="13"/>
      <c r="DS20" s="6"/>
      <c r="DT20" s="39"/>
      <c r="DU20" s="1"/>
      <c r="DV20" s="1"/>
      <c r="DW20" s="2"/>
      <c r="DX20" s="2"/>
      <c r="DY20" s="2"/>
      <c r="DZ20" s="2"/>
      <c r="EA20" s="2"/>
      <c r="EB20" s="63"/>
      <c r="EC20" s="13"/>
      <c r="ED20" s="6"/>
      <c r="EE20" s="39"/>
      <c r="EF20" s="1"/>
      <c r="EG20" s="1"/>
      <c r="EH20" s="2"/>
      <c r="EI20" s="2"/>
      <c r="EJ20" s="2"/>
      <c r="EK20" s="2"/>
      <c r="EL20" s="2"/>
      <c r="EM20" s="63"/>
      <c r="EN20" s="13"/>
      <c r="EO20" s="6"/>
      <c r="EP20" s="39"/>
      <c r="EQ20" s="1"/>
      <c r="ER20" s="1"/>
      <c r="ES20" s="2"/>
      <c r="ET20" s="2"/>
      <c r="EU20" s="2"/>
      <c r="EV20" s="2"/>
      <c r="EW20" s="2"/>
      <c r="EX20" s="63"/>
      <c r="EY20" s="13"/>
      <c r="EZ20" s="6"/>
      <c r="FA20" s="39"/>
      <c r="FB20" s="1"/>
      <c r="FC20" s="1"/>
      <c r="FD20" s="2"/>
      <c r="FE20" s="2"/>
      <c r="FF20" s="2"/>
      <c r="FG20" s="2"/>
      <c r="FH20" s="2"/>
      <c r="FI20" s="63"/>
      <c r="FJ20" s="13"/>
      <c r="FK20" s="6"/>
      <c r="FL20" s="39"/>
      <c r="FM20" s="1"/>
      <c r="FN20" s="1"/>
      <c r="FO20" s="2"/>
      <c r="FP20" s="2"/>
      <c r="FQ20" s="2"/>
      <c r="FR20" s="2"/>
      <c r="FS20" s="2"/>
      <c r="FT20" s="63"/>
      <c r="FU20" s="13"/>
      <c r="FV20" s="6"/>
      <c r="FW20" s="39"/>
      <c r="FX20" s="1"/>
      <c r="FY20" s="1"/>
      <c r="FZ20" s="2"/>
      <c r="GA20" s="2"/>
      <c r="GB20" s="2"/>
      <c r="GC20" s="2"/>
      <c r="GD20" s="2"/>
      <c r="GE20" s="63"/>
      <c r="GF20" s="13"/>
      <c r="GG20" s="6"/>
      <c r="GH20" s="39"/>
      <c r="GI20" s="1"/>
      <c r="GJ20" s="1"/>
      <c r="GK20" s="2"/>
      <c r="GL20" s="2"/>
      <c r="GM20" s="2"/>
      <c r="GN20" s="2"/>
      <c r="GO20" s="2"/>
      <c r="GP20" s="63"/>
      <c r="GQ20" s="13"/>
      <c r="GR20" s="6"/>
      <c r="GS20" s="39"/>
      <c r="GT20" s="1"/>
      <c r="GU20" s="1"/>
      <c r="GV20" s="2"/>
      <c r="GW20" s="2"/>
      <c r="GX20" s="2"/>
      <c r="GY20" s="2"/>
      <c r="GZ20" s="2"/>
      <c r="HA20" s="63"/>
      <c r="HB20" s="13"/>
      <c r="HC20" s="6"/>
      <c r="HD20" s="39"/>
      <c r="HE20" s="1"/>
      <c r="HF20" s="1"/>
      <c r="HG20" s="2"/>
      <c r="HH20" s="2"/>
      <c r="HI20" s="2"/>
      <c r="HJ20" s="2"/>
      <c r="HK20" s="2"/>
      <c r="HL20" s="63"/>
      <c r="HM20" s="13"/>
      <c r="HN20" s="6"/>
      <c r="HO20" s="39"/>
      <c r="HP20" s="1"/>
      <c r="HQ20" s="1"/>
      <c r="HR20" s="2"/>
      <c r="HS20" s="2"/>
      <c r="HT20" s="2"/>
      <c r="HU20" s="2"/>
      <c r="HV20" s="2"/>
      <c r="HW20" s="63"/>
      <c r="HX20" s="13"/>
      <c r="HY20" s="6"/>
      <c r="HZ20" s="39"/>
      <c r="IA20" s="1"/>
      <c r="IB20" s="1"/>
      <c r="IC20" s="2"/>
      <c r="ID20" s="2"/>
      <c r="IE20" s="2"/>
      <c r="IF20" s="2"/>
      <c r="IG20" s="2"/>
      <c r="IH20" s="63"/>
      <c r="II20" s="13"/>
      <c r="IJ20" s="6"/>
      <c r="IK20" s="39"/>
      <c r="IL20" s="87"/>
      <c r="IM20"/>
      <c r="IN20"/>
    </row>
    <row r="21" spans="1:251" s="4" customFormat="1" x14ac:dyDescent="0.25">
      <c r="A21" s="34">
        <v>1</v>
      </c>
      <c r="B21" s="65" t="s">
        <v>124</v>
      </c>
      <c r="C21" s="25"/>
      <c r="D21" s="26"/>
      <c r="E21" s="66" t="s">
        <v>99</v>
      </c>
      <c r="F21" s="66" t="s">
        <v>107</v>
      </c>
      <c r="G21" s="21" t="str">
        <f>IF(AND(OR($G$2="Y",$H$2="Y"),I21&lt;5,J21&lt;5),IF(AND(I21=#REF!,J21=#REF!),#REF!+1,1),"")</f>
        <v/>
      </c>
      <c r="H21" s="21" t="e">
        <f>IF(AND($H$2="Y",J21&gt;0,OR(AND(G21=1,#REF!=10),AND(G21=2,#REF!=20),AND(G21=3,#REF!=30),AND(G21=4,#REF!=40),AND(G21=5,#REF!=50),AND(G21=6,#REF!=60),AND(G21=7,#REF!=70),AND(G21=8,#REF!=80),AND(G21=9,#REF!=90),AND(G21=10,#REF!=100))),VLOOKUP(J21-1,SortLookup!$A$13:$B$16,2,FALSE),"")</f>
        <v>#REF!</v>
      </c>
      <c r="I21" s="35" t="str">
        <f>IF(ISNA(VLOOKUP(E21,SortLookup!$A$1:$B$5,2,FALSE))," ",VLOOKUP(E21,SortLookup!$A$1:$B$5,2,FALSE))</f>
        <v xml:space="preserve"> </v>
      </c>
      <c r="J21" s="22" t="str">
        <f>IF(ISNA(VLOOKUP(F21,SortLookup!$A$7:$B$11,2,FALSE))," ",VLOOKUP(F21,SortLookup!$A$7:$B$11,2,FALSE))</f>
        <v xml:space="preserve"> </v>
      </c>
      <c r="K21" s="79">
        <f>L21+M21+N21</f>
        <v>50.75</v>
      </c>
      <c r="L21" s="62">
        <f>AB21+AO21+BA21+BL21+BY21+CJ21+CU21+DF21+DQ21+EB21+EM21+EX21+FI21+FT21+GE21+GP21+HA21+HL21+HW21+IH21</f>
        <v>48.75</v>
      </c>
      <c r="M21" s="23">
        <f>AD21+AQ21+BC21+BN21+CA21+CL21+CW21+DH21+DS21+ED21+EO21+EZ21+FK21+FV21+GG21+GR21+HC21+HN21+HY21+IJ21</f>
        <v>0</v>
      </c>
      <c r="N21" s="27">
        <f>O21/2</f>
        <v>2</v>
      </c>
      <c r="O21" s="78">
        <f>W21+AJ21+AV21+BG21+BT21+CE21+CP21+DA21+DL21+DW21+EH21+ES21+FD21+FO21+FZ21+GK21+GV21+HG21+HR21+IC21</f>
        <v>4</v>
      </c>
      <c r="P21" s="90"/>
      <c r="Q21" s="91"/>
      <c r="R21" s="91"/>
      <c r="S21" s="91"/>
      <c r="T21" s="91"/>
      <c r="U21" s="91"/>
      <c r="V21" s="91"/>
      <c r="W21" s="92"/>
      <c r="X21" s="92"/>
      <c r="Y21" s="92"/>
      <c r="Z21" s="92"/>
      <c r="AA21" s="93"/>
      <c r="AB21" s="94">
        <f>P21+Q21+R21+S21+T21+U21+V21</f>
        <v>0</v>
      </c>
      <c r="AC21" s="95">
        <f>W21</f>
        <v>0</v>
      </c>
      <c r="AD21" s="96">
        <f>(X21*3)+(Y21*10)+(Z21*5)+(AA21*20)</f>
        <v>0</v>
      </c>
      <c r="AE21" s="97">
        <f>AB21+AC21+AD21</f>
        <v>0</v>
      </c>
      <c r="AF21" s="32">
        <v>48.75</v>
      </c>
      <c r="AG21" s="29"/>
      <c r="AH21" s="29"/>
      <c r="AI21" s="29"/>
      <c r="AJ21" s="30">
        <v>4</v>
      </c>
      <c r="AK21" s="30">
        <v>0</v>
      </c>
      <c r="AL21" s="30">
        <v>0</v>
      </c>
      <c r="AM21" s="30">
        <v>0</v>
      </c>
      <c r="AN21" s="31">
        <v>0</v>
      </c>
      <c r="AO21" s="28">
        <f>AF21+AG21+AH21+AI21</f>
        <v>48.75</v>
      </c>
      <c r="AP21" s="27">
        <f>AJ21</f>
        <v>4</v>
      </c>
      <c r="AQ21" s="23">
        <f>(AK21*3)+(AL21*10)+(AM21*5)+(AN21*20)</f>
        <v>0</v>
      </c>
      <c r="AR21" s="46">
        <f>AO21+AP21+AQ21</f>
        <v>52.75</v>
      </c>
      <c r="AS21" s="32"/>
      <c r="AT21" s="29"/>
      <c r="AU21" s="29"/>
      <c r="AV21" s="30"/>
      <c r="AW21" s="30"/>
      <c r="AX21" s="30"/>
      <c r="AY21" s="30"/>
      <c r="AZ21" s="31"/>
      <c r="BA21" s="28">
        <f>AS21+AT21+AU21</f>
        <v>0</v>
      </c>
      <c r="BB21" s="27">
        <f>AV21/2</f>
        <v>0</v>
      </c>
      <c r="BC21" s="23">
        <f>(AW21*3)+(AX21*5)+(AY21*5)+(AZ21*20)</f>
        <v>0</v>
      </c>
      <c r="BD21" s="46">
        <f>BA21+BB21+BC21</f>
        <v>0</v>
      </c>
      <c r="BE21" s="28"/>
      <c r="BF21" s="44"/>
      <c r="BG21" s="30"/>
      <c r="BH21" s="30"/>
      <c r="BI21" s="30"/>
      <c r="BJ21" s="30"/>
      <c r="BK21" s="30"/>
      <c r="BL21" s="62">
        <f>BE21+BF21</f>
        <v>0</v>
      </c>
      <c r="BM21" s="27">
        <f>BG21/2</f>
        <v>0</v>
      </c>
      <c r="BN21" s="23">
        <f>(BH21*3)+(BI21*5)+(BJ21*5)+(BK21*20)</f>
        <v>0</v>
      </c>
      <c r="BO21" s="71">
        <f>BL21+BM21+BN21</f>
        <v>0</v>
      </c>
      <c r="BP21" s="29"/>
      <c r="BQ21" s="29"/>
      <c r="BR21" s="29"/>
      <c r="BS21" s="29"/>
      <c r="BT21" s="30"/>
      <c r="BU21" s="30"/>
      <c r="BV21" s="30"/>
      <c r="BW21" s="30"/>
      <c r="BX21" s="31"/>
      <c r="BY21" s="28">
        <f>BP21+BQ21+BR21+BS21</f>
        <v>0</v>
      </c>
      <c r="BZ21" s="27">
        <f>BT21/2</f>
        <v>0</v>
      </c>
      <c r="CA21" s="23">
        <f>(BU21*3)+(BV21*5)+(BW21*5)+(BX21*20)</f>
        <v>0</v>
      </c>
      <c r="CB21" s="46">
        <f>BY21+BZ21+CA21</f>
        <v>0</v>
      </c>
      <c r="CC21" s="32"/>
      <c r="CD21" s="29"/>
      <c r="CE21" s="30"/>
      <c r="CF21" s="30"/>
      <c r="CG21" s="30"/>
      <c r="CH21" s="30"/>
      <c r="CI21" s="31"/>
      <c r="CJ21" s="28">
        <f>CC21+CD21</f>
        <v>0</v>
      </c>
      <c r="CK21" s="27">
        <f>CE21/2</f>
        <v>0</v>
      </c>
      <c r="CL21" s="23">
        <f>(CF21*3)+(CG21*5)+(CH21*5)+(CI21*20)</f>
        <v>0</v>
      </c>
      <c r="CM21" s="46">
        <f>CJ21+CK21+CL21</f>
        <v>0</v>
      </c>
      <c r="CN21" s="1"/>
      <c r="CO21" s="1"/>
      <c r="CP21" s="2"/>
      <c r="CQ21" s="2"/>
      <c r="CR21" s="2"/>
      <c r="CS21" s="2"/>
      <c r="CT21" s="2"/>
      <c r="CU21" s="63"/>
      <c r="CV21" s="13"/>
      <c r="CW21" s="6"/>
      <c r="CX21" s="39"/>
      <c r="CY21" s="1"/>
      <c r="CZ21" s="1"/>
      <c r="DA21" s="2"/>
      <c r="DB21" s="2"/>
      <c r="DC21" s="2"/>
      <c r="DD21" s="2"/>
      <c r="DE21" s="2"/>
      <c r="DF21" s="63"/>
      <c r="DG21" s="13"/>
      <c r="DH21" s="6"/>
      <c r="DI21" s="39"/>
      <c r="DJ21" s="1"/>
      <c r="DK21" s="1"/>
      <c r="DL21" s="2"/>
      <c r="DM21" s="2"/>
      <c r="DN21" s="2"/>
      <c r="DO21" s="2"/>
      <c r="DP21" s="2"/>
      <c r="DQ21" s="63"/>
      <c r="DR21" s="13"/>
      <c r="DS21" s="6"/>
      <c r="DT21" s="39"/>
      <c r="DU21" s="1"/>
      <c r="DV21" s="1"/>
      <c r="DW21" s="2"/>
      <c r="DX21" s="2"/>
      <c r="DY21" s="2"/>
      <c r="DZ21" s="2"/>
      <c r="EA21" s="2"/>
      <c r="EB21" s="63"/>
      <c r="EC21" s="13"/>
      <c r="ED21" s="6"/>
      <c r="EE21" s="39"/>
      <c r="EF21" s="1"/>
      <c r="EG21" s="1"/>
      <c r="EH21" s="2"/>
      <c r="EI21" s="2"/>
      <c r="EJ21" s="2"/>
      <c r="EK21" s="2"/>
      <c r="EL21" s="2"/>
      <c r="EM21" s="63"/>
      <c r="EN21" s="13"/>
      <c r="EO21" s="6"/>
      <c r="EP21" s="39"/>
      <c r="EQ21" s="1"/>
      <c r="ER21" s="1"/>
      <c r="ES21" s="2"/>
      <c r="ET21" s="2"/>
      <c r="EU21" s="2"/>
      <c r="EV21" s="2"/>
      <c r="EW21" s="2"/>
      <c r="EX21" s="63"/>
      <c r="EY21" s="13"/>
      <c r="EZ21" s="6"/>
      <c r="FA21" s="39"/>
      <c r="FB21" s="1"/>
      <c r="FC21" s="1"/>
      <c r="FD21" s="2"/>
      <c r="FE21" s="2"/>
      <c r="FF21" s="2"/>
      <c r="FG21" s="2"/>
      <c r="FH21" s="2"/>
      <c r="FI21" s="63"/>
      <c r="FJ21" s="13"/>
      <c r="FK21" s="6"/>
      <c r="FL21" s="39"/>
      <c r="FM21" s="1"/>
      <c r="FN21" s="1"/>
      <c r="FO21" s="2"/>
      <c r="FP21" s="2"/>
      <c r="FQ21" s="2"/>
      <c r="FR21" s="2"/>
      <c r="FS21" s="2"/>
      <c r="FT21" s="63"/>
      <c r="FU21" s="13"/>
      <c r="FV21" s="6"/>
      <c r="FW21" s="39"/>
      <c r="FX21" s="1"/>
      <c r="FY21" s="1"/>
      <c r="FZ21" s="2"/>
      <c r="GA21" s="2"/>
      <c r="GB21" s="2"/>
      <c r="GC21" s="2"/>
      <c r="GD21" s="2"/>
      <c r="GE21" s="63"/>
      <c r="GF21" s="13"/>
      <c r="GG21" s="6"/>
      <c r="GH21" s="39"/>
      <c r="GI21" s="1"/>
      <c r="GJ21" s="1"/>
      <c r="GK21" s="2"/>
      <c r="GL21" s="2"/>
      <c r="GM21" s="2"/>
      <c r="GN21" s="2"/>
      <c r="GO21" s="2"/>
      <c r="GP21" s="63"/>
      <c r="GQ21" s="13"/>
      <c r="GR21" s="6"/>
      <c r="GS21" s="39"/>
      <c r="GT21" s="1"/>
      <c r="GU21" s="1"/>
      <c r="GV21" s="2"/>
      <c r="GW21" s="2"/>
      <c r="GX21" s="2"/>
      <c r="GY21" s="2"/>
      <c r="GZ21" s="2"/>
      <c r="HA21" s="63"/>
      <c r="HB21" s="13"/>
      <c r="HC21" s="6"/>
      <c r="HD21" s="39"/>
      <c r="HE21" s="1"/>
      <c r="HF21" s="1"/>
      <c r="HG21" s="2"/>
      <c r="HH21" s="2"/>
      <c r="HI21" s="2"/>
      <c r="HJ21" s="2"/>
      <c r="HK21" s="2"/>
      <c r="HL21" s="63"/>
      <c r="HM21" s="13"/>
      <c r="HN21" s="6"/>
      <c r="HO21" s="39"/>
      <c r="HP21" s="1"/>
      <c r="HQ21" s="1"/>
      <c r="HR21" s="2"/>
      <c r="HS21" s="2"/>
      <c r="HT21" s="2"/>
      <c r="HU21" s="2"/>
      <c r="HV21" s="2"/>
      <c r="HW21" s="63"/>
      <c r="HX21" s="13"/>
      <c r="HY21" s="6"/>
      <c r="HZ21" s="39"/>
      <c r="IA21" s="1"/>
      <c r="IB21" s="1"/>
      <c r="IC21" s="2"/>
      <c r="ID21" s="2"/>
      <c r="IE21" s="2"/>
      <c r="IF21" s="2"/>
      <c r="IG21" s="2"/>
      <c r="IH21" s="63"/>
      <c r="II21" s="13"/>
      <c r="IJ21" s="6"/>
      <c r="IK21" s="39"/>
      <c r="IL21" s="87"/>
      <c r="IM21"/>
      <c r="IN21"/>
    </row>
    <row r="22" spans="1:251" s="4" customFormat="1" ht="3" customHeight="1" x14ac:dyDescent="0.25">
      <c r="A22" s="98"/>
      <c r="B22" s="99"/>
      <c r="C22" s="100"/>
      <c r="D22" s="138"/>
      <c r="E22" s="101"/>
      <c r="F22" s="101"/>
      <c r="G22" s="102"/>
      <c r="H22" s="102"/>
      <c r="I22" s="103"/>
      <c r="J22" s="104"/>
      <c r="K22" s="118"/>
      <c r="L22" s="119"/>
      <c r="M22" s="116"/>
      <c r="N22" s="115"/>
      <c r="O22" s="120"/>
      <c r="P22" s="90"/>
      <c r="Q22" s="91"/>
      <c r="R22" s="91"/>
      <c r="S22" s="91"/>
      <c r="T22" s="91"/>
      <c r="U22" s="91"/>
      <c r="V22" s="91"/>
      <c r="W22" s="92"/>
      <c r="X22" s="92"/>
      <c r="Y22" s="92"/>
      <c r="Z22" s="92"/>
      <c r="AA22" s="93"/>
      <c r="AB22" s="94"/>
      <c r="AC22" s="95"/>
      <c r="AD22" s="96"/>
      <c r="AE22" s="97"/>
      <c r="AF22" s="110"/>
      <c r="AG22" s="111"/>
      <c r="AH22" s="111"/>
      <c r="AI22" s="111"/>
      <c r="AJ22" s="112"/>
      <c r="AK22" s="112"/>
      <c r="AL22" s="112"/>
      <c r="AM22" s="112"/>
      <c r="AN22" s="113"/>
      <c r="AO22" s="114"/>
      <c r="AP22" s="115"/>
      <c r="AQ22" s="116"/>
      <c r="AR22" s="117"/>
      <c r="AS22" s="32"/>
      <c r="AT22" s="29"/>
      <c r="AU22" s="29"/>
      <c r="AV22" s="30"/>
      <c r="AW22" s="30"/>
      <c r="AX22" s="30"/>
      <c r="AY22" s="30"/>
      <c r="AZ22" s="31"/>
      <c r="BA22" s="28"/>
      <c r="BB22" s="27"/>
      <c r="BC22" s="23"/>
      <c r="BD22" s="46"/>
      <c r="BE22" s="28"/>
      <c r="BF22" s="44"/>
      <c r="BG22" s="30"/>
      <c r="BH22" s="30"/>
      <c r="BI22" s="30"/>
      <c r="BJ22" s="30"/>
      <c r="BK22" s="30"/>
      <c r="BL22" s="62"/>
      <c r="BM22" s="27"/>
      <c r="BN22" s="23"/>
      <c r="BO22" s="71"/>
      <c r="BP22" s="29"/>
      <c r="BQ22" s="29"/>
      <c r="BR22" s="29"/>
      <c r="BS22" s="29"/>
      <c r="BT22" s="30"/>
      <c r="BU22" s="30"/>
      <c r="BV22" s="30"/>
      <c r="BW22" s="30"/>
      <c r="BX22" s="31"/>
      <c r="BY22" s="28"/>
      <c r="BZ22" s="27"/>
      <c r="CA22" s="23"/>
      <c r="CB22" s="46"/>
      <c r="CC22" s="32"/>
      <c r="CD22" s="29"/>
      <c r="CE22" s="30"/>
      <c r="CF22" s="30"/>
      <c r="CG22" s="30"/>
      <c r="CH22" s="30"/>
      <c r="CI22" s="31"/>
      <c r="CJ22" s="28"/>
      <c r="CK22" s="27"/>
      <c r="CL22" s="23"/>
      <c r="CM22" s="46"/>
      <c r="CN22" s="1"/>
      <c r="CO22" s="1"/>
      <c r="CP22" s="2"/>
      <c r="CQ22" s="2"/>
      <c r="CR22" s="2"/>
      <c r="CS22" s="2"/>
      <c r="CT22" s="2"/>
      <c r="CU22" s="63"/>
      <c r="CV22" s="13"/>
      <c r="CW22" s="6"/>
      <c r="CX22" s="39"/>
      <c r="CY22" s="1"/>
      <c r="CZ22" s="1"/>
      <c r="DA22" s="2"/>
      <c r="DB22" s="2"/>
      <c r="DC22" s="2"/>
      <c r="DD22" s="2"/>
      <c r="DE22" s="2"/>
      <c r="DF22" s="63"/>
      <c r="DG22" s="13"/>
      <c r="DH22" s="6"/>
      <c r="DI22" s="39"/>
      <c r="DJ22" s="1"/>
      <c r="DK22" s="1"/>
      <c r="DL22" s="2"/>
      <c r="DM22" s="2"/>
      <c r="DN22" s="2"/>
      <c r="DO22" s="2"/>
      <c r="DP22" s="2"/>
      <c r="DQ22" s="63"/>
      <c r="DR22" s="13"/>
      <c r="DS22" s="6"/>
      <c r="DT22" s="39"/>
      <c r="DU22" s="1"/>
      <c r="DV22" s="1"/>
      <c r="DW22" s="2"/>
      <c r="DX22" s="2"/>
      <c r="DY22" s="2"/>
      <c r="DZ22" s="2"/>
      <c r="EA22" s="2"/>
      <c r="EB22" s="63"/>
      <c r="EC22" s="13"/>
      <c r="ED22" s="6"/>
      <c r="EE22" s="39"/>
      <c r="EF22" s="1"/>
      <c r="EG22" s="1"/>
      <c r="EH22" s="2"/>
      <c r="EI22" s="2"/>
      <c r="EJ22" s="2"/>
      <c r="EK22" s="2"/>
      <c r="EL22" s="2"/>
      <c r="EM22" s="63"/>
      <c r="EN22" s="13"/>
      <c r="EO22" s="6"/>
      <c r="EP22" s="39"/>
      <c r="EQ22" s="1"/>
      <c r="ER22" s="1"/>
      <c r="ES22" s="2"/>
      <c r="ET22" s="2"/>
      <c r="EU22" s="2"/>
      <c r="EV22" s="2"/>
      <c r="EW22" s="2"/>
      <c r="EX22" s="63"/>
      <c r="EY22" s="13"/>
      <c r="EZ22" s="6"/>
      <c r="FA22" s="39"/>
      <c r="FB22" s="1"/>
      <c r="FC22" s="1"/>
      <c r="FD22" s="2"/>
      <c r="FE22" s="2"/>
      <c r="FF22" s="2"/>
      <c r="FG22" s="2"/>
      <c r="FH22" s="2"/>
      <c r="FI22" s="63"/>
      <c r="FJ22" s="13"/>
      <c r="FK22" s="6"/>
      <c r="FL22" s="39"/>
      <c r="FM22" s="1"/>
      <c r="FN22" s="1"/>
      <c r="FO22" s="2"/>
      <c r="FP22" s="2"/>
      <c r="FQ22" s="2"/>
      <c r="FR22" s="2"/>
      <c r="FS22" s="2"/>
      <c r="FT22" s="63"/>
      <c r="FU22" s="13"/>
      <c r="FV22" s="6"/>
      <c r="FW22" s="39"/>
      <c r="FX22" s="1"/>
      <c r="FY22" s="1"/>
      <c r="FZ22" s="2"/>
      <c r="GA22" s="2"/>
      <c r="GB22" s="2"/>
      <c r="GC22" s="2"/>
      <c r="GD22" s="2"/>
      <c r="GE22" s="63"/>
      <c r="GF22" s="13"/>
      <c r="GG22" s="6"/>
      <c r="GH22" s="39"/>
      <c r="GI22" s="1"/>
      <c r="GJ22" s="1"/>
      <c r="GK22" s="2"/>
      <c r="GL22" s="2"/>
      <c r="GM22" s="2"/>
      <c r="GN22" s="2"/>
      <c r="GO22" s="2"/>
      <c r="GP22" s="63"/>
      <c r="GQ22" s="13"/>
      <c r="GR22" s="6"/>
      <c r="GS22" s="39"/>
      <c r="GT22" s="1"/>
      <c r="GU22" s="1"/>
      <c r="GV22" s="2"/>
      <c r="GW22" s="2"/>
      <c r="GX22" s="2"/>
      <c r="GY22" s="2"/>
      <c r="GZ22" s="2"/>
      <c r="HA22" s="63"/>
      <c r="HB22" s="13"/>
      <c r="HC22" s="6"/>
      <c r="HD22" s="39"/>
      <c r="HE22" s="1"/>
      <c r="HF22" s="1"/>
      <c r="HG22" s="2"/>
      <c r="HH22" s="2"/>
      <c r="HI22" s="2"/>
      <c r="HJ22" s="2"/>
      <c r="HK22" s="2"/>
      <c r="HL22" s="63"/>
      <c r="HM22" s="13"/>
      <c r="HN22" s="6"/>
      <c r="HO22" s="39"/>
      <c r="HP22" s="1"/>
      <c r="HQ22" s="1"/>
      <c r="HR22" s="2"/>
      <c r="HS22" s="2"/>
      <c r="HT22" s="2"/>
      <c r="HU22" s="2"/>
      <c r="HV22" s="2"/>
      <c r="HW22" s="63"/>
      <c r="HX22" s="13"/>
      <c r="HY22" s="6"/>
      <c r="HZ22" s="39"/>
      <c r="IA22" s="1"/>
      <c r="IB22" s="1"/>
      <c r="IC22" s="2"/>
      <c r="ID22" s="2"/>
      <c r="IE22" s="2"/>
      <c r="IF22" s="2"/>
      <c r="IG22" s="2"/>
      <c r="IH22" s="63"/>
      <c r="II22" s="13"/>
      <c r="IJ22" s="6"/>
      <c r="IK22" s="39"/>
      <c r="IL22" s="87"/>
      <c r="IM22"/>
      <c r="IN22"/>
    </row>
    <row r="23" spans="1:251" s="4" customFormat="1" x14ac:dyDescent="0.25">
      <c r="A23" s="34">
        <v>1</v>
      </c>
      <c r="B23" s="25" t="s">
        <v>122</v>
      </c>
      <c r="C23" s="25"/>
      <c r="D23" s="26"/>
      <c r="E23" s="26" t="s">
        <v>99</v>
      </c>
      <c r="F23" s="26" t="s">
        <v>99</v>
      </c>
      <c r="G23" s="21" t="str">
        <f>IF(AND(OR($G$2="Y",$H$2="Y"),I23&lt;5,J23&lt;5),IF(AND(I23=#REF!,J23=#REF!),#REF!+1,1),"")</f>
        <v/>
      </c>
      <c r="H23" s="21" t="e">
        <f>IF(AND($H$2="Y",J23&gt;0,OR(AND(G23=1,#REF!=10),AND(G23=2,#REF!=20),AND(G23=3,#REF!=30),AND(G23=4,#REF!=40),AND(G23=5,#REF!=50),AND(G23=6,#REF!=60),AND(G23=7,#REF!=70),AND(G23=8,#REF!=80),AND(G23=9,#REF!=90),AND(G23=10,#REF!=100))),VLOOKUP(J23-1,SortLookup!$A$13:$B$16,2,FALSE),"")</f>
        <v>#REF!</v>
      </c>
      <c r="I23" s="35" t="str">
        <f>IF(ISNA(VLOOKUP(E23,SortLookup!$A$1:$B$5,2,FALSE))," ",VLOOKUP(E23,SortLookup!$A$1:$B$5,2,FALSE))</f>
        <v xml:space="preserve"> </v>
      </c>
      <c r="J23" s="22" t="str">
        <f>IF(ISNA(VLOOKUP(F23,SortLookup!$A$7:$B$11,2,FALSE))," ",VLOOKUP(F23,SortLookup!$A$7:$B$11,2,FALSE))</f>
        <v xml:space="preserve"> </v>
      </c>
      <c r="K23" s="79">
        <f>L23+M23+N23</f>
        <v>53.21</v>
      </c>
      <c r="L23" s="62">
        <f>AB23+AO23+BA23+BL23+BY23+CJ23+CU23+DF23+DQ23+EB23+EM23+EX23+FI23+FT23+GE23+GP23+HA23+HL23+HW23+IH23</f>
        <v>44.71</v>
      </c>
      <c r="M23" s="23">
        <f>AD23+AQ23+BC23+BN23+CA23+CL23+CW23+DH23+DS23+ED23+EO23+EZ23+FK23+FV23+GG23+GR23+HC23+HN23+HY23+IJ23</f>
        <v>0</v>
      </c>
      <c r="N23" s="27">
        <f>O23/2</f>
        <v>8.5</v>
      </c>
      <c r="O23" s="78">
        <f>W23+AJ23+AV23+BG23+BT23+CE23+CP23+DA23+DL23+DW23+EH23+ES23+FD23+FO23+FZ23+GK23+GV23+HG23+HR23+IC23</f>
        <v>17</v>
      </c>
      <c r="P23" s="90"/>
      <c r="Q23" s="91"/>
      <c r="R23" s="91"/>
      <c r="S23" s="91"/>
      <c r="T23" s="91"/>
      <c r="U23" s="91"/>
      <c r="V23" s="91"/>
      <c r="W23" s="92"/>
      <c r="X23" s="92"/>
      <c r="Y23" s="92"/>
      <c r="Z23" s="92"/>
      <c r="AA23" s="93"/>
      <c r="AB23" s="94">
        <f>P23+Q23+R23+S23+T23+U23+V23</f>
        <v>0</v>
      </c>
      <c r="AC23" s="95">
        <f>W23</f>
        <v>0</v>
      </c>
      <c r="AD23" s="96">
        <f>(X23*3)+(Y23*10)+(Z23*5)+(AA23*20)</f>
        <v>0</v>
      </c>
      <c r="AE23" s="97">
        <f>AB23+AC23+AD23</f>
        <v>0</v>
      </c>
      <c r="AF23" s="32">
        <v>44.71</v>
      </c>
      <c r="AG23" s="29"/>
      <c r="AH23" s="29"/>
      <c r="AI23" s="29"/>
      <c r="AJ23" s="30">
        <v>17</v>
      </c>
      <c r="AK23" s="30">
        <v>0</v>
      </c>
      <c r="AL23" s="30">
        <v>0</v>
      </c>
      <c r="AM23" s="30">
        <v>0</v>
      </c>
      <c r="AN23" s="31">
        <v>0</v>
      </c>
      <c r="AO23" s="28">
        <f>AF23+AG23+AH23+AI23</f>
        <v>44.71</v>
      </c>
      <c r="AP23" s="27">
        <f>AJ23</f>
        <v>17</v>
      </c>
      <c r="AQ23" s="23">
        <f>(AK23*3)+(AL23*10)+(AM23*5)+(AN23*20)</f>
        <v>0</v>
      </c>
      <c r="AR23" s="46">
        <f>AO23+AP23+AQ23</f>
        <v>61.71</v>
      </c>
      <c r="AS23" s="32"/>
      <c r="AT23" s="29"/>
      <c r="AU23" s="29"/>
      <c r="AV23" s="30"/>
      <c r="AW23" s="30"/>
      <c r="AX23" s="30"/>
      <c r="AY23" s="30"/>
      <c r="AZ23" s="31"/>
      <c r="BA23" s="28">
        <f>AS23+AT23+AU23</f>
        <v>0</v>
      </c>
      <c r="BB23" s="27">
        <f>AV23/2</f>
        <v>0</v>
      </c>
      <c r="BC23" s="23">
        <f>(AW23*3)+(AX23*5)+(AY23*5)+(AZ23*20)</f>
        <v>0</v>
      </c>
      <c r="BD23" s="46">
        <f>BA23+BB23+BC23</f>
        <v>0</v>
      </c>
      <c r="BE23" s="28"/>
      <c r="BF23" s="44"/>
      <c r="BG23" s="30"/>
      <c r="BH23" s="30"/>
      <c r="BI23" s="30"/>
      <c r="BJ23" s="30"/>
      <c r="BK23" s="30"/>
      <c r="BL23" s="62">
        <f>BE23+BF23</f>
        <v>0</v>
      </c>
      <c r="BM23" s="27">
        <f>BG23/2</f>
        <v>0</v>
      </c>
      <c r="BN23" s="23">
        <f>(BH23*3)+(BI23*5)+(BJ23*5)+(BK23*20)</f>
        <v>0</v>
      </c>
      <c r="BO23" s="71">
        <f>BL23+BM23+BN23</f>
        <v>0</v>
      </c>
      <c r="BP23" s="29"/>
      <c r="BQ23" s="29"/>
      <c r="BR23" s="29"/>
      <c r="BS23" s="29"/>
      <c r="BT23" s="30"/>
      <c r="BU23" s="30"/>
      <c r="BV23" s="30"/>
      <c r="BW23" s="30"/>
      <c r="BX23" s="31"/>
      <c r="BY23" s="28">
        <f>BP23+BQ23+BR23+BS23</f>
        <v>0</v>
      </c>
      <c r="BZ23" s="27">
        <f>BT23/2</f>
        <v>0</v>
      </c>
      <c r="CA23" s="23">
        <f>(BU23*3)+(BV23*5)+(BW23*5)+(BX23*20)</f>
        <v>0</v>
      </c>
      <c r="CB23" s="46">
        <f>BY23+BZ23+CA23</f>
        <v>0</v>
      </c>
      <c r="CC23" s="32"/>
      <c r="CD23" s="29"/>
      <c r="CE23" s="30"/>
      <c r="CF23" s="30"/>
      <c r="CG23" s="30"/>
      <c r="CH23" s="30"/>
      <c r="CI23" s="31"/>
      <c r="CJ23" s="28">
        <f>CC23+CD23</f>
        <v>0</v>
      </c>
      <c r="CK23" s="27">
        <f>CE23/2</f>
        <v>0</v>
      </c>
      <c r="CL23" s="23">
        <f>(CF23*3)+(CG23*5)+(CH23*5)+(CI23*20)</f>
        <v>0</v>
      </c>
      <c r="CM23" s="46">
        <f>CJ23+CK23+CL23</f>
        <v>0</v>
      </c>
      <c r="IL23" s="87"/>
    </row>
    <row r="24" spans="1:251" s="4" customFormat="1" ht="13.8" thickBot="1" x14ac:dyDescent="0.3">
      <c r="A24" s="34">
        <v>2</v>
      </c>
      <c r="B24" s="25" t="s">
        <v>123</v>
      </c>
      <c r="C24" s="25"/>
      <c r="D24" s="26"/>
      <c r="E24" s="26" t="s">
        <v>99</v>
      </c>
      <c r="F24" s="26" t="s">
        <v>99</v>
      </c>
      <c r="G24" s="21" t="str">
        <f>IF(AND(OR($G$2="Y",$H$2="Y"),I24&lt;5,J24&lt;5),IF(AND(I24=#REF!,J24=#REF!),#REF!+1,1),"")</f>
        <v/>
      </c>
      <c r="H24" s="21" t="e">
        <f>IF(AND($H$2="Y",J24&gt;0,OR(AND(G24=1,#REF!=10),AND(G24=2,#REF!=20),AND(G24=3,#REF!=30),AND(G24=4,#REF!=40),AND(G24=5,#REF!=50),AND(G24=6,#REF!=60),AND(G24=7,#REF!=70),AND(G24=8,#REF!=80),AND(G24=9,#REF!=90),AND(G24=10,#REF!=100))),VLOOKUP(J24-1,SortLookup!$A$13:$B$16,2,FALSE),"")</f>
        <v>#REF!</v>
      </c>
      <c r="I24" s="35" t="str">
        <f>IF(ISNA(VLOOKUP(E24,SortLookup!$A$1:$B$5,2,FALSE))," ",VLOOKUP(E24,SortLookup!$A$1:$B$5,2,FALSE))</f>
        <v xml:space="preserve"> </v>
      </c>
      <c r="J24" s="22" t="str">
        <f>IF(ISNA(VLOOKUP(F24,SortLookup!$A$7:$B$11,2,FALSE))," ",VLOOKUP(F24,SortLookup!$A$7:$B$11,2,FALSE))</f>
        <v xml:space="preserve"> </v>
      </c>
      <c r="K24" s="79">
        <f>L24+M24+N24</f>
        <v>87.01</v>
      </c>
      <c r="L24" s="62">
        <f>AB24+AO24+BA24+BL24+BY24+CJ24+CU24+DF24+DQ24+EB24+EM24+EX24+FI24+FT24+GE24+GP24+HA24+HL24+HW24+IH24</f>
        <v>76.010000000000005</v>
      </c>
      <c r="M24" s="23">
        <f>AD24+AQ24+BC24+BN24+CA24+CL24+CW24+DH24+DS24+ED24+EO24+EZ24+FK24+FV24+GG24+GR24+HC24+HN24+HY24+IJ24</f>
        <v>3</v>
      </c>
      <c r="N24" s="27">
        <f>O24/2</f>
        <v>8</v>
      </c>
      <c r="O24" s="78">
        <f>W24+AJ24+AV24+BG24+BT24+CE24+CP24+DA24+DL24+DW24+EH24+ES24+FD24+FO24+FZ24+GK24+GV24+HG24+HR24+IC24</f>
        <v>16</v>
      </c>
      <c r="P24" s="90"/>
      <c r="Q24" s="91"/>
      <c r="R24" s="91"/>
      <c r="S24" s="91"/>
      <c r="T24" s="91"/>
      <c r="U24" s="91"/>
      <c r="V24" s="91"/>
      <c r="W24" s="92"/>
      <c r="X24" s="92"/>
      <c r="Y24" s="92"/>
      <c r="Z24" s="92"/>
      <c r="AA24" s="93"/>
      <c r="AB24" s="94">
        <f>P24+Q24+R24+S24+T24+U24+V24</f>
        <v>0</v>
      </c>
      <c r="AC24" s="95">
        <f>W24</f>
        <v>0</v>
      </c>
      <c r="AD24" s="96">
        <f>(X24*3)+(Y24*10)+(Z24*5)+(AA24*20)</f>
        <v>0</v>
      </c>
      <c r="AE24" s="97">
        <f>AB24+AC24+AD24</f>
        <v>0</v>
      </c>
      <c r="AF24" s="32">
        <v>76.010000000000005</v>
      </c>
      <c r="AG24" s="29"/>
      <c r="AH24" s="29"/>
      <c r="AI24" s="29"/>
      <c r="AJ24" s="30">
        <v>16</v>
      </c>
      <c r="AK24" s="30">
        <v>1</v>
      </c>
      <c r="AL24" s="30">
        <v>0</v>
      </c>
      <c r="AM24" s="30">
        <v>0</v>
      </c>
      <c r="AN24" s="31">
        <v>0</v>
      </c>
      <c r="AO24" s="28">
        <f>AF24+AG24+AH24+AI24</f>
        <v>76.010000000000005</v>
      </c>
      <c r="AP24" s="27">
        <f>AJ24</f>
        <v>16</v>
      </c>
      <c r="AQ24" s="23">
        <f>(AK24*3)+(AL24*10)+(AM24*5)+(AN24*20)</f>
        <v>3</v>
      </c>
      <c r="AR24" s="46">
        <f>AO24+AP24+AQ24</f>
        <v>95.01</v>
      </c>
      <c r="AS24" s="32"/>
      <c r="AT24" s="29"/>
      <c r="AU24" s="29"/>
      <c r="AV24" s="30"/>
      <c r="AW24" s="30"/>
      <c r="AX24" s="30"/>
      <c r="AY24" s="30"/>
      <c r="AZ24" s="31"/>
      <c r="BA24" s="28">
        <f>AS24+AT24+AU24</f>
        <v>0</v>
      </c>
      <c r="BB24" s="27">
        <f>AV24/2</f>
        <v>0</v>
      </c>
      <c r="BC24" s="23">
        <f>(AW24*3)+(AX24*5)+(AY24*5)+(AZ24*20)</f>
        <v>0</v>
      </c>
      <c r="BD24" s="46">
        <f>BA24+BB24+BC24</f>
        <v>0</v>
      </c>
      <c r="BE24" s="28"/>
      <c r="BF24" s="44"/>
      <c r="BG24" s="30"/>
      <c r="BH24" s="30"/>
      <c r="BI24" s="30"/>
      <c r="BJ24" s="30"/>
      <c r="BK24" s="30"/>
      <c r="BL24" s="62">
        <f>BE24+BF24</f>
        <v>0</v>
      </c>
      <c r="BM24" s="27">
        <f>BG24/2</f>
        <v>0</v>
      </c>
      <c r="BN24" s="23">
        <f>(BH24*3)+(BI24*5)+(BJ24*5)+(BK24*20)</f>
        <v>0</v>
      </c>
      <c r="BO24" s="71">
        <f>BL24+BM24+BN24</f>
        <v>0</v>
      </c>
      <c r="BP24" s="29"/>
      <c r="BQ24" s="29"/>
      <c r="BR24" s="29"/>
      <c r="BS24" s="29"/>
      <c r="BT24" s="30"/>
      <c r="BU24" s="30"/>
      <c r="BV24" s="30"/>
      <c r="BW24" s="30"/>
      <c r="BX24" s="31"/>
      <c r="BY24" s="28">
        <f>BP24+BQ24+BR24+BS24</f>
        <v>0</v>
      </c>
      <c r="BZ24" s="27">
        <f>BT24/2</f>
        <v>0</v>
      </c>
      <c r="CA24" s="23">
        <f>(BU24*3)+(BV24*5)+(BW24*5)+(BX24*20)</f>
        <v>0</v>
      </c>
      <c r="CB24" s="46">
        <f>BY24+BZ24+CA24</f>
        <v>0</v>
      </c>
      <c r="CC24" s="32"/>
      <c r="CD24" s="29"/>
      <c r="CE24" s="30"/>
      <c r="CF24" s="30"/>
      <c r="CG24" s="30"/>
      <c r="CH24" s="30"/>
      <c r="CI24" s="31"/>
      <c r="CJ24" s="28">
        <f>CC24+CD24</f>
        <v>0</v>
      </c>
      <c r="CK24" s="27">
        <f>CE24/2</f>
        <v>0</v>
      </c>
      <c r="CL24" s="23">
        <f>(CF24*3)+(CG24*5)+(CH24*5)+(CI24*20)</f>
        <v>0</v>
      </c>
      <c r="CM24" s="46">
        <f>CJ24+CK24+CL24</f>
        <v>0</v>
      </c>
      <c r="CN24"/>
      <c r="CO24"/>
      <c r="CP24"/>
      <c r="CQ24"/>
      <c r="CR24"/>
      <c r="CS24"/>
      <c r="CT24"/>
      <c r="CW24"/>
      <c r="CZ24"/>
      <c r="DA24"/>
      <c r="DB24"/>
      <c r="DC24"/>
      <c r="DD24"/>
      <c r="DE24"/>
      <c r="DH24"/>
      <c r="DK24"/>
      <c r="DL24"/>
      <c r="DM24"/>
      <c r="DN24"/>
      <c r="DO24"/>
      <c r="DP24"/>
      <c r="DS24"/>
      <c r="DV24"/>
      <c r="DW24"/>
      <c r="DX24"/>
      <c r="DY24"/>
      <c r="DZ24"/>
      <c r="EA24"/>
      <c r="ED24"/>
      <c r="EG24"/>
      <c r="EH24"/>
      <c r="EI24"/>
      <c r="EJ24"/>
      <c r="EK24"/>
      <c r="EL24"/>
      <c r="EO24"/>
      <c r="ER24"/>
      <c r="ES24"/>
      <c r="ET24"/>
      <c r="EU24"/>
      <c r="EV24"/>
      <c r="EW24"/>
      <c r="EZ24"/>
      <c r="FC24"/>
      <c r="FD24"/>
      <c r="FE24"/>
      <c r="FF24"/>
      <c r="FG24"/>
      <c r="FH24"/>
      <c r="FK24"/>
      <c r="FN24"/>
      <c r="FO24"/>
      <c r="FP24"/>
      <c r="FQ24"/>
      <c r="FR24"/>
      <c r="FS24"/>
      <c r="FV24"/>
      <c r="FY24"/>
      <c r="FZ24"/>
      <c r="GA24"/>
      <c r="GB24"/>
      <c r="GC24"/>
      <c r="GD24"/>
      <c r="GG24"/>
      <c r="GJ24"/>
      <c r="GK24"/>
      <c r="GL24"/>
      <c r="GM24"/>
      <c r="GN24"/>
      <c r="GO24"/>
      <c r="GR24"/>
      <c r="GU24"/>
      <c r="GV24"/>
      <c r="GW24"/>
      <c r="GX24"/>
      <c r="GY24"/>
      <c r="GZ24"/>
      <c r="HC24"/>
      <c r="HF24"/>
      <c r="HG24"/>
      <c r="HH24"/>
      <c r="HI24"/>
      <c r="HJ24"/>
      <c r="HK24"/>
      <c r="HN24"/>
      <c r="HQ24"/>
      <c r="HR24"/>
      <c r="HS24"/>
      <c r="HT24"/>
      <c r="HU24"/>
      <c r="HV24"/>
      <c r="HY24"/>
      <c r="IB24"/>
      <c r="IC24"/>
      <c r="ID24"/>
      <c r="IE24"/>
      <c r="IF24"/>
      <c r="IG24"/>
      <c r="IJ24"/>
      <c r="IK24"/>
      <c r="IL24" s="87"/>
    </row>
    <row r="25" spans="1:251" s="4" customFormat="1" hidden="1" x14ac:dyDescent="0.25">
      <c r="A25" s="34"/>
      <c r="B25" s="65"/>
      <c r="C25" s="25"/>
      <c r="D25" s="26"/>
      <c r="E25" s="66"/>
      <c r="F25" s="66"/>
      <c r="G25" s="21" t="str">
        <f>IF(AND(OR($G$2="Y",$H$2="Y"),I25&lt;5,J25&lt;5),IF(AND(I25=#REF!,J25=#REF!),#REF!+1,1),"")</f>
        <v/>
      </c>
      <c r="H25" s="21" t="e">
        <f>IF(AND($H$2="Y",J25&gt;0,OR(AND(G25=1,#REF!=10),AND(G25=2,#REF!=20),AND(G25=3,#REF!=30),AND(G25=4,#REF!=40),AND(G25=5,#REF!=50),AND(G25=6,#REF!=60),AND(G25=7,#REF!=70),AND(G25=8,#REF!=80),AND(G25=9,#REF!=90),AND(G25=10,#REF!=100))),VLOOKUP(J25-1,SortLookup!$A$13:$B$16,2,FALSE),"")</f>
        <v>#REF!</v>
      </c>
      <c r="I25" s="35" t="str">
        <f>IF(ISNA(VLOOKUP(E25,SortLookup!$A$1:$B$5,2,FALSE))," ",VLOOKUP(E25,SortLookup!$A$1:$B$5,2,FALSE))</f>
        <v xml:space="preserve"> </v>
      </c>
      <c r="J25" s="22" t="str">
        <f>IF(ISNA(VLOOKUP(F25,SortLookup!$A$7:$B$11,2,FALSE))," ",VLOOKUP(F25,SortLookup!$A$7:$B$11,2,FALSE))</f>
        <v xml:space="preserve"> </v>
      </c>
      <c r="K25" s="79">
        <f t="shared" ref="K25:K27" si="0">L25+M25+N25</f>
        <v>0</v>
      </c>
      <c r="L25" s="62">
        <f t="shared" ref="L25:L27" si="1">AB25+AO25+BA25+BL25+BY25+CJ25+CU25+DF25+DQ25+EB25+EM25+EX25+FI25+FT25+GE25+GP25+HA25+HL25+HW25+IH25</f>
        <v>0</v>
      </c>
      <c r="M25" s="23">
        <f t="shared" ref="M25:M27" si="2">AD25+AQ25+BC25+BN25+CA25+CL25+CW25+DH25+DS25+ED25+EO25+EZ25+FK25+FV25+GG25+GR25+HC25+HN25+HY25+IJ25</f>
        <v>0</v>
      </c>
      <c r="N25" s="27">
        <f t="shared" ref="N25:N27" si="3">O25/2</f>
        <v>0</v>
      </c>
      <c r="O25" s="78">
        <f t="shared" ref="O25:O27" si="4">W25+AJ25+AV25+BG25+BT25+CE25+CP25+DA25+DL25+DW25+EH25+ES25+FD25+FO25+FZ25+GK25+GV25+HG25+HR25+IC25</f>
        <v>0</v>
      </c>
      <c r="P25" s="32"/>
      <c r="Q25" s="29"/>
      <c r="R25" s="29"/>
      <c r="S25" s="29"/>
      <c r="T25" s="29"/>
      <c r="U25" s="29"/>
      <c r="V25" s="29"/>
      <c r="W25" s="30"/>
      <c r="X25" s="30"/>
      <c r="Y25" s="30"/>
      <c r="Z25" s="30"/>
      <c r="AA25" s="31"/>
      <c r="AB25" s="28">
        <f>P25+Q25+R25+S25+T25+U25+V25</f>
        <v>0</v>
      </c>
      <c r="AC25" s="27">
        <f t="shared" ref="AC25:AC27" si="5">W25</f>
        <v>0</v>
      </c>
      <c r="AD25" s="23">
        <f t="shared" ref="AD25:AD27" si="6">(X25*3)+(Y25*10)+(Z25*5)+(AA25*20)</f>
        <v>0</v>
      </c>
      <c r="AE25" s="46">
        <f>AB25+AC25+AD25</f>
        <v>0</v>
      </c>
      <c r="AF25" s="32"/>
      <c r="AG25" s="29"/>
      <c r="AH25" s="29"/>
      <c r="AI25" s="29"/>
      <c r="AJ25" s="30"/>
      <c r="AK25" s="30"/>
      <c r="AL25" s="30"/>
      <c r="AM25" s="30"/>
      <c r="AN25" s="31"/>
      <c r="AO25" s="28">
        <f>AF25+AG25+AH25+AI25</f>
        <v>0</v>
      </c>
      <c r="AP25" s="27">
        <f t="shared" ref="AP25:AP27" si="7">AJ25</f>
        <v>0</v>
      </c>
      <c r="AQ25" s="23">
        <f t="shared" ref="AQ25:AQ27" si="8">(AK25*3)+(AL25*10)+(AM25*5)+(AN25*20)</f>
        <v>0</v>
      </c>
      <c r="AR25" s="46">
        <f>AO25+AP25+AQ25</f>
        <v>0</v>
      </c>
      <c r="AS25" s="32"/>
      <c r="AT25" s="29"/>
      <c r="AU25" s="29"/>
      <c r="AV25" s="30"/>
      <c r="AW25" s="30"/>
      <c r="AX25" s="30"/>
      <c r="AY25" s="30"/>
      <c r="AZ25" s="31"/>
      <c r="BA25" s="28">
        <f>AS25+AT25+AU25</f>
        <v>0</v>
      </c>
      <c r="BB25" s="27">
        <f>AV25/2</f>
        <v>0</v>
      </c>
      <c r="BC25" s="23">
        <f>(AW25*3)+(AX25*5)+(AY25*5)+(AZ25*20)</f>
        <v>0</v>
      </c>
      <c r="BD25" s="46">
        <f>BA25+BB25+BC25</f>
        <v>0</v>
      </c>
      <c r="BE25" s="28"/>
      <c r="BF25" s="44"/>
      <c r="BG25" s="30"/>
      <c r="BH25" s="30"/>
      <c r="BI25" s="30"/>
      <c r="BJ25" s="30"/>
      <c r="BK25" s="30"/>
      <c r="BL25" s="62">
        <f>BE25+BF25</f>
        <v>0</v>
      </c>
      <c r="BM25" s="27">
        <f>BG25/2</f>
        <v>0</v>
      </c>
      <c r="BN25" s="23">
        <f>(BH25*3)+(BI25*5)+(BJ25*5)+(BK25*20)</f>
        <v>0</v>
      </c>
      <c r="BO25" s="71">
        <f>BL25+BM25+BN25</f>
        <v>0</v>
      </c>
      <c r="BP25" s="29"/>
      <c r="BQ25" s="29"/>
      <c r="BR25" s="29"/>
      <c r="BS25" s="29"/>
      <c r="BT25" s="30"/>
      <c r="BU25" s="30"/>
      <c r="BV25" s="30"/>
      <c r="BW25" s="30"/>
      <c r="BX25" s="31"/>
      <c r="BY25" s="28">
        <f>BP25+BQ25+BR25+BS25</f>
        <v>0</v>
      </c>
      <c r="BZ25" s="27">
        <f>BT25/2</f>
        <v>0</v>
      </c>
      <c r="CA25" s="23">
        <f>(BU25*3)+(BV25*5)+(BW25*5)+(BX25*20)</f>
        <v>0</v>
      </c>
      <c r="CB25" s="46">
        <f>BY25+BZ25+CA25</f>
        <v>0</v>
      </c>
      <c r="CC25" s="32"/>
      <c r="CD25" s="29"/>
      <c r="CE25" s="30"/>
      <c r="CF25" s="30"/>
      <c r="CG25" s="30"/>
      <c r="CH25" s="30"/>
      <c r="CI25" s="31"/>
      <c r="CJ25" s="28">
        <f>CC25+CD25</f>
        <v>0</v>
      </c>
      <c r="CK25" s="27">
        <f>CE25/2</f>
        <v>0</v>
      </c>
      <c r="CL25" s="23">
        <f>(CF25*3)+(CG25*5)+(CH25*5)+(CI25*20)</f>
        <v>0</v>
      </c>
      <c r="CM25" s="46">
        <f>CJ25+CK25+CL25</f>
        <v>0</v>
      </c>
      <c r="IL25" s="87"/>
      <c r="IM25"/>
      <c r="IN25"/>
      <c r="IQ25"/>
    </row>
    <row r="26" spans="1:251" s="4" customFormat="1" hidden="1" x14ac:dyDescent="0.25">
      <c r="A26" s="34"/>
      <c r="B26" s="25"/>
      <c r="C26" s="25"/>
      <c r="D26" s="26"/>
      <c r="E26" s="26"/>
      <c r="F26" s="26"/>
      <c r="G26" s="21" t="str">
        <f>IF(AND(OR($G$2="Y",$H$2="Y"),I26&lt;5,J26&lt;5),IF(AND(I26=I25,J26=J25),G25+1,1),"")</f>
        <v/>
      </c>
      <c r="H26" s="21" t="e">
        <f>IF(AND($H$2="Y",J26&gt;0,OR(AND(G26=1,#REF!=10),AND(G26=2,#REF!=20),AND(G26=3,#REF!=30),AND(G26=4,#REF!=40),AND(G26=5,#REF!=50),AND(G26=6,#REF!=60),AND(G26=7,#REF!=70),AND(G26=8,#REF!=80),AND(G26=9,G46=90),AND(G26=10,#REF!=100))),VLOOKUP(J26-1,SortLookup!$A$13:$B$16,2,FALSE),"")</f>
        <v>#REF!</v>
      </c>
      <c r="I26" s="35" t="str">
        <f>IF(ISNA(VLOOKUP(E26,SortLookup!$A$1:$B$5,2,FALSE))," ",VLOOKUP(E26,SortLookup!$A$1:$B$5,2,FALSE))</f>
        <v xml:space="preserve"> </v>
      </c>
      <c r="J26" s="22" t="str">
        <f>IF(ISNA(VLOOKUP(F26,SortLookup!$A$7:$B$11,2,FALSE))," ",VLOOKUP(F26,SortLookup!$A$7:$B$11,2,FALSE))</f>
        <v xml:space="preserve"> </v>
      </c>
      <c r="K26" s="79">
        <f t="shared" si="0"/>
        <v>0</v>
      </c>
      <c r="L26" s="62">
        <f t="shared" si="1"/>
        <v>0</v>
      </c>
      <c r="M26" s="23">
        <f t="shared" si="2"/>
        <v>0</v>
      </c>
      <c r="N26" s="27">
        <f t="shared" si="3"/>
        <v>0</v>
      </c>
      <c r="O26" s="78">
        <f t="shared" si="4"/>
        <v>0</v>
      </c>
      <c r="P26" s="32"/>
      <c r="Q26" s="29"/>
      <c r="R26" s="29"/>
      <c r="S26" s="29"/>
      <c r="T26" s="29"/>
      <c r="U26" s="29"/>
      <c r="V26" s="29"/>
      <c r="W26" s="30"/>
      <c r="X26" s="30"/>
      <c r="Y26" s="30"/>
      <c r="Z26" s="30"/>
      <c r="AA26" s="31"/>
      <c r="AB26" s="28">
        <f>P26+Q26+R26+S26+T26+U26+V26</f>
        <v>0</v>
      </c>
      <c r="AC26" s="27">
        <f t="shared" si="5"/>
        <v>0</v>
      </c>
      <c r="AD26" s="23">
        <f t="shared" si="6"/>
        <v>0</v>
      </c>
      <c r="AE26" s="46">
        <f>AB26+AC26+AD26</f>
        <v>0</v>
      </c>
      <c r="AF26" s="32"/>
      <c r="AG26" s="29"/>
      <c r="AH26" s="29"/>
      <c r="AI26" s="29"/>
      <c r="AJ26" s="30"/>
      <c r="AK26" s="30"/>
      <c r="AL26" s="30"/>
      <c r="AM26" s="30"/>
      <c r="AN26" s="31"/>
      <c r="AO26" s="28">
        <f>AF26+AG26+AH26+AI26</f>
        <v>0</v>
      </c>
      <c r="AP26" s="27">
        <f t="shared" si="7"/>
        <v>0</v>
      </c>
      <c r="AQ26" s="23">
        <f t="shared" si="8"/>
        <v>0</v>
      </c>
      <c r="AR26" s="46">
        <f>AO26+AP26+AQ26</f>
        <v>0</v>
      </c>
      <c r="AS26" s="32"/>
      <c r="AT26" s="29"/>
      <c r="AU26" s="29"/>
      <c r="AV26" s="30"/>
      <c r="AW26" s="30"/>
      <c r="AX26" s="30"/>
      <c r="AY26" s="30"/>
      <c r="AZ26" s="31"/>
      <c r="BA26" s="28">
        <f>AS26+AT26+AU26</f>
        <v>0</v>
      </c>
      <c r="BB26" s="27">
        <f>AV26/2</f>
        <v>0</v>
      </c>
      <c r="BC26" s="23">
        <f>(AW26*3)+(AX26*5)+(AY26*5)+(AZ26*20)</f>
        <v>0</v>
      </c>
      <c r="BD26" s="46">
        <f>BA26+BB26+BC26</f>
        <v>0</v>
      </c>
      <c r="BE26" s="28"/>
      <c r="BF26" s="44"/>
      <c r="BG26" s="30"/>
      <c r="BH26" s="30"/>
      <c r="BI26" s="30"/>
      <c r="BJ26" s="30"/>
      <c r="BK26" s="30"/>
      <c r="BL26" s="62">
        <f>BE26+BF26</f>
        <v>0</v>
      </c>
      <c r="BM26" s="27">
        <f>BG26/2</f>
        <v>0</v>
      </c>
      <c r="BN26" s="23">
        <f>(BH26*3)+(BI26*5)+(BJ26*5)+(BK26*20)</f>
        <v>0</v>
      </c>
      <c r="BO26" s="71">
        <f>BL26+BM26+BN26</f>
        <v>0</v>
      </c>
      <c r="BP26" s="29"/>
      <c r="BQ26" s="29"/>
      <c r="BR26" s="29"/>
      <c r="BS26" s="29"/>
      <c r="BT26" s="30"/>
      <c r="BU26" s="30"/>
      <c r="BV26" s="30"/>
      <c r="BW26" s="30"/>
      <c r="BX26" s="31"/>
      <c r="BY26" s="28">
        <f>BP26+BQ26+BR26+BS26</f>
        <v>0</v>
      </c>
      <c r="BZ26" s="27">
        <f>BT26/2</f>
        <v>0</v>
      </c>
      <c r="CA26" s="23">
        <f>(BU26*3)+(BV26*5)+(BW26*5)+(BX26*20)</f>
        <v>0</v>
      </c>
      <c r="CB26" s="46">
        <f>BY26+BZ26+CA26</f>
        <v>0</v>
      </c>
      <c r="CC26" s="32"/>
      <c r="CD26" s="29"/>
      <c r="CE26" s="30"/>
      <c r="CF26" s="30"/>
      <c r="CG26" s="30"/>
      <c r="CH26" s="30"/>
      <c r="CI26" s="31"/>
      <c r="CJ26" s="28">
        <f>CC26+CD26</f>
        <v>0</v>
      </c>
      <c r="CK26" s="27">
        <f>CE26/2</f>
        <v>0</v>
      </c>
      <c r="CL26" s="23">
        <f>(CF26*3)+(CG26*5)+(CH26*5)+(CI26*20)</f>
        <v>0</v>
      </c>
      <c r="CM26" s="46">
        <f>CJ26+CK26+CL26</f>
        <v>0</v>
      </c>
      <c r="IL26" s="87"/>
      <c r="IM26"/>
      <c r="IN26"/>
    </row>
    <row r="27" spans="1:251" s="4" customFormat="1" ht="13.8" hidden="1" thickBot="1" x14ac:dyDescent="0.3">
      <c r="A27" s="34"/>
      <c r="B27" s="25"/>
      <c r="C27" s="25"/>
      <c r="D27" s="26"/>
      <c r="E27" s="26"/>
      <c r="F27" s="26"/>
      <c r="G27" s="21" t="str">
        <f>IF(AND(OR($G$2="Y",$H$2="Y"),I27&lt;5,J27&lt;5),IF(AND(I27=#REF!,J27=#REF!),#REF!+1,1),"")</f>
        <v/>
      </c>
      <c r="H27" s="21" t="e">
        <f>IF(AND($H$2="Y",J27&gt;0,OR(AND(G27=1,#REF!=10),AND(G27=2,#REF!=20),AND(G27=3,#REF!=30),AND(G27=4,#REF!=40),AND(G27=5,#REF!=50),AND(G27=6,#REF!=60),AND(G27=7,#REF!=70),AND(G27=8,#REF!=80),AND(G27=9,#REF!=90),AND(G27=10,#REF!=100))),VLOOKUP(J27-1,SortLookup!$A$13:$B$16,2,FALSE),"")</f>
        <v>#REF!</v>
      </c>
      <c r="I27" s="35" t="str">
        <f>IF(ISNA(VLOOKUP(E27,SortLookup!$A$1:$B$5,2,FALSE))," ",VLOOKUP(E27,SortLookup!$A$1:$B$5,2,FALSE))</f>
        <v xml:space="preserve"> </v>
      </c>
      <c r="J27" s="22" t="str">
        <f>IF(ISNA(VLOOKUP(F27,SortLookup!$A$7:$B$11,2,FALSE))," ",VLOOKUP(F27,SortLookup!$A$7:$B$11,2,FALSE))</f>
        <v xml:space="preserve"> </v>
      </c>
      <c r="K27" s="79">
        <f t="shared" si="0"/>
        <v>0</v>
      </c>
      <c r="L27" s="62">
        <f t="shared" si="1"/>
        <v>0</v>
      </c>
      <c r="M27" s="23">
        <f t="shared" si="2"/>
        <v>0</v>
      </c>
      <c r="N27" s="27">
        <f t="shared" si="3"/>
        <v>0</v>
      </c>
      <c r="O27" s="78">
        <f t="shared" si="4"/>
        <v>0</v>
      </c>
      <c r="P27" s="32"/>
      <c r="Q27" s="29"/>
      <c r="R27" s="29"/>
      <c r="S27" s="29"/>
      <c r="T27" s="29"/>
      <c r="U27" s="29"/>
      <c r="V27" s="29"/>
      <c r="W27" s="30"/>
      <c r="X27" s="30"/>
      <c r="Y27" s="30"/>
      <c r="Z27" s="30"/>
      <c r="AA27" s="31"/>
      <c r="AB27" s="28">
        <f t="shared" ref="AB27" si="9">P27+Q27+R27+S27+T27+U27+V27</f>
        <v>0</v>
      </c>
      <c r="AC27" s="27">
        <f t="shared" si="5"/>
        <v>0</v>
      </c>
      <c r="AD27" s="23">
        <f t="shared" si="6"/>
        <v>0</v>
      </c>
      <c r="AE27" s="46">
        <f t="shared" ref="AE27" si="10">AB27+AC27+AD27</f>
        <v>0</v>
      </c>
      <c r="AF27" s="32"/>
      <c r="AG27" s="29"/>
      <c r="AH27" s="29"/>
      <c r="AI27" s="29"/>
      <c r="AJ27" s="30"/>
      <c r="AK27" s="30"/>
      <c r="AL27" s="30"/>
      <c r="AM27" s="30"/>
      <c r="AN27" s="31"/>
      <c r="AO27" s="28">
        <f t="shared" ref="AO27" si="11">AF27+AG27+AH27+AI27</f>
        <v>0</v>
      </c>
      <c r="AP27" s="27">
        <f t="shared" si="7"/>
        <v>0</v>
      </c>
      <c r="AQ27" s="23">
        <f t="shared" si="8"/>
        <v>0</v>
      </c>
      <c r="AR27" s="46">
        <f t="shared" ref="AR27" si="12">AO27+AP27+AQ27</f>
        <v>0</v>
      </c>
      <c r="AS27" s="32"/>
      <c r="AT27" s="29"/>
      <c r="AU27" s="29"/>
      <c r="AV27" s="30"/>
      <c r="AW27" s="30"/>
      <c r="AX27" s="30"/>
      <c r="AY27" s="30"/>
      <c r="AZ27" s="31"/>
      <c r="BA27" s="28">
        <f t="shared" ref="BA27" si="13">AS27+AT27+AU27</f>
        <v>0</v>
      </c>
      <c r="BB27" s="27">
        <f t="shared" ref="BB27" si="14">AV27/2</f>
        <v>0</v>
      </c>
      <c r="BC27" s="23">
        <f t="shared" ref="BC27" si="15">(AW27*3)+(AX27*5)+(AY27*5)+(AZ27*20)</f>
        <v>0</v>
      </c>
      <c r="BD27" s="46">
        <f t="shared" ref="BD27" si="16">BA27+BB27+BC27</f>
        <v>0</v>
      </c>
      <c r="BE27" s="28"/>
      <c r="BF27" s="44"/>
      <c r="BG27" s="30"/>
      <c r="BH27" s="30"/>
      <c r="BI27" s="30"/>
      <c r="BJ27" s="30"/>
      <c r="BK27" s="30"/>
      <c r="BL27" s="62">
        <f t="shared" ref="BL27" si="17">BE27+BF27</f>
        <v>0</v>
      </c>
      <c r="BM27" s="27">
        <f t="shared" ref="BM27" si="18">BG27/2</f>
        <v>0</v>
      </c>
      <c r="BN27" s="23">
        <f t="shared" ref="BN27" si="19">(BH27*3)+(BI27*5)+(BJ27*5)+(BK27*20)</f>
        <v>0</v>
      </c>
      <c r="BO27" s="71">
        <f t="shared" ref="BO27" si="20">BL27+BM27+BN27</f>
        <v>0</v>
      </c>
      <c r="BP27" s="29"/>
      <c r="BQ27" s="29"/>
      <c r="BR27" s="29"/>
      <c r="BS27" s="29"/>
      <c r="BT27" s="30"/>
      <c r="BU27" s="30"/>
      <c r="BV27" s="30"/>
      <c r="BW27" s="30"/>
      <c r="BX27" s="31"/>
      <c r="BY27" s="28">
        <f t="shared" ref="BY27" si="21">BP27+BQ27+BR27+BS27</f>
        <v>0</v>
      </c>
      <c r="BZ27" s="27">
        <f t="shared" ref="BZ27" si="22">BT27/2</f>
        <v>0</v>
      </c>
      <c r="CA27" s="23">
        <f t="shared" ref="CA27" si="23">(BU27*3)+(BV27*5)+(BW27*5)+(BX27*20)</f>
        <v>0</v>
      </c>
      <c r="CB27" s="46">
        <f t="shared" ref="CB27" si="24">BY27+BZ27+CA27</f>
        <v>0</v>
      </c>
      <c r="CC27" s="32"/>
      <c r="CD27" s="29"/>
      <c r="CE27" s="30"/>
      <c r="CF27" s="30"/>
      <c r="CG27" s="30"/>
      <c r="CH27" s="30"/>
      <c r="CI27" s="31"/>
      <c r="CJ27" s="28">
        <f t="shared" ref="CJ27" si="25">CC27+CD27</f>
        <v>0</v>
      </c>
      <c r="CK27" s="27">
        <f t="shared" ref="CK27" si="26">CE27/2</f>
        <v>0</v>
      </c>
      <c r="CL27" s="23">
        <f t="shared" ref="CL27" si="27">(CF27*3)+(CG27*5)+(CH27*5)+(CI27*20)</f>
        <v>0</v>
      </c>
      <c r="CM27" s="46">
        <f t="shared" ref="CM27" si="28">CJ27+CK27+CL27</f>
        <v>0</v>
      </c>
      <c r="CN27"/>
      <c r="CO27"/>
      <c r="CP27"/>
      <c r="CQ27"/>
      <c r="CR27"/>
      <c r="CS27"/>
      <c r="CT27"/>
      <c r="CW27"/>
      <c r="CZ27"/>
      <c r="DA27"/>
      <c r="DB27"/>
      <c r="DC27"/>
      <c r="DD27"/>
      <c r="DE27"/>
      <c r="DH27"/>
      <c r="DK27"/>
      <c r="DL27"/>
      <c r="DM27"/>
      <c r="DN27"/>
      <c r="DO27"/>
      <c r="DP27"/>
      <c r="DS27"/>
      <c r="DV27"/>
      <c r="DW27"/>
      <c r="DX27"/>
      <c r="DY27"/>
      <c r="DZ27"/>
      <c r="EA27"/>
      <c r="ED27"/>
      <c r="EG27"/>
      <c r="EH27"/>
      <c r="EI27"/>
      <c r="EJ27"/>
      <c r="EK27"/>
      <c r="EL27"/>
      <c r="EO27"/>
      <c r="ER27"/>
      <c r="ES27"/>
      <c r="ET27"/>
      <c r="EU27"/>
      <c r="EV27"/>
      <c r="EW27"/>
      <c r="EZ27"/>
      <c r="FC27"/>
      <c r="FD27"/>
      <c r="FE27"/>
      <c r="FF27"/>
      <c r="FG27"/>
      <c r="FH27"/>
      <c r="FK27"/>
      <c r="FN27"/>
      <c r="FO27"/>
      <c r="FP27"/>
      <c r="FQ27"/>
      <c r="FR27"/>
      <c r="FS27"/>
      <c r="FV27"/>
      <c r="FY27"/>
      <c r="FZ27"/>
      <c r="GA27"/>
      <c r="GB27"/>
      <c r="GC27"/>
      <c r="GD27"/>
      <c r="GG27"/>
      <c r="GJ27"/>
      <c r="GK27"/>
      <c r="GL27"/>
      <c r="GM27"/>
      <c r="GN27"/>
      <c r="GO27"/>
      <c r="GR27"/>
      <c r="GU27"/>
      <c r="GV27"/>
      <c r="GW27"/>
      <c r="GX27"/>
      <c r="GY27"/>
      <c r="GZ27"/>
      <c r="HC27"/>
      <c r="HF27"/>
      <c r="HG27"/>
      <c r="HH27"/>
      <c r="HI27"/>
      <c r="HJ27"/>
      <c r="HK27"/>
      <c r="HN27"/>
      <c r="HQ27"/>
      <c r="HR27"/>
      <c r="HS27"/>
      <c r="HT27"/>
      <c r="HU27"/>
      <c r="HV27"/>
      <c r="HY27"/>
      <c r="IB27"/>
      <c r="IC27"/>
      <c r="ID27"/>
      <c r="IE27"/>
      <c r="IF27"/>
      <c r="IG27"/>
      <c r="IJ27"/>
      <c r="IK27"/>
      <c r="IL27" s="87"/>
    </row>
    <row r="28" spans="1:251" ht="13.8" thickTop="1" x14ac:dyDescent="0.25">
      <c r="A28" s="83"/>
      <c r="B28" s="82"/>
      <c r="C28" s="82"/>
      <c r="D28" s="84"/>
      <c r="E28" s="82"/>
      <c r="F28" s="82"/>
      <c r="G28" s="85"/>
      <c r="H28" s="85"/>
      <c r="I28" s="85"/>
      <c r="J28" s="85"/>
      <c r="K28" s="85"/>
      <c r="L28" s="82"/>
      <c r="M28" s="82"/>
      <c r="N28" s="82"/>
      <c r="O28" s="82"/>
      <c r="P28" s="82"/>
      <c r="Q28" s="82"/>
      <c r="R28" s="82"/>
      <c r="S28" s="82"/>
      <c r="T28" s="82"/>
      <c r="U28" s="82"/>
      <c r="V28" s="82"/>
      <c r="W28" s="82"/>
      <c r="X28" s="82"/>
      <c r="Y28" s="82"/>
      <c r="Z28" s="82"/>
      <c r="AA28" s="82"/>
      <c r="AB28" s="82"/>
      <c r="AC28" s="82"/>
      <c r="AD28" s="82"/>
      <c r="AE28" s="82"/>
      <c r="AF28" s="82"/>
      <c r="AG28" s="82"/>
      <c r="AH28" s="82"/>
      <c r="AI28" s="82"/>
      <c r="AJ28" s="82"/>
      <c r="AK28" s="82"/>
      <c r="AL28" s="82"/>
      <c r="AM28" s="82"/>
      <c r="AN28" s="82"/>
      <c r="AO28" s="82"/>
      <c r="AP28" s="82"/>
      <c r="AQ28" s="82"/>
      <c r="AR28" s="82"/>
      <c r="AS28" s="82"/>
      <c r="AT28" s="82"/>
      <c r="AU28" s="82"/>
      <c r="AV28" s="82"/>
      <c r="AW28" s="82"/>
      <c r="AX28" s="82"/>
      <c r="AY28" s="82"/>
      <c r="AZ28" s="82"/>
      <c r="BA28" s="82"/>
      <c r="BB28" s="82"/>
      <c r="BC28" s="82"/>
      <c r="BD28" s="82"/>
      <c r="BE28" s="82"/>
      <c r="BF28" s="82"/>
      <c r="BG28" s="82"/>
      <c r="BH28" s="82"/>
      <c r="BI28" s="82"/>
      <c r="BJ28" s="82"/>
      <c r="BK28" s="82"/>
      <c r="BL28" s="82"/>
      <c r="BM28" s="82"/>
      <c r="BN28" s="82"/>
      <c r="BO28" s="82"/>
      <c r="BP28" s="82"/>
      <c r="BQ28" s="82"/>
      <c r="BR28" s="82"/>
      <c r="BS28" s="82"/>
      <c r="BT28" s="82"/>
      <c r="BU28" s="82"/>
      <c r="BV28" s="82"/>
      <c r="BW28" s="82"/>
      <c r="BX28" s="82"/>
      <c r="BY28" s="82"/>
      <c r="BZ28" s="82"/>
      <c r="CA28" s="82"/>
      <c r="CB28" s="82"/>
      <c r="CC28" s="82"/>
      <c r="CD28" s="82"/>
      <c r="CE28" s="82"/>
      <c r="CF28" s="82"/>
      <c r="CG28" s="82"/>
      <c r="CH28" s="82"/>
      <c r="CI28" s="82"/>
      <c r="CJ28" s="82"/>
      <c r="CK28" s="82"/>
      <c r="CL28" s="82"/>
      <c r="CM28" s="82"/>
    </row>
    <row r="29" spans="1:251" x14ac:dyDescent="0.25">
      <c r="B29" s="68" t="s">
        <v>86</v>
      </c>
      <c r="D29" s="80"/>
      <c r="AE29" s="4"/>
    </row>
    <row r="30" spans="1:251" x14ac:dyDescent="0.25">
      <c r="B30" s="4" t="s">
        <v>104</v>
      </c>
      <c r="AE30" s="4"/>
    </row>
    <row r="31" spans="1:251" x14ac:dyDescent="0.25">
      <c r="B31" s="4" t="s">
        <v>105</v>
      </c>
      <c r="AE31" s="4"/>
    </row>
    <row r="32" spans="1:251" x14ac:dyDescent="0.25">
      <c r="B32" s="81" t="s">
        <v>93</v>
      </c>
      <c r="AE32" s="4"/>
    </row>
    <row r="33" spans="2:37" x14ac:dyDescent="0.25">
      <c r="AE33" s="4"/>
    </row>
    <row r="34" spans="2:37" x14ac:dyDescent="0.25">
      <c r="B34" s="81" t="s">
        <v>90</v>
      </c>
      <c r="AE34" s="4"/>
    </row>
    <row r="35" spans="2:37" x14ac:dyDescent="0.25">
      <c r="B35" s="81" t="s">
        <v>88</v>
      </c>
      <c r="AE35" s="4"/>
    </row>
    <row r="36" spans="2:37" x14ac:dyDescent="0.25">
      <c r="B36" s="81" t="s">
        <v>89</v>
      </c>
      <c r="AE36" s="4"/>
    </row>
    <row r="37" spans="2:37" x14ac:dyDescent="0.25">
      <c r="B37" s="81" t="s">
        <v>92</v>
      </c>
      <c r="AE37" s="4"/>
    </row>
    <row r="38" spans="2:37" x14ac:dyDescent="0.25">
      <c r="B38" s="81" t="s">
        <v>95</v>
      </c>
      <c r="AE38" s="4"/>
    </row>
    <row r="39" spans="2:37" x14ac:dyDescent="0.25">
      <c r="AE39" s="4"/>
    </row>
    <row r="40" spans="2:37" x14ac:dyDescent="0.25">
      <c r="AE40" s="4"/>
    </row>
    <row r="41" spans="2:37" x14ac:dyDescent="0.25">
      <c r="AE41" s="4"/>
    </row>
    <row r="42" spans="2:37" x14ac:dyDescent="0.25">
      <c r="AE42" s="4"/>
    </row>
    <row r="43" spans="2:37" x14ac:dyDescent="0.25">
      <c r="AE43" s="4"/>
      <c r="AK43" s="4"/>
    </row>
    <row r="44" spans="2:37" x14ac:dyDescent="0.25">
      <c r="AE44" s="4"/>
      <c r="AK44" s="4"/>
    </row>
    <row r="45" spans="2:37" x14ac:dyDescent="0.25">
      <c r="AE45" s="4"/>
    </row>
    <row r="46" spans="2:37" x14ac:dyDescent="0.25">
      <c r="AE46" s="4"/>
    </row>
    <row r="47" spans="2:37" x14ac:dyDescent="0.25">
      <c r="AE47" s="4"/>
    </row>
    <row r="48" spans="2:37" x14ac:dyDescent="0.25">
      <c r="AE48" s="4"/>
    </row>
    <row r="49" spans="31:31" x14ac:dyDescent="0.25">
      <c r="AE49" s="4"/>
    </row>
    <row r="50" spans="31:31" x14ac:dyDescent="0.25">
      <c r="AE50" s="4"/>
    </row>
    <row r="51" spans="31:31" x14ac:dyDescent="0.25">
      <c r="AE51" s="4"/>
    </row>
    <row r="52" spans="31:31" x14ac:dyDescent="0.25">
      <c r="AE52" s="4"/>
    </row>
    <row r="53" spans="31:31" x14ac:dyDescent="0.25">
      <c r="AE53" s="4"/>
    </row>
    <row r="54" spans="31:31" x14ac:dyDescent="0.25">
      <c r="AE54" s="4"/>
    </row>
    <row r="55" spans="31:31" x14ac:dyDescent="0.25">
      <c r="AE55" s="4"/>
    </row>
    <row r="56" spans="31:31" x14ac:dyDescent="0.25">
      <c r="AE56" s="4"/>
    </row>
    <row r="57" spans="31:31" x14ac:dyDescent="0.25">
      <c r="AE57" s="4"/>
    </row>
    <row r="58" spans="31:31" x14ac:dyDescent="0.25">
      <c r="AE58" s="4"/>
    </row>
    <row r="59" spans="31:31" x14ac:dyDescent="0.25">
      <c r="AE59" s="4"/>
    </row>
    <row r="60" spans="31:31" x14ac:dyDescent="0.25">
      <c r="AE60" s="4"/>
    </row>
    <row r="61" spans="31:31" x14ac:dyDescent="0.25">
      <c r="AE61" s="4"/>
    </row>
    <row r="62" spans="31:31" x14ac:dyDescent="0.25">
      <c r="AE62" s="4"/>
    </row>
    <row r="63" spans="31:31" x14ac:dyDescent="0.25">
      <c r="AE63" s="4"/>
    </row>
    <row r="64" spans="31:31" x14ac:dyDescent="0.25">
      <c r="AE64" s="4"/>
    </row>
    <row r="65" spans="31:31" x14ac:dyDescent="0.25">
      <c r="AE65" s="4"/>
    </row>
    <row r="66" spans="31:31" x14ac:dyDescent="0.25">
      <c r="AE66" s="4"/>
    </row>
    <row r="67" spans="31:31" x14ac:dyDescent="0.25">
      <c r="AE67" s="4"/>
    </row>
    <row r="68" spans="31:31" x14ac:dyDescent="0.25">
      <c r="AE68" s="4"/>
    </row>
    <row r="69" spans="31:31" x14ac:dyDescent="0.25">
      <c r="AE69" s="4"/>
    </row>
    <row r="70" spans="31:31" x14ac:dyDescent="0.25">
      <c r="AE70" s="4"/>
    </row>
    <row r="71" spans="31:31" x14ac:dyDescent="0.25">
      <c r="AE71" s="4"/>
    </row>
    <row r="72" spans="31:31" x14ac:dyDescent="0.25">
      <c r="AE72" s="4"/>
    </row>
    <row r="73" spans="31:31" x14ac:dyDescent="0.25">
      <c r="AE73" s="4"/>
    </row>
    <row r="74" spans="31:31" x14ac:dyDescent="0.25">
      <c r="AE74" s="4"/>
    </row>
    <row r="75" spans="31:31" x14ac:dyDescent="0.25">
      <c r="AE75" s="4"/>
    </row>
    <row r="76" spans="31:31" x14ac:dyDescent="0.25">
      <c r="AE76" s="4"/>
    </row>
    <row r="77" spans="31:31" x14ac:dyDescent="0.25">
      <c r="AE77" s="4"/>
    </row>
    <row r="78" spans="31:31" x14ac:dyDescent="0.25">
      <c r="AE78" s="4"/>
    </row>
    <row r="79" spans="31:31" x14ac:dyDescent="0.25">
      <c r="AE79" s="4"/>
    </row>
    <row r="80" spans="31:31" x14ac:dyDescent="0.25">
      <c r="AE80" s="4"/>
    </row>
    <row r="81" spans="31:31" x14ac:dyDescent="0.25">
      <c r="AE81" s="4"/>
    </row>
    <row r="82" spans="31:31" x14ac:dyDescent="0.25">
      <c r="AE82" s="4"/>
    </row>
    <row r="83" spans="31:31" x14ac:dyDescent="0.25">
      <c r="AE83" s="4"/>
    </row>
    <row r="84" spans="31:31" x14ac:dyDescent="0.25">
      <c r="AE84" s="4"/>
    </row>
    <row r="85" spans="31:31" x14ac:dyDescent="0.25">
      <c r="AE85" s="4"/>
    </row>
    <row r="86" spans="31:31" x14ac:dyDescent="0.25">
      <c r="AE86" s="4"/>
    </row>
    <row r="87" spans="31:31" x14ac:dyDescent="0.25">
      <c r="AE87" s="4"/>
    </row>
    <row r="88" spans="31:31" x14ac:dyDescent="0.25">
      <c r="AE88" s="4"/>
    </row>
    <row r="89" spans="31:31" x14ac:dyDescent="0.25">
      <c r="AE89" s="4"/>
    </row>
    <row r="90" spans="31:31" x14ac:dyDescent="0.25">
      <c r="AE90" s="4"/>
    </row>
    <row r="91" spans="31:31" x14ac:dyDescent="0.25">
      <c r="AE91" s="4"/>
    </row>
    <row r="92" spans="31:31" x14ac:dyDescent="0.25">
      <c r="AE92" s="4"/>
    </row>
    <row r="93" spans="31:31" x14ac:dyDescent="0.25">
      <c r="AE93" s="4"/>
    </row>
    <row r="94" spans="31:31" x14ac:dyDescent="0.25">
      <c r="AE94" s="4"/>
    </row>
  </sheetData>
  <sheetProtection sheet="1" objects="1" scenarios="1" selectLockedCells="1"/>
  <sortState ref="A12:IQ19">
    <sortCondition ref="E12:E19"/>
    <sortCondition ref="F12:F19"/>
    <sortCondition ref="K12:K19"/>
  </sortState>
  <customSheetViews>
    <customSheetView guid="{1229FF16-6ED5-4DBA-B9FE-D3EE84024C57}" showRuler="0">
      <pane xSplit="6" ySplit="2" topLeftCell="G3" activePane="bottomRight" state="frozenSplit"/>
      <selection pane="bottomRight" activeCell="A53" sqref="A53"/>
      <rowBreaks count="1" manualBreakCount="1">
        <brk id="41" max="244" man="1"/>
      </rowBreaks>
      <colBreaks count="11" manualBreakCount="11">
        <brk id="15" max="51" man="1"/>
        <brk id="31" max="51" man="1"/>
        <brk id="44" max="51" man="1"/>
        <brk id="68" max="51" man="1"/>
        <brk id="91" max="51" man="1"/>
        <brk id="113" max="51" man="1"/>
        <brk id="135" max="51" man="1"/>
        <brk id="157" max="51" man="1"/>
        <brk id="179" max="51" man="1"/>
        <brk id="201" max="51" man="1"/>
        <brk id="223" max="51" man="1"/>
      </colBreaks>
      <pageMargins left="0.25" right="0.25" top="0.5" bottom="0.25" header="0.25" footer="0"/>
      <printOptions gridLines="1"/>
      <pageSetup paperSize="5" fitToWidth="12" fitToHeight="2" pageOrder="overThenDown" orientation="landscape" blackAndWhite="1" horizontalDpi="300" verticalDpi="300" r:id="rId1"/>
      <headerFooter alignWithMargins="0">
        <oddHeader>Page &amp;P&amp;RIDPA Match Scoring Spreadsheet (X-Large)</oddHeader>
      </headerFooter>
    </customSheetView>
    <customSheetView guid="{233156EF-6886-4018-8D35-72AEDB4F2C43}" showRuler="0">
      <pane xSplit="10" ySplit="4" topLeftCell="K5" activePane="bottomRight" state="frozenSplit"/>
      <selection pane="bottomRight" activeCell="B5" sqref="B5"/>
      <pageMargins left="0.75" right="0.75" top="1" bottom="1" header="0.5" footer="0.5"/>
      <pageSetup orientation="portrait" horizontalDpi="300" verticalDpi="300" r:id="rId2"/>
      <headerFooter alignWithMargins="0"/>
    </customSheetView>
  </customSheetViews>
  <mergeCells count="23">
    <mergeCell ref="GT1:HD1"/>
    <mergeCell ref="HE1:HO1"/>
    <mergeCell ref="AS1:BD1"/>
    <mergeCell ref="IA1:IK1"/>
    <mergeCell ref="HP1:HZ1"/>
    <mergeCell ref="GI1:GS1"/>
    <mergeCell ref="FM1:FW1"/>
    <mergeCell ref="FX1:GH1"/>
    <mergeCell ref="BE1:BO1"/>
    <mergeCell ref="BP1:CB1"/>
    <mergeCell ref="EQ1:FA1"/>
    <mergeCell ref="FB1:FL1"/>
    <mergeCell ref="EF1:EP1"/>
    <mergeCell ref="CC1:CM1"/>
    <mergeCell ref="CN1:CX1"/>
    <mergeCell ref="CY1:DI1"/>
    <mergeCell ref="A1:F1"/>
    <mergeCell ref="DU1:EE1"/>
    <mergeCell ref="AF1:AR1"/>
    <mergeCell ref="I1:J1"/>
    <mergeCell ref="K1:O1"/>
    <mergeCell ref="P1:AE1"/>
    <mergeCell ref="DJ1:DT1"/>
  </mergeCells>
  <phoneticPr fontId="1" type="noConversion"/>
  <printOptions gridLines="1"/>
  <pageMargins left="0.25" right="0.25" top="0.5" bottom="0.25" header="0.25" footer="0"/>
  <pageSetup paperSize="5" fitToWidth="12" fitToHeight="2" pageOrder="overThenDown" orientation="landscape" blackAndWhite="1" horizontalDpi="300" verticalDpi="300" r:id="rId3"/>
  <headerFooter alignWithMargins="0">
    <oddHeader>Page &amp;P&amp;RIDPA Match Scoring Spreadsheet (X-Large)</oddHeader>
  </headerFooter>
  <colBreaks count="11" manualBreakCount="11">
    <brk id="15" max="1048575" man="1"/>
    <brk id="31" max="1048575" man="1"/>
    <brk id="44" max="1048575" man="1"/>
    <brk id="67" max="1048575" man="1"/>
    <brk id="91" max="1048575" man="1"/>
    <brk id="113" max="1048575" man="1"/>
    <brk id="135" max="1048575" man="1"/>
    <brk id="157" max="1048575" man="1"/>
    <brk id="179" max="1048575" man="1"/>
    <brk id="201" max="1048575" man="1"/>
    <brk id="223" max="1048575" man="1"/>
  </colBreaks>
  <webPublishItems count="3">
    <webPublishItem id="2499" divId="121013CC_2499" sourceType="sheet" destinationFile="F:\personal\IDPA\FRIDPA_Archive13\FRIDPA\MatchResults\2012\Page.htm"/>
    <webPublishItem id="16419" divId="070310CC_16419" sourceType="printArea" destinationFile="F:\personal\IDPA\FRIDPA_Archive13\FRIDPA\MatchResults\2012\121013CC.htm"/>
    <webPublishItem id="2498" divId="070310CC_2498" sourceType="range" sourceRef="A2:BO2" destinationFile="C:\Documents and Settings\Mick\My Documents\personal\IDPA\FRIDPA_ARCHIVE4\MatchResults\2007\070310cc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7"/>
  <sheetViews>
    <sheetView workbookViewId="0">
      <selection activeCell="A19" sqref="A19"/>
    </sheetView>
  </sheetViews>
  <sheetFormatPr defaultRowHeight="13.2" x14ac:dyDescent="0.25"/>
  <cols>
    <col min="1" max="1" width="4.88671875" bestFit="1" customWidth="1"/>
    <col min="2" max="2" width="4.5546875" bestFit="1" customWidth="1"/>
    <col min="3" max="3" width="113.109375" bestFit="1" customWidth="1"/>
  </cols>
  <sheetData>
    <row r="1" spans="1:3" x14ac:dyDescent="0.25">
      <c r="A1" s="7" t="s">
        <v>13</v>
      </c>
      <c r="B1" s="10">
        <v>0</v>
      </c>
      <c r="C1" s="8" t="s">
        <v>24</v>
      </c>
    </row>
    <row r="2" spans="1:3" x14ac:dyDescent="0.25">
      <c r="A2" s="7" t="s">
        <v>14</v>
      </c>
      <c r="B2" s="10">
        <v>1</v>
      </c>
      <c r="C2" s="9" t="s">
        <v>26</v>
      </c>
    </row>
    <row r="3" spans="1:3" x14ac:dyDescent="0.25">
      <c r="A3" s="7" t="s">
        <v>15</v>
      </c>
      <c r="B3" s="10">
        <v>2</v>
      </c>
      <c r="C3" s="9" t="s">
        <v>27</v>
      </c>
    </row>
    <row r="4" spans="1:3" x14ac:dyDescent="0.25">
      <c r="A4" s="7" t="s">
        <v>78</v>
      </c>
      <c r="B4" s="10">
        <v>3</v>
      </c>
      <c r="C4" s="9" t="s">
        <v>22</v>
      </c>
    </row>
    <row r="5" spans="1:3" x14ac:dyDescent="0.25">
      <c r="A5" s="7" t="s">
        <v>16</v>
      </c>
      <c r="B5" s="10">
        <v>4</v>
      </c>
      <c r="C5" s="9" t="s">
        <v>23</v>
      </c>
    </row>
    <row r="6" spans="1:3" x14ac:dyDescent="0.25">
      <c r="A6" s="7"/>
      <c r="B6" s="10"/>
    </row>
    <row r="7" spans="1:3" x14ac:dyDescent="0.25">
      <c r="A7" s="7" t="s">
        <v>17</v>
      </c>
      <c r="B7" s="10">
        <v>0</v>
      </c>
      <c r="C7" s="9" t="s">
        <v>25</v>
      </c>
    </row>
    <row r="8" spans="1:3" x14ac:dyDescent="0.25">
      <c r="A8" s="7" t="s">
        <v>18</v>
      </c>
      <c r="B8" s="10">
        <v>1</v>
      </c>
      <c r="C8" s="9"/>
    </row>
    <row r="9" spans="1:3" x14ac:dyDescent="0.25">
      <c r="A9" s="7" t="s">
        <v>19</v>
      </c>
      <c r="B9" s="10">
        <v>2</v>
      </c>
    </row>
    <row r="10" spans="1:3" x14ac:dyDescent="0.25">
      <c r="A10" s="7" t="s">
        <v>20</v>
      </c>
      <c r="B10" s="10">
        <v>3</v>
      </c>
      <c r="C10" s="9"/>
    </row>
    <row r="11" spans="1:3" x14ac:dyDescent="0.25">
      <c r="A11" s="7" t="s">
        <v>21</v>
      </c>
      <c r="B11" s="10">
        <v>4</v>
      </c>
      <c r="C11" s="9"/>
    </row>
    <row r="13" spans="1:3" x14ac:dyDescent="0.25">
      <c r="A13" s="11">
        <v>0</v>
      </c>
      <c r="B13" s="7" t="s">
        <v>17</v>
      </c>
      <c r="C13" s="9" t="s">
        <v>44</v>
      </c>
    </row>
    <row r="14" spans="1:3" x14ac:dyDescent="0.25">
      <c r="A14" s="11">
        <v>1</v>
      </c>
      <c r="B14" s="7" t="s">
        <v>18</v>
      </c>
      <c r="C14" s="9"/>
    </row>
    <row r="15" spans="1:3" x14ac:dyDescent="0.25">
      <c r="A15" s="11">
        <v>2</v>
      </c>
      <c r="B15" s="7" t="s">
        <v>19</v>
      </c>
      <c r="C15" s="9"/>
    </row>
    <row r="16" spans="1:3" x14ac:dyDescent="0.25">
      <c r="A16" s="11">
        <v>3</v>
      </c>
      <c r="B16" s="7" t="s">
        <v>20</v>
      </c>
      <c r="C16" s="9"/>
    </row>
    <row r="17" spans="1:3" x14ac:dyDescent="0.25">
      <c r="A17" s="11">
        <v>4</v>
      </c>
      <c r="B17" t="s">
        <v>50</v>
      </c>
      <c r="C17" t="s">
        <v>51</v>
      </c>
    </row>
  </sheetData>
  <sheetProtection sheet="1" objects="1" scenarios="1" selectLockedCells="1"/>
  <customSheetViews>
    <customSheetView guid="{1229FF16-6ED5-4DBA-B9FE-D3EE84024C57}" showRuler="0">
      <selection activeCell="A19" sqref="A19"/>
      <pageMargins left="0.75" right="0.75" top="1" bottom="1" header="0.5" footer="0.5"/>
      <headerFooter alignWithMargins="0"/>
    </customSheetView>
  </customSheetViews>
  <phoneticPr fontId="1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6"/>
  <sheetViews>
    <sheetView workbookViewId="0">
      <selection activeCell="A33" sqref="A33"/>
    </sheetView>
  </sheetViews>
  <sheetFormatPr defaultRowHeight="13.2" x14ac:dyDescent="0.25"/>
  <cols>
    <col min="1" max="1" width="125.6640625" customWidth="1"/>
  </cols>
  <sheetData>
    <row r="1" spans="1:1" s="14" customFormat="1" x14ac:dyDescent="0.25">
      <c r="A1" s="16" t="s">
        <v>79</v>
      </c>
    </row>
    <row r="2" spans="1:1" s="14" customFormat="1" x14ac:dyDescent="0.25">
      <c r="A2" s="15"/>
    </row>
    <row r="3" spans="1:1" s="14" customFormat="1" x14ac:dyDescent="0.25">
      <c r="A3" s="15"/>
    </row>
    <row r="4" spans="1:1" s="14" customFormat="1" x14ac:dyDescent="0.25">
      <c r="A4" s="16" t="s">
        <v>53</v>
      </c>
    </row>
    <row r="5" spans="1:1" s="14" customFormat="1" x14ac:dyDescent="0.25">
      <c r="A5" s="15" t="s">
        <v>54</v>
      </c>
    </row>
    <row r="6" spans="1:1" s="14" customFormat="1" ht="12.75" customHeight="1" x14ac:dyDescent="0.25">
      <c r="A6" s="15"/>
    </row>
    <row r="7" spans="1:1" x14ac:dyDescent="0.25">
      <c r="A7" s="15" t="s">
        <v>55</v>
      </c>
    </row>
    <row r="8" spans="1:1" x14ac:dyDescent="0.25">
      <c r="A8" s="15" t="s">
        <v>56</v>
      </c>
    </row>
    <row r="9" spans="1:1" x14ac:dyDescent="0.25">
      <c r="A9" s="15" t="s">
        <v>57</v>
      </c>
    </row>
    <row r="10" spans="1:1" x14ac:dyDescent="0.25">
      <c r="A10" s="15" t="s">
        <v>58</v>
      </c>
    </row>
    <row r="11" spans="1:1" x14ac:dyDescent="0.25">
      <c r="A11" s="15" t="s">
        <v>59</v>
      </c>
    </row>
    <row r="12" spans="1:1" x14ac:dyDescent="0.25">
      <c r="A12" s="15" t="s">
        <v>60</v>
      </c>
    </row>
    <row r="13" spans="1:1" x14ac:dyDescent="0.25">
      <c r="A13" s="15" t="s">
        <v>61</v>
      </c>
    </row>
    <row r="14" spans="1:1" x14ac:dyDescent="0.25">
      <c r="A14" s="15" t="s">
        <v>62</v>
      </c>
    </row>
    <row r="15" spans="1:1" x14ac:dyDescent="0.25">
      <c r="A15" s="15"/>
    </row>
    <row r="16" spans="1:1" ht="27" customHeight="1" x14ac:dyDescent="0.25">
      <c r="A16" s="15" t="s">
        <v>67</v>
      </c>
    </row>
    <row r="17" spans="1:1" x14ac:dyDescent="0.25">
      <c r="A17" s="15"/>
    </row>
    <row r="18" spans="1:1" x14ac:dyDescent="0.25">
      <c r="A18" s="15"/>
    </row>
    <row r="19" spans="1:1" ht="26.4" x14ac:dyDescent="0.25">
      <c r="A19" s="17" t="s">
        <v>76</v>
      </c>
    </row>
    <row r="20" spans="1:1" x14ac:dyDescent="0.25">
      <c r="A20" s="17"/>
    </row>
    <row r="21" spans="1:1" x14ac:dyDescent="0.25">
      <c r="A21" s="14"/>
    </row>
    <row r="22" spans="1:1" x14ac:dyDescent="0.25">
      <c r="A22" s="18" t="s">
        <v>68</v>
      </c>
    </row>
    <row r="23" spans="1:1" x14ac:dyDescent="0.25">
      <c r="A23" s="15" t="s">
        <v>55</v>
      </c>
    </row>
    <row r="24" spans="1:1" x14ac:dyDescent="0.25">
      <c r="A24" s="14" t="s">
        <v>69</v>
      </c>
    </row>
    <row r="25" spans="1:1" x14ac:dyDescent="0.25">
      <c r="A25" s="14" t="s">
        <v>75</v>
      </c>
    </row>
    <row r="26" spans="1:1" x14ac:dyDescent="0.25">
      <c r="A26" s="14" t="s">
        <v>70</v>
      </c>
    </row>
    <row r="27" spans="1:1" x14ac:dyDescent="0.25">
      <c r="A27" s="14" t="s">
        <v>71</v>
      </c>
    </row>
    <row r="28" spans="1:1" x14ac:dyDescent="0.25">
      <c r="A28" s="14" t="s">
        <v>72</v>
      </c>
    </row>
    <row r="29" spans="1:1" x14ac:dyDescent="0.25">
      <c r="A29" s="14" t="s">
        <v>77</v>
      </c>
    </row>
    <row r="30" spans="1:1" x14ac:dyDescent="0.25">
      <c r="A30" s="14" t="s">
        <v>73</v>
      </c>
    </row>
    <row r="31" spans="1:1" x14ac:dyDescent="0.25">
      <c r="A31" s="14" t="s">
        <v>74</v>
      </c>
    </row>
    <row r="32" spans="1:1" x14ac:dyDescent="0.25">
      <c r="A32" s="14"/>
    </row>
    <row r="33" spans="1:1" x14ac:dyDescent="0.25">
      <c r="A33" s="14"/>
    </row>
    <row r="34" spans="1:1" x14ac:dyDescent="0.25">
      <c r="A34" s="14"/>
    </row>
    <row r="35" spans="1:1" x14ac:dyDescent="0.25">
      <c r="A35" s="14"/>
    </row>
    <row r="36" spans="1:1" x14ac:dyDescent="0.25">
      <c r="A36" s="14"/>
    </row>
  </sheetData>
  <sheetProtection sheet="1" objects="1" scenarios="1"/>
  <customSheetViews>
    <customSheetView guid="{1229FF16-6ED5-4DBA-B9FE-D3EE84024C57}" showRuler="0">
      <selection activeCell="A33" sqref="A33"/>
      <pageMargins left="0.75" right="0.75" top="1" bottom="1" header="0.5" footer="0.5"/>
      <pageSetup orientation="portrait" horizontalDpi="300" verticalDpi="300" r:id="rId1"/>
      <headerFooter alignWithMargins="0"/>
    </customSheetView>
  </customSheetViews>
  <phoneticPr fontId="1" type="noConversion"/>
  <pageMargins left="0.75" right="0.75" top="1" bottom="1" header="0.5" footer="0.5"/>
  <pageSetup orientation="portrait" horizontalDpi="300" verticalDpi="300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Scoresheet</vt:lpstr>
      <vt:lpstr>Sheet1</vt:lpstr>
      <vt:lpstr>SortLookup</vt:lpstr>
      <vt:lpstr>Help</vt:lpstr>
      <vt:lpstr>Scoresheet!Print_Area</vt:lpstr>
      <vt:lpstr>Scoresheet!Print_Titles</vt:lpstr>
    </vt:vector>
  </TitlesOfParts>
  <Company>Collin County IDPA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FRIDPA 13-April-2013 Match Scoring Spreadsheet</dc:title>
  <dc:subject>Updated Jan 05, 2005</dc:subject>
  <dc:creator>James D. Morgan</dc:creator>
  <dc:description>Free for use by all IDPA clubs. Tested, but use at your own risk. Info at http://www.ccidpa.org/scoring/spreadsheets.html</dc:description>
  <cp:lastModifiedBy>Mick</cp:lastModifiedBy>
  <cp:revision>1</cp:revision>
  <cp:lastPrinted>2014-01-21T22:33:36Z</cp:lastPrinted>
  <dcterms:created xsi:type="dcterms:W3CDTF">2001-08-02T04:21:03Z</dcterms:created>
  <dcterms:modified xsi:type="dcterms:W3CDTF">2018-02-19T21:03:21Z</dcterms:modified>
</cp:coreProperties>
</file>