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8\"/>
    </mc:Choice>
  </mc:AlternateContent>
  <bookViews>
    <workbookView xWindow="0" yWindow="0" windowWidth="23040" windowHeight="8955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Scoresheet!$A$1:$IL$76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62913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O3" i="1" l="1"/>
  <c r="N3" i="1" s="1"/>
  <c r="I3" i="1"/>
  <c r="J3" i="1"/>
  <c r="AB3" i="1"/>
  <c r="L3" i="1" s="1"/>
  <c r="K3" i="1" s="1"/>
  <c r="AC3" i="1"/>
  <c r="AD3" i="1"/>
  <c r="M3" i="1" s="1"/>
  <c r="AO3" i="1"/>
  <c r="AP3" i="1"/>
  <c r="AQ3" i="1"/>
  <c r="BA3" i="1"/>
  <c r="BB3" i="1"/>
  <c r="BC3" i="1"/>
  <c r="BL3" i="1"/>
  <c r="BO3" i="1" s="1"/>
  <c r="BM3" i="1"/>
  <c r="BN3" i="1"/>
  <c r="BY3" i="1"/>
  <c r="BZ3" i="1"/>
  <c r="CA3" i="1"/>
  <c r="CJ3" i="1"/>
  <c r="CK3" i="1"/>
  <c r="CL3" i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31" i="1"/>
  <c r="J31" i="1"/>
  <c r="O31" i="1"/>
  <c r="N31" i="1" s="1"/>
  <c r="AB31" i="1"/>
  <c r="AC31" i="1"/>
  <c r="AD31" i="1"/>
  <c r="AO31" i="1"/>
  <c r="AP31" i="1"/>
  <c r="AQ31" i="1"/>
  <c r="BA31" i="1"/>
  <c r="BB31" i="1"/>
  <c r="BC31" i="1"/>
  <c r="BL31" i="1"/>
  <c r="BM31" i="1"/>
  <c r="BN31" i="1"/>
  <c r="BY31" i="1"/>
  <c r="BZ31" i="1"/>
  <c r="CA31" i="1"/>
  <c r="CJ31" i="1"/>
  <c r="CK31" i="1"/>
  <c r="CL31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CJ14" i="1"/>
  <c r="CK14" i="1"/>
  <c r="CL14" i="1"/>
  <c r="BO31" i="1" l="1"/>
  <c r="BO14" i="1"/>
  <c r="BO56" i="1"/>
  <c r="CM14" i="1"/>
  <c r="BD14" i="1"/>
  <c r="G14" i="1"/>
  <c r="H14" i="1" s="1"/>
  <c r="G31" i="1"/>
  <c r="H31" i="1" s="1"/>
  <c r="CB56" i="1"/>
  <c r="CM3" i="1"/>
  <c r="CB3" i="1"/>
  <c r="BD3" i="1"/>
  <c r="AR3" i="1"/>
  <c r="AE3" i="1"/>
  <c r="G3" i="1"/>
  <c r="G56" i="1"/>
  <c r="H56" i="1" s="1"/>
  <c r="M31" i="1"/>
  <c r="AE56" i="1"/>
  <c r="AE31" i="1"/>
  <c r="AR14" i="1"/>
  <c r="AR56" i="1"/>
  <c r="M14" i="1"/>
  <c r="AR31" i="1"/>
  <c r="BD31" i="1"/>
  <c r="BD56" i="1"/>
  <c r="CB31" i="1"/>
  <c r="L56" i="1"/>
  <c r="CB14" i="1"/>
  <c r="CM31" i="1"/>
  <c r="L14" i="1"/>
  <c r="CM56" i="1"/>
  <c r="H3" i="1"/>
  <c r="AE14" i="1"/>
  <c r="L31" i="1"/>
  <c r="M56" i="1"/>
  <c r="AB13" i="1"/>
  <c r="AC13" i="1"/>
  <c r="AD13" i="1"/>
  <c r="AB7" i="1"/>
  <c r="AC7" i="1"/>
  <c r="AD7" i="1"/>
  <c r="AB48" i="1"/>
  <c r="AC48" i="1"/>
  <c r="AD48" i="1"/>
  <c r="AB45" i="1"/>
  <c r="AC45" i="1"/>
  <c r="AD45" i="1"/>
  <c r="AB38" i="1"/>
  <c r="AC38" i="1"/>
  <c r="AD38" i="1"/>
  <c r="AB12" i="1"/>
  <c r="AC12" i="1"/>
  <c r="AD12" i="1"/>
  <c r="AB41" i="1"/>
  <c r="AC41" i="1"/>
  <c r="AD41" i="1"/>
  <c r="AB60" i="1"/>
  <c r="AC60" i="1"/>
  <c r="AD60" i="1"/>
  <c r="AB55" i="1"/>
  <c r="AC55" i="1"/>
  <c r="AD55" i="1"/>
  <c r="AB50" i="1"/>
  <c r="AC50" i="1"/>
  <c r="AD50" i="1"/>
  <c r="AB37" i="1"/>
  <c r="AC37" i="1"/>
  <c r="AD37" i="1"/>
  <c r="AB25" i="1"/>
  <c r="AC25" i="1"/>
  <c r="AD25" i="1"/>
  <c r="AB49" i="1"/>
  <c r="AC49" i="1"/>
  <c r="AD49" i="1"/>
  <c r="AB29" i="1"/>
  <c r="AC29" i="1"/>
  <c r="AD29" i="1"/>
  <c r="AB46" i="1"/>
  <c r="AC46" i="1"/>
  <c r="AD46" i="1"/>
  <c r="AB59" i="1"/>
  <c r="AC59" i="1"/>
  <c r="AD59" i="1"/>
  <c r="AB10" i="1"/>
  <c r="AC10" i="1"/>
  <c r="AD10" i="1"/>
  <c r="AB53" i="1"/>
  <c r="AC53" i="1"/>
  <c r="AD53" i="1"/>
  <c r="AB19" i="1"/>
  <c r="AC19" i="1"/>
  <c r="AD19" i="1"/>
  <c r="AB16" i="1"/>
  <c r="AC16" i="1"/>
  <c r="AD16" i="1"/>
  <c r="AB15" i="1"/>
  <c r="AC15" i="1"/>
  <c r="AD15" i="1"/>
  <c r="AB6" i="1"/>
  <c r="AC6" i="1"/>
  <c r="AD6" i="1"/>
  <c r="AB57" i="1"/>
  <c r="AC57" i="1"/>
  <c r="AD57" i="1"/>
  <c r="AB33" i="1"/>
  <c r="AC33" i="1"/>
  <c r="AD33" i="1"/>
  <c r="AB39" i="1"/>
  <c r="AC39" i="1"/>
  <c r="AD39" i="1"/>
  <c r="AB22" i="1"/>
  <c r="AC22" i="1"/>
  <c r="AD22" i="1"/>
  <c r="AB61" i="1"/>
  <c r="AC61" i="1"/>
  <c r="AD61" i="1"/>
  <c r="AB5" i="1"/>
  <c r="AC5" i="1"/>
  <c r="AD5" i="1"/>
  <c r="AB26" i="1"/>
  <c r="AC26" i="1"/>
  <c r="AD26" i="1"/>
  <c r="AB62" i="1"/>
  <c r="AC62" i="1"/>
  <c r="AD62" i="1"/>
  <c r="AB21" i="1"/>
  <c r="AC21" i="1"/>
  <c r="AD21" i="1"/>
  <c r="AB47" i="1"/>
  <c r="AC47" i="1"/>
  <c r="AD47" i="1"/>
  <c r="AB44" i="1"/>
  <c r="AC44" i="1"/>
  <c r="AD44" i="1"/>
  <c r="AB40" i="1"/>
  <c r="AC40" i="1"/>
  <c r="AD40" i="1"/>
  <c r="AB58" i="1"/>
  <c r="AC58" i="1"/>
  <c r="AD58" i="1"/>
  <c r="AB8" i="1"/>
  <c r="AC8" i="1"/>
  <c r="AD8" i="1"/>
  <c r="K31" i="1" l="1"/>
  <c r="K56" i="1"/>
  <c r="K14" i="1"/>
  <c r="AE7" i="1"/>
  <c r="AE13" i="1"/>
  <c r="AE8" i="1"/>
  <c r="AE58" i="1"/>
  <c r="AE40" i="1"/>
  <c r="AE44" i="1"/>
  <c r="AE47" i="1"/>
  <c r="AE21" i="1"/>
  <c r="AE62" i="1"/>
  <c r="AE26" i="1"/>
  <c r="AE5" i="1"/>
  <c r="AE61" i="1"/>
  <c r="AE22" i="1"/>
  <c r="AE39" i="1"/>
  <c r="AE33" i="1"/>
  <c r="AE57" i="1"/>
  <c r="AE6" i="1"/>
  <c r="AE15" i="1"/>
  <c r="AE16" i="1"/>
  <c r="AE19" i="1"/>
  <c r="AE53" i="1"/>
  <c r="AE10" i="1"/>
  <c r="AE59" i="1"/>
  <c r="AE46" i="1"/>
  <c r="AE29" i="1"/>
  <c r="AE49" i="1"/>
  <c r="AE25" i="1"/>
  <c r="AE37" i="1"/>
  <c r="AE50" i="1"/>
  <c r="AE55" i="1"/>
  <c r="AE60" i="1"/>
  <c r="AE41" i="1"/>
  <c r="AE12" i="1"/>
  <c r="AE38" i="1"/>
  <c r="AE45" i="1"/>
  <c r="AE48" i="1"/>
  <c r="O16" i="1"/>
  <c r="N16" i="1" s="1"/>
  <c r="O42" i="1"/>
  <c r="N42" i="1" s="1"/>
  <c r="I22" i="1" l="1"/>
  <c r="J22" i="1"/>
  <c r="O22" i="1"/>
  <c r="N22" i="1" s="1"/>
  <c r="AO22" i="1"/>
  <c r="AP22" i="1"/>
  <c r="AQ22" i="1"/>
  <c r="BA22" i="1"/>
  <c r="BB22" i="1"/>
  <c r="BC22" i="1"/>
  <c r="BL22" i="1"/>
  <c r="BM22" i="1"/>
  <c r="BN22" i="1"/>
  <c r="BY22" i="1"/>
  <c r="BZ22" i="1"/>
  <c r="CA22" i="1"/>
  <c r="CJ22" i="1"/>
  <c r="CK22" i="1"/>
  <c r="CL22" i="1"/>
  <c r="I57" i="1"/>
  <c r="J57" i="1"/>
  <c r="O57" i="1"/>
  <c r="N57" i="1" s="1"/>
  <c r="AO57" i="1"/>
  <c r="AP57" i="1"/>
  <c r="AQ57" i="1"/>
  <c r="BA57" i="1"/>
  <c r="BB57" i="1"/>
  <c r="BC57" i="1"/>
  <c r="BL57" i="1"/>
  <c r="BM57" i="1"/>
  <c r="BN57" i="1"/>
  <c r="BY57" i="1"/>
  <c r="BZ57" i="1"/>
  <c r="CA57" i="1"/>
  <c r="CJ57" i="1"/>
  <c r="CK57" i="1"/>
  <c r="CL57" i="1"/>
  <c r="I7" i="1"/>
  <c r="J7" i="1"/>
  <c r="O7" i="1"/>
  <c r="N7" i="1" s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BO57" i="1" l="1"/>
  <c r="BO22" i="1"/>
  <c r="CM57" i="1"/>
  <c r="AR57" i="1"/>
  <c r="CB22" i="1"/>
  <c r="G22" i="1"/>
  <c r="H22" i="1" s="1"/>
  <c r="CM22" i="1"/>
  <c r="M57" i="1"/>
  <c r="CB57" i="1"/>
  <c r="BD57" i="1"/>
  <c r="BD22" i="1"/>
  <c r="AR22" i="1"/>
  <c r="M22" i="1"/>
  <c r="G57" i="1"/>
  <c r="H57" i="1" s="1"/>
  <c r="L22" i="1"/>
  <c r="L57" i="1"/>
  <c r="G7" i="1"/>
  <c r="H7" i="1" s="1"/>
  <c r="CB7" i="1"/>
  <c r="CM7" i="1"/>
  <c r="AR7" i="1"/>
  <c r="BD7" i="1"/>
  <c r="M7" i="1"/>
  <c r="BO7" i="1"/>
  <c r="L7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K57" i="1" l="1"/>
  <c r="K22" i="1"/>
  <c r="K7" i="1"/>
  <c r="G51" i="1"/>
  <c r="H51" i="1" s="1"/>
  <c r="BO51" i="1"/>
  <c r="CB51" i="1"/>
  <c r="AE51" i="1"/>
  <c r="CM51" i="1"/>
  <c r="AR51" i="1"/>
  <c r="BD51" i="1"/>
  <c r="M51" i="1"/>
  <c r="L51" i="1"/>
  <c r="CL6" i="1"/>
  <c r="CK6" i="1"/>
  <c r="CJ6" i="1"/>
  <c r="CA6" i="1"/>
  <c r="BZ6" i="1"/>
  <c r="BY6" i="1"/>
  <c r="BN6" i="1"/>
  <c r="BM6" i="1"/>
  <c r="BL6" i="1"/>
  <c r="BC6" i="1"/>
  <c r="BB6" i="1"/>
  <c r="BA6" i="1"/>
  <c r="AQ6" i="1"/>
  <c r="AP6" i="1"/>
  <c r="AO6" i="1"/>
  <c r="O6" i="1"/>
  <c r="N6" i="1" s="1"/>
  <c r="J6" i="1"/>
  <c r="I6" i="1"/>
  <c r="CL44" i="1"/>
  <c r="CK44" i="1"/>
  <c r="CJ44" i="1"/>
  <c r="CA44" i="1"/>
  <c r="BZ44" i="1"/>
  <c r="BY44" i="1"/>
  <c r="BN44" i="1"/>
  <c r="BM44" i="1"/>
  <c r="BL44" i="1"/>
  <c r="BC44" i="1"/>
  <c r="BB44" i="1"/>
  <c r="BA44" i="1"/>
  <c r="AQ44" i="1"/>
  <c r="AP44" i="1"/>
  <c r="AO44" i="1"/>
  <c r="O44" i="1"/>
  <c r="N44" i="1" s="1"/>
  <c r="J44" i="1"/>
  <c r="I44" i="1"/>
  <c r="CL40" i="1"/>
  <c r="CK40" i="1"/>
  <c r="CJ40" i="1"/>
  <c r="CA40" i="1"/>
  <c r="BZ40" i="1"/>
  <c r="BY40" i="1"/>
  <c r="BN40" i="1"/>
  <c r="BM40" i="1"/>
  <c r="BL40" i="1"/>
  <c r="BC40" i="1"/>
  <c r="BB40" i="1"/>
  <c r="BA40" i="1"/>
  <c r="AQ40" i="1"/>
  <c r="AP40" i="1"/>
  <c r="AO40" i="1"/>
  <c r="O40" i="1"/>
  <c r="N40" i="1" s="1"/>
  <c r="J40" i="1"/>
  <c r="I40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O8" i="1"/>
  <c r="N8" i="1" s="1"/>
  <c r="J8" i="1"/>
  <c r="I8" i="1"/>
  <c r="CL58" i="1"/>
  <c r="CK58" i="1"/>
  <c r="CJ58" i="1"/>
  <c r="CA58" i="1"/>
  <c r="BZ58" i="1"/>
  <c r="BY58" i="1"/>
  <c r="BN58" i="1"/>
  <c r="BM58" i="1"/>
  <c r="BL58" i="1"/>
  <c r="BC58" i="1"/>
  <c r="BB58" i="1"/>
  <c r="BA58" i="1"/>
  <c r="AQ58" i="1"/>
  <c r="AP58" i="1"/>
  <c r="AO58" i="1"/>
  <c r="O58" i="1"/>
  <c r="N58" i="1" s="1"/>
  <c r="J58" i="1"/>
  <c r="I58" i="1"/>
  <c r="CL20" i="1"/>
  <c r="CK20" i="1"/>
  <c r="CJ20" i="1"/>
  <c r="CA20" i="1"/>
  <c r="BZ20" i="1"/>
  <c r="BY20" i="1"/>
  <c r="BN20" i="1"/>
  <c r="BM20" i="1"/>
  <c r="BL20" i="1"/>
  <c r="BC20" i="1"/>
  <c r="BB20" i="1"/>
  <c r="BA20" i="1"/>
  <c r="AQ20" i="1"/>
  <c r="AP20" i="1"/>
  <c r="AO20" i="1"/>
  <c r="AD20" i="1"/>
  <c r="AC20" i="1"/>
  <c r="AB20" i="1"/>
  <c r="O20" i="1"/>
  <c r="N20" i="1" s="1"/>
  <c r="J20" i="1"/>
  <c r="I20" i="1"/>
  <c r="CL29" i="1"/>
  <c r="CK29" i="1"/>
  <c r="CJ29" i="1"/>
  <c r="CA29" i="1"/>
  <c r="BZ29" i="1"/>
  <c r="BY29" i="1"/>
  <c r="BN29" i="1"/>
  <c r="BM29" i="1"/>
  <c r="BL29" i="1"/>
  <c r="BC29" i="1"/>
  <c r="BB29" i="1"/>
  <c r="BA29" i="1"/>
  <c r="AQ29" i="1"/>
  <c r="AP29" i="1"/>
  <c r="AO29" i="1"/>
  <c r="O29" i="1"/>
  <c r="N29" i="1" s="1"/>
  <c r="J29" i="1"/>
  <c r="I29" i="1"/>
  <c r="CL23" i="1"/>
  <c r="CK23" i="1"/>
  <c r="CJ23" i="1"/>
  <c r="CA23" i="1"/>
  <c r="BZ23" i="1"/>
  <c r="BY23" i="1"/>
  <c r="BN23" i="1"/>
  <c r="BM23" i="1"/>
  <c r="BL23" i="1"/>
  <c r="BC23" i="1"/>
  <c r="BB23" i="1"/>
  <c r="BA23" i="1"/>
  <c r="AQ23" i="1"/>
  <c r="AP23" i="1"/>
  <c r="AO23" i="1"/>
  <c r="AD23" i="1"/>
  <c r="AC23" i="1"/>
  <c r="AB23" i="1"/>
  <c r="O23" i="1"/>
  <c r="N23" i="1" s="1"/>
  <c r="J23" i="1"/>
  <c r="I23" i="1"/>
  <c r="CL42" i="1"/>
  <c r="CK42" i="1"/>
  <c r="CJ42" i="1"/>
  <c r="CA42" i="1"/>
  <c r="BZ42" i="1"/>
  <c r="BY42" i="1"/>
  <c r="BN42" i="1"/>
  <c r="BM42" i="1"/>
  <c r="BL42" i="1"/>
  <c r="BC42" i="1"/>
  <c r="BB42" i="1"/>
  <c r="BA42" i="1"/>
  <c r="AQ42" i="1"/>
  <c r="AP42" i="1"/>
  <c r="AO42" i="1"/>
  <c r="AD42" i="1"/>
  <c r="AC42" i="1"/>
  <c r="AB42" i="1"/>
  <c r="J42" i="1"/>
  <c r="I42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AD11" i="1"/>
  <c r="AC11" i="1"/>
  <c r="AB11" i="1"/>
  <c r="O11" i="1"/>
  <c r="N11" i="1" s="1"/>
  <c r="J11" i="1"/>
  <c r="I11" i="1"/>
  <c r="CL47" i="1"/>
  <c r="CK47" i="1"/>
  <c r="CJ47" i="1"/>
  <c r="CA47" i="1"/>
  <c r="BZ47" i="1"/>
  <c r="BY47" i="1"/>
  <c r="BN47" i="1"/>
  <c r="BM47" i="1"/>
  <c r="BL47" i="1"/>
  <c r="BC47" i="1"/>
  <c r="BB47" i="1"/>
  <c r="BA47" i="1"/>
  <c r="AQ47" i="1"/>
  <c r="AP47" i="1"/>
  <c r="AO47" i="1"/>
  <c r="O47" i="1"/>
  <c r="N47" i="1" s="1"/>
  <c r="J47" i="1"/>
  <c r="I47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O53" i="1"/>
  <c r="N53" i="1" s="1"/>
  <c r="J53" i="1"/>
  <c r="I53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O25" i="1"/>
  <c r="N25" i="1" s="1"/>
  <c r="J25" i="1"/>
  <c r="I25" i="1"/>
  <c r="CL19" i="1"/>
  <c r="CK19" i="1"/>
  <c r="CJ19" i="1"/>
  <c r="CA19" i="1"/>
  <c r="BZ19" i="1"/>
  <c r="BY19" i="1"/>
  <c r="BN19" i="1"/>
  <c r="BM19" i="1"/>
  <c r="BL19" i="1"/>
  <c r="BC19" i="1"/>
  <c r="BB19" i="1"/>
  <c r="BA19" i="1"/>
  <c r="AQ19" i="1"/>
  <c r="AP19" i="1"/>
  <c r="AO19" i="1"/>
  <c r="O19" i="1"/>
  <c r="N19" i="1" s="1"/>
  <c r="J19" i="1"/>
  <c r="I19" i="1"/>
  <c r="CL61" i="1"/>
  <c r="CK61" i="1"/>
  <c r="CJ61" i="1"/>
  <c r="CA61" i="1"/>
  <c r="BZ61" i="1"/>
  <c r="BY61" i="1"/>
  <c r="BN61" i="1"/>
  <c r="BM61" i="1"/>
  <c r="BL61" i="1"/>
  <c r="BC61" i="1"/>
  <c r="BB61" i="1"/>
  <c r="BA61" i="1"/>
  <c r="AQ61" i="1"/>
  <c r="AP61" i="1"/>
  <c r="AO61" i="1"/>
  <c r="O61" i="1"/>
  <c r="N61" i="1" s="1"/>
  <c r="J61" i="1"/>
  <c r="I61" i="1"/>
  <c r="CL49" i="1"/>
  <c r="CK49" i="1"/>
  <c r="CJ49" i="1"/>
  <c r="CA49" i="1"/>
  <c r="BZ49" i="1"/>
  <c r="BY49" i="1"/>
  <c r="BN49" i="1"/>
  <c r="BM49" i="1"/>
  <c r="BL49" i="1"/>
  <c r="BC49" i="1"/>
  <c r="BB49" i="1"/>
  <c r="BA49" i="1"/>
  <c r="AQ49" i="1"/>
  <c r="AP49" i="1"/>
  <c r="AO49" i="1"/>
  <c r="O49" i="1"/>
  <c r="N49" i="1" s="1"/>
  <c r="J49" i="1"/>
  <c r="I49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O46" i="1"/>
  <c r="N46" i="1" s="1"/>
  <c r="J46" i="1"/>
  <c r="I46" i="1"/>
  <c r="CL12" i="1"/>
  <c r="CK12" i="1"/>
  <c r="CJ12" i="1"/>
  <c r="CA12" i="1"/>
  <c r="BZ12" i="1"/>
  <c r="BY12" i="1"/>
  <c r="BN12" i="1"/>
  <c r="BM12" i="1"/>
  <c r="BL12" i="1"/>
  <c r="BC12" i="1"/>
  <c r="BB12" i="1"/>
  <c r="BA12" i="1"/>
  <c r="AQ12" i="1"/>
  <c r="AP12" i="1"/>
  <c r="AO12" i="1"/>
  <c r="O12" i="1"/>
  <c r="N12" i="1" s="1"/>
  <c r="J12" i="1"/>
  <c r="I12" i="1"/>
  <c r="CL27" i="1"/>
  <c r="CK27" i="1"/>
  <c r="CJ27" i="1"/>
  <c r="CA27" i="1"/>
  <c r="BZ27" i="1"/>
  <c r="BY27" i="1"/>
  <c r="BN27" i="1"/>
  <c r="BM27" i="1"/>
  <c r="BL27" i="1"/>
  <c r="AQ27" i="1"/>
  <c r="AP27" i="1"/>
  <c r="AO27" i="1"/>
  <c r="AD27" i="1"/>
  <c r="AC27" i="1"/>
  <c r="AB27" i="1"/>
  <c r="N27" i="1"/>
  <c r="J27" i="1"/>
  <c r="I27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AD35" i="1"/>
  <c r="AC35" i="1"/>
  <c r="AB35" i="1"/>
  <c r="O35" i="1"/>
  <c r="N35" i="1" s="1"/>
  <c r="J35" i="1"/>
  <c r="I35" i="1"/>
  <c r="CL62" i="1"/>
  <c r="CK62" i="1"/>
  <c r="CJ62" i="1"/>
  <c r="CA62" i="1"/>
  <c r="BZ62" i="1"/>
  <c r="BY62" i="1"/>
  <c r="BN62" i="1"/>
  <c r="BM62" i="1"/>
  <c r="BL62" i="1"/>
  <c r="BC62" i="1"/>
  <c r="BB62" i="1"/>
  <c r="BA62" i="1"/>
  <c r="AQ62" i="1"/>
  <c r="AP62" i="1"/>
  <c r="AO62" i="1"/>
  <c r="O62" i="1"/>
  <c r="N62" i="1" s="1"/>
  <c r="J62" i="1"/>
  <c r="I62" i="1"/>
  <c r="I16" i="1"/>
  <c r="J16" i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17" i="1"/>
  <c r="J17" i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CJ17" i="1"/>
  <c r="CK17" i="1"/>
  <c r="CL17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1" i="1"/>
  <c r="J41" i="1"/>
  <c r="O41" i="1"/>
  <c r="N41" i="1" s="1"/>
  <c r="AO41" i="1"/>
  <c r="AP41" i="1"/>
  <c r="AQ41" i="1"/>
  <c r="BA41" i="1"/>
  <c r="BB41" i="1"/>
  <c r="BC41" i="1"/>
  <c r="BL41" i="1"/>
  <c r="BM41" i="1"/>
  <c r="BN41" i="1"/>
  <c r="BY41" i="1"/>
  <c r="BZ41" i="1"/>
  <c r="CA41" i="1"/>
  <c r="CJ41" i="1"/>
  <c r="CK41" i="1"/>
  <c r="CL41" i="1"/>
  <c r="I10" i="1"/>
  <c r="J10" i="1"/>
  <c r="O10" i="1"/>
  <c r="N10" i="1" s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15" i="1"/>
  <c r="J15" i="1"/>
  <c r="O15" i="1"/>
  <c r="N15" i="1" s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48" i="1"/>
  <c r="J48" i="1"/>
  <c r="O48" i="1"/>
  <c r="N48" i="1" s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50" i="1"/>
  <c r="J50" i="1"/>
  <c r="O50" i="1"/>
  <c r="N50" i="1" s="1"/>
  <c r="AO50" i="1"/>
  <c r="AP50" i="1"/>
  <c r="AQ50" i="1"/>
  <c r="BA50" i="1"/>
  <c r="BB50" i="1"/>
  <c r="BC50" i="1"/>
  <c r="BL50" i="1"/>
  <c r="BM50" i="1"/>
  <c r="BN50" i="1"/>
  <c r="BY50" i="1"/>
  <c r="BZ50" i="1"/>
  <c r="CA50" i="1"/>
  <c r="CJ50" i="1"/>
  <c r="CK50" i="1"/>
  <c r="CL50" i="1"/>
  <c r="I38" i="1"/>
  <c r="J38" i="1"/>
  <c r="O38" i="1"/>
  <c r="N38" i="1" s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26" i="1"/>
  <c r="J26" i="1"/>
  <c r="O26" i="1"/>
  <c r="N26" i="1" s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I43" i="1"/>
  <c r="J43" i="1"/>
  <c r="O43" i="1"/>
  <c r="N43" i="1" s="1"/>
  <c r="AB43" i="1"/>
  <c r="AC43" i="1"/>
  <c r="AD43" i="1"/>
  <c r="AO43" i="1"/>
  <c r="AP43" i="1"/>
  <c r="AQ43" i="1"/>
  <c r="BA43" i="1"/>
  <c r="BB43" i="1"/>
  <c r="BC43" i="1"/>
  <c r="BL43" i="1"/>
  <c r="BM43" i="1"/>
  <c r="BN43" i="1"/>
  <c r="BY43" i="1"/>
  <c r="BZ43" i="1"/>
  <c r="CA43" i="1"/>
  <c r="CJ43" i="1"/>
  <c r="CK43" i="1"/>
  <c r="CL43" i="1"/>
  <c r="I30" i="1"/>
  <c r="J30" i="1"/>
  <c r="O30" i="1"/>
  <c r="N30" i="1" s="1"/>
  <c r="AB30" i="1"/>
  <c r="AC30" i="1"/>
  <c r="AD30" i="1"/>
  <c r="AO30" i="1"/>
  <c r="AP30" i="1"/>
  <c r="AQ30" i="1"/>
  <c r="BA30" i="1"/>
  <c r="BB30" i="1"/>
  <c r="BC30" i="1"/>
  <c r="BL30" i="1"/>
  <c r="BM30" i="1"/>
  <c r="BN30" i="1"/>
  <c r="BY30" i="1"/>
  <c r="BZ30" i="1"/>
  <c r="CA30" i="1"/>
  <c r="CJ30" i="1"/>
  <c r="CK30" i="1"/>
  <c r="CL30" i="1"/>
  <c r="I37" i="1"/>
  <c r="J37" i="1"/>
  <c r="O37" i="1"/>
  <c r="N37" i="1" s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I39" i="1"/>
  <c r="J39" i="1"/>
  <c r="O39" i="1"/>
  <c r="N39" i="1" s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55" i="1"/>
  <c r="J55" i="1"/>
  <c r="O55" i="1"/>
  <c r="N55" i="1" s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21" i="1"/>
  <c r="J21" i="1"/>
  <c r="O21" i="1"/>
  <c r="N21" i="1" s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13" i="1"/>
  <c r="J13" i="1"/>
  <c r="O13" i="1"/>
  <c r="N13" i="1" s="1"/>
  <c r="AO13" i="1"/>
  <c r="AP13" i="1"/>
  <c r="AQ13" i="1"/>
  <c r="BA13" i="1"/>
  <c r="BB13" i="1"/>
  <c r="BC13" i="1"/>
  <c r="BL13" i="1"/>
  <c r="BM13" i="1"/>
  <c r="BN13" i="1"/>
  <c r="BY13" i="1"/>
  <c r="BZ13" i="1"/>
  <c r="CA13" i="1"/>
  <c r="CJ13" i="1"/>
  <c r="CK13" i="1"/>
  <c r="CL13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54" i="1"/>
  <c r="J54" i="1"/>
  <c r="O54" i="1"/>
  <c r="N54" i="1" s="1"/>
  <c r="AB54" i="1"/>
  <c r="AC54" i="1"/>
  <c r="AD54" i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52" i="1"/>
  <c r="J52" i="1"/>
  <c r="O52" i="1"/>
  <c r="N52" i="1" s="1"/>
  <c r="AB52" i="1"/>
  <c r="AC52" i="1"/>
  <c r="AD52" i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CK5" i="1"/>
  <c r="L16" i="1" l="1"/>
  <c r="M16" i="1"/>
  <c r="M42" i="1"/>
  <c r="L42" i="1"/>
  <c r="G27" i="1"/>
  <c r="H27" i="1" s="1"/>
  <c r="G20" i="1"/>
  <c r="H20" i="1" s="1"/>
  <c r="K51" i="1"/>
  <c r="G23" i="1"/>
  <c r="H23" i="1" s="1"/>
  <c r="M29" i="1"/>
  <c r="BO38" i="1"/>
  <c r="L12" i="1"/>
  <c r="BD12" i="1"/>
  <c r="M47" i="1"/>
  <c r="L11" i="1"/>
  <c r="AR11" i="1"/>
  <c r="CM11" i="1"/>
  <c r="L23" i="1"/>
  <c r="AR23" i="1"/>
  <c r="CM23" i="1"/>
  <c r="AE20" i="1"/>
  <c r="M20" i="1"/>
  <c r="CB20" i="1"/>
  <c r="BO8" i="1"/>
  <c r="L44" i="1"/>
  <c r="AR44" i="1"/>
  <c r="CM44" i="1"/>
  <c r="M6" i="1"/>
  <c r="BD6" i="1"/>
  <c r="CB59" i="1"/>
  <c r="AR6" i="1"/>
  <c r="CM6" i="1"/>
  <c r="M11" i="1"/>
  <c r="BO11" i="1"/>
  <c r="BO23" i="1"/>
  <c r="G29" i="1"/>
  <c r="H29" i="1" s="1"/>
  <c r="L20" i="1"/>
  <c r="BD20" i="1"/>
  <c r="L8" i="1"/>
  <c r="AR8" i="1"/>
  <c r="CM8" i="1"/>
  <c r="BO44" i="1"/>
  <c r="G6" i="1"/>
  <c r="H6" i="1" s="1"/>
  <c r="G48" i="1"/>
  <c r="H48" i="1" s="1"/>
  <c r="BO27" i="1"/>
  <c r="G62" i="1"/>
  <c r="H62" i="1" s="1"/>
  <c r="BO62" i="1"/>
  <c r="BO35" i="1"/>
  <c r="G46" i="1"/>
  <c r="H46" i="1" s="1"/>
  <c r="BO46" i="1"/>
  <c r="M61" i="1"/>
  <c r="BO61" i="1"/>
  <c r="G19" i="1"/>
  <c r="H19" i="1" s="1"/>
  <c r="M19" i="1"/>
  <c r="BO19" i="1"/>
  <c r="L25" i="1"/>
  <c r="BD25" i="1"/>
  <c r="M53" i="1"/>
  <c r="BO53" i="1"/>
  <c r="G47" i="1"/>
  <c r="H47" i="1" s="1"/>
  <c r="AE11" i="1"/>
  <c r="CB11" i="1"/>
  <c r="AR20" i="1"/>
  <c r="CM20" i="1"/>
  <c r="G8" i="1"/>
  <c r="H8" i="1" s="1"/>
  <c r="L40" i="1"/>
  <c r="BD40" i="1"/>
  <c r="BO47" i="1"/>
  <c r="BD42" i="1"/>
  <c r="M23" i="1"/>
  <c r="M44" i="1"/>
  <c r="M8" i="1"/>
  <c r="G61" i="1"/>
  <c r="H61" i="1" s="1"/>
  <c r="L61" i="1"/>
  <c r="AR61" i="1"/>
  <c r="CM61" i="1"/>
  <c r="G53" i="1"/>
  <c r="H53" i="1" s="1"/>
  <c r="L53" i="1"/>
  <c r="AR53" i="1"/>
  <c r="CM53" i="1"/>
  <c r="G11" i="1"/>
  <c r="H11" i="1" s="1"/>
  <c r="BD11" i="1"/>
  <c r="BO29" i="1"/>
  <c r="BO20" i="1"/>
  <c r="L58" i="1"/>
  <c r="BD58" i="1"/>
  <c r="G44" i="1"/>
  <c r="H44" i="1" s="1"/>
  <c r="BD49" i="1"/>
  <c r="L49" i="1"/>
  <c r="M46" i="1"/>
  <c r="CM27" i="1"/>
  <c r="CB27" i="1"/>
  <c r="AR27" i="1"/>
  <c r="AE27" i="1"/>
  <c r="M35" i="1"/>
  <c r="G35" i="1"/>
  <c r="H35" i="1" s="1"/>
  <c r="CM62" i="1"/>
  <c r="M62" i="1"/>
  <c r="L62" i="1"/>
  <c r="AR62" i="1"/>
  <c r="CB21" i="1"/>
  <c r="G21" i="1"/>
  <c r="H21" i="1" s="1"/>
  <c r="G37" i="1"/>
  <c r="H37" i="1" s="1"/>
  <c r="CM38" i="1"/>
  <c r="AR38" i="1"/>
  <c r="BD60" i="1"/>
  <c r="M60" i="1"/>
  <c r="G60" i="1"/>
  <c r="H60" i="1" s="1"/>
  <c r="G15" i="1"/>
  <c r="H15" i="1" s="1"/>
  <c r="CB41" i="1"/>
  <c r="BD41" i="1"/>
  <c r="G41" i="1"/>
  <c r="H41" i="1" s="1"/>
  <c r="CB17" i="1"/>
  <c r="G16" i="1"/>
  <c r="H16" i="1" s="1"/>
  <c r="BO41" i="1"/>
  <c r="CM17" i="1"/>
  <c r="AR17" i="1"/>
  <c r="CB16" i="1"/>
  <c r="CB62" i="1"/>
  <c r="BD35" i="1"/>
  <c r="AR12" i="1"/>
  <c r="CM12" i="1"/>
  <c r="BD46" i="1"/>
  <c r="AR49" i="1"/>
  <c r="CM49" i="1"/>
  <c r="CB61" i="1"/>
  <c r="BD19" i="1"/>
  <c r="AR25" i="1"/>
  <c r="CM25" i="1"/>
  <c r="CB53" i="1"/>
  <c r="BD47" i="1"/>
  <c r="AR42" i="1"/>
  <c r="CM42" i="1"/>
  <c r="AE23" i="1"/>
  <c r="CB23" i="1"/>
  <c r="BD29" i="1"/>
  <c r="AR58" i="1"/>
  <c r="CM58" i="1"/>
  <c r="CB8" i="1"/>
  <c r="AR40" i="1"/>
  <c r="CM40" i="1"/>
  <c r="CB44" i="1"/>
  <c r="M48" i="1"/>
  <c r="CM15" i="1"/>
  <c r="AR15" i="1"/>
  <c r="M10" i="1"/>
  <c r="M59" i="1"/>
  <c r="BD17" i="1"/>
  <c r="AR35" i="1"/>
  <c r="CM35" i="1"/>
  <c r="M12" i="1"/>
  <c r="CB12" i="1"/>
  <c r="AR46" i="1"/>
  <c r="CM46" i="1"/>
  <c r="M49" i="1"/>
  <c r="CB49" i="1"/>
  <c r="AR19" i="1"/>
  <c r="CM19" i="1"/>
  <c r="M25" i="1"/>
  <c r="CB25" i="1"/>
  <c r="AR47" i="1"/>
  <c r="CM47" i="1"/>
  <c r="CB42" i="1"/>
  <c r="AR29" i="1"/>
  <c r="CM29" i="1"/>
  <c r="M58" i="1"/>
  <c r="CB58" i="1"/>
  <c r="M40" i="1"/>
  <c r="CB40" i="1"/>
  <c r="CB6" i="1"/>
  <c r="M15" i="1"/>
  <c r="G10" i="1"/>
  <c r="H10" i="1" s="1"/>
  <c r="CM41" i="1"/>
  <c r="AR41" i="1"/>
  <c r="G59" i="1"/>
  <c r="H59" i="1" s="1"/>
  <c r="BO17" i="1"/>
  <c r="G17" i="1"/>
  <c r="H17" i="1" s="1"/>
  <c r="BD62" i="1"/>
  <c r="AE35" i="1"/>
  <c r="CB35" i="1"/>
  <c r="BO12" i="1"/>
  <c r="CB46" i="1"/>
  <c r="BO49" i="1"/>
  <c r="BD61" i="1"/>
  <c r="CB19" i="1"/>
  <c r="BO25" i="1"/>
  <c r="BD53" i="1"/>
  <c r="CB47" i="1"/>
  <c r="BO42" i="1"/>
  <c r="BD23" i="1"/>
  <c r="CB29" i="1"/>
  <c r="BO58" i="1"/>
  <c r="BD8" i="1"/>
  <c r="BO40" i="1"/>
  <c r="BD44" i="1"/>
  <c r="BO6" i="1"/>
  <c r="G12" i="1"/>
  <c r="H12" i="1" s="1"/>
  <c r="G49" i="1"/>
  <c r="H49" i="1" s="1"/>
  <c r="G25" i="1"/>
  <c r="H25" i="1" s="1"/>
  <c r="G42" i="1"/>
  <c r="H42" i="1" s="1"/>
  <c r="AE42" i="1"/>
  <c r="G58" i="1"/>
  <c r="H58" i="1" s="1"/>
  <c r="G40" i="1"/>
  <c r="H40" i="1" s="1"/>
  <c r="L46" i="1"/>
  <c r="L19" i="1"/>
  <c r="L29" i="1"/>
  <c r="L35" i="1"/>
  <c r="L47" i="1"/>
  <c r="L6" i="1"/>
  <c r="G43" i="1"/>
  <c r="H43" i="1" s="1"/>
  <c r="CB38" i="1"/>
  <c r="BD38" i="1"/>
  <c r="M50" i="1"/>
  <c r="BD52" i="1"/>
  <c r="CM33" i="1"/>
  <c r="AR33" i="1"/>
  <c r="CM21" i="1"/>
  <c r="AR21" i="1"/>
  <c r="M41" i="1"/>
  <c r="BO13" i="1"/>
  <c r="BD21" i="1"/>
  <c r="BO55" i="1"/>
  <c r="G55" i="1"/>
  <c r="H55" i="1" s="1"/>
  <c r="BD39" i="1"/>
  <c r="CM37" i="1"/>
  <c r="AR37" i="1"/>
  <c r="CB30" i="1"/>
  <c r="AE30" i="1"/>
  <c r="BD43" i="1"/>
  <c r="G24" i="1"/>
  <c r="H24" i="1" s="1"/>
  <c r="BO26" i="1"/>
  <c r="M38" i="1"/>
  <c r="CB50" i="1"/>
  <c r="BO60" i="1"/>
  <c r="BO48" i="1"/>
  <c r="BD15" i="1"/>
  <c r="CM59" i="1"/>
  <c r="AR59" i="1"/>
  <c r="CM16" i="1"/>
  <c r="AR16" i="1"/>
  <c r="G54" i="1"/>
  <c r="H54" i="1" s="1"/>
  <c r="BD13" i="1"/>
  <c r="M17" i="1"/>
  <c r="G33" i="1"/>
  <c r="H33" i="1" s="1"/>
  <c r="CM54" i="1"/>
  <c r="AR54" i="1"/>
  <c r="BO21" i="1"/>
  <c r="CB55" i="1"/>
  <c r="G39" i="1"/>
  <c r="H39" i="1" s="1"/>
  <c r="G50" i="1"/>
  <c r="H50" i="1" s="1"/>
  <c r="CB60" i="1"/>
  <c r="BO15" i="1"/>
  <c r="L41" i="1"/>
  <c r="BD59" i="1"/>
  <c r="L17" i="1"/>
  <c r="BD16" i="1"/>
  <c r="CM24" i="1"/>
  <c r="AR24" i="1"/>
  <c r="CM26" i="1"/>
  <c r="AR26" i="1"/>
  <c r="L26" i="1"/>
  <c r="L38" i="1"/>
  <c r="G38" i="1"/>
  <c r="H38" i="1" s="1"/>
  <c r="BD50" i="1"/>
  <c r="CM60" i="1"/>
  <c r="AR60" i="1"/>
  <c r="CB15" i="1"/>
  <c r="CB10" i="1"/>
  <c r="AR10" i="1"/>
  <c r="L10" i="1"/>
  <c r="BO59" i="1"/>
  <c r="AE17" i="1"/>
  <c r="BO16" i="1"/>
  <c r="BO52" i="1"/>
  <c r="BD33" i="1"/>
  <c r="BD54" i="1"/>
  <c r="M54" i="1"/>
  <c r="CM45" i="1"/>
  <c r="AR45" i="1"/>
  <c r="BD37" i="1"/>
  <c r="M37" i="1"/>
  <c r="BO43" i="1"/>
  <c r="M24" i="1"/>
  <c r="BO33" i="1"/>
  <c r="BD45" i="1"/>
  <c r="G45" i="1"/>
  <c r="H45" i="1" s="1"/>
  <c r="M55" i="1"/>
  <c r="CM39" i="1"/>
  <c r="AR39" i="1"/>
  <c r="CB43" i="1"/>
  <c r="AE43" i="1"/>
  <c r="CB33" i="1"/>
  <c r="M13" i="1"/>
  <c r="L37" i="1"/>
  <c r="CM43" i="1"/>
  <c r="AR43" i="1"/>
  <c r="L39" i="1"/>
  <c r="CB52" i="1"/>
  <c r="AE52" i="1"/>
  <c r="G52" i="1"/>
  <c r="H52" i="1" s="1"/>
  <c r="L33" i="1"/>
  <c r="BO54" i="1"/>
  <c r="BO45" i="1"/>
  <c r="CB13" i="1"/>
  <c r="G13" i="1"/>
  <c r="H13" i="1" s="1"/>
  <c r="M21" i="1"/>
  <c r="CM55" i="1"/>
  <c r="AR55" i="1"/>
  <c r="BO39" i="1"/>
  <c r="BO37" i="1"/>
  <c r="CM30" i="1"/>
  <c r="AR30" i="1"/>
  <c r="L30" i="1"/>
  <c r="L43" i="1"/>
  <c r="BO24" i="1"/>
  <c r="M45" i="1"/>
  <c r="CM52" i="1"/>
  <c r="AR52" i="1"/>
  <c r="CB54" i="1"/>
  <c r="AE54" i="1"/>
  <c r="CB45" i="1"/>
  <c r="L45" i="1"/>
  <c r="CM13" i="1"/>
  <c r="AR13" i="1"/>
  <c r="BD55" i="1"/>
  <c r="CB39" i="1"/>
  <c r="CB37" i="1"/>
  <c r="BD30" i="1"/>
  <c r="M52" i="1"/>
  <c r="M33" i="1"/>
  <c r="L21" i="1"/>
  <c r="BO30" i="1"/>
  <c r="M30" i="1"/>
  <c r="L54" i="1"/>
  <c r="L13" i="1"/>
  <c r="L55" i="1"/>
  <c r="M43" i="1"/>
  <c r="BD24" i="1"/>
  <c r="CB26" i="1"/>
  <c r="BO50" i="1"/>
  <c r="CB48" i="1"/>
  <c r="CM10" i="1"/>
  <c r="L59" i="1"/>
  <c r="M26" i="1"/>
  <c r="L52" i="1"/>
  <c r="G26" i="1"/>
  <c r="H26" i="1" s="1"/>
  <c r="CM48" i="1"/>
  <c r="AR48" i="1"/>
  <c r="L15" i="1"/>
  <c r="BD10" i="1"/>
  <c r="M39" i="1"/>
  <c r="G30" i="1"/>
  <c r="H30" i="1" s="1"/>
  <c r="CB24" i="1"/>
  <c r="AE24" i="1"/>
  <c r="BD26" i="1"/>
  <c r="CM50" i="1"/>
  <c r="AR50" i="1"/>
  <c r="L60" i="1"/>
  <c r="BD48" i="1"/>
  <c r="BO10" i="1"/>
  <c r="L24" i="1"/>
  <c r="L50" i="1"/>
  <c r="L48" i="1"/>
  <c r="BB5" i="1"/>
  <c r="K42" i="1" l="1"/>
  <c r="K16" i="1"/>
  <c r="K44" i="1"/>
  <c r="K8" i="1"/>
  <c r="K12" i="1"/>
  <c r="K58" i="1"/>
  <c r="K11" i="1"/>
  <c r="K29" i="1"/>
  <c r="K53" i="1"/>
  <c r="K6" i="1"/>
  <c r="K10" i="1"/>
  <c r="K61" i="1"/>
  <c r="K23" i="1"/>
  <c r="K20" i="1"/>
  <c r="K60" i="1"/>
  <c r="K47" i="1"/>
  <c r="K19" i="1"/>
  <c r="K40" i="1"/>
  <c r="K25" i="1"/>
  <c r="K35" i="1"/>
  <c r="K46" i="1"/>
  <c r="K49" i="1"/>
  <c r="K62" i="1"/>
  <c r="K54" i="1"/>
  <c r="K21" i="1"/>
  <c r="K55" i="1"/>
  <c r="K37" i="1"/>
  <c r="K43" i="1"/>
  <c r="K24" i="1"/>
  <c r="K48" i="1"/>
  <c r="K41" i="1"/>
  <c r="K59" i="1"/>
  <c r="K15" i="1"/>
  <c r="K50" i="1"/>
  <c r="K13" i="1"/>
  <c r="K26" i="1"/>
  <c r="K52" i="1"/>
  <c r="K38" i="1"/>
  <c r="K17" i="1"/>
  <c r="K45" i="1"/>
  <c r="K30" i="1"/>
  <c r="K33" i="1"/>
  <c r="K39" i="1"/>
  <c r="CL5" i="1"/>
  <c r="CA5" i="1"/>
  <c r="BC5" i="1"/>
  <c r="AQ5" i="1"/>
  <c r="I5" i="1"/>
  <c r="J5" i="1"/>
  <c r="O5" i="1"/>
  <c r="N5" i="1" s="1"/>
  <c r="AO5" i="1"/>
  <c r="AP5" i="1"/>
  <c r="BA5" i="1"/>
  <c r="BL5" i="1"/>
  <c r="BM5" i="1"/>
  <c r="BN5" i="1"/>
  <c r="BY5" i="1"/>
  <c r="BZ5" i="1"/>
  <c r="M5" i="1" l="1"/>
  <c r="G5" i="1"/>
  <c r="H5" i="1" s="1"/>
  <c r="BO5" i="1"/>
  <c r="CB5" i="1"/>
  <c r="BD5" i="1"/>
  <c r="AR5" i="1"/>
  <c r="CJ5" i="1" l="1"/>
  <c r="L5" i="1" s="1"/>
  <c r="K5" i="1" s="1"/>
  <c r="CM5" i="1" l="1"/>
</calcChain>
</file>

<file path=xl/sharedStrings.xml><?xml version="1.0" encoding="utf-8"?>
<sst xmlns="http://schemas.openxmlformats.org/spreadsheetml/2006/main" count="504" uniqueCount="174">
  <si>
    <t>Class</t>
  </si>
  <si>
    <t>Div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</si>
  <si>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</si>
  <si>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</si>
  <si>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</si>
  <si>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</si>
  <si>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</si>
  <si>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</si>
  <si>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</si>
  <si>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</si>
  <si>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</si>
  <si>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</si>
  <si>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</si>
  <si>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</si>
  <si>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</si>
  <si>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</si>
  <si>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</si>
  <si>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</si>
  <si>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</si>
  <si>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</si>
  <si>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</si>
  <si>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</si>
  <si>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</si>
  <si>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</si>
  <si>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</si>
  <si>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</si>
  <si>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</si>
  <si>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</si>
  <si>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</si>
  <si>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</si>
  <si>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</si>
  <si>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</si>
  <si>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</si>
  <si>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</si>
  <si>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</si>
  <si>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</si>
  <si>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</si>
  <si>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</si>
  <si>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</si>
  <si>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</si>
  <si>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</si>
  <si>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</si>
  <si>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</si>
  <si>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</si>
  <si>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</si>
  <si>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</si>
  <si>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</si>
  <si>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</si>
  <si>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</si>
  <si>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</si>
  <si>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</si>
  <si>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</si>
  <si>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</si>
  <si>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</si>
  <si>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</si>
  <si>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</si>
  <si>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</si>
  <si>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</si>
  <si>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</si>
  <si>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</si>
  <si>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</si>
  <si>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</si>
  <si>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</si>
  <si>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</si>
  <si>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</si>
  <si>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</si>
  <si>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</si>
  <si>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</si>
  <si>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</si>
  <si>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</si>
  <si>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</si>
  <si>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</si>
  <si>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</si>
  <si>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</si>
  <si>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</si>
  <si>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</si>
  <si>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</si>
  <si>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</si>
  <si>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</si>
  <si>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</si>
  <si>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</si>
  <si>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</si>
  <si>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</si>
  <si>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</si>
  <si>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</si>
  <si>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</si>
  <si>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</si>
  <si>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</si>
  <si>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</si>
  <si>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</si>
  <si>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</si>
  <si>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</si>
  <si>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</si>
  <si>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</si>
  <si>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</si>
  <si>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</si>
  <si>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</si>
  <si>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</si>
  <si>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</si>
  <si>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</si>
  <si>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</si>
  <si>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</si>
  <si>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>DQ - Disqualified 
         M-Muzzle
         S- Steel
         F-Finger
         C-Cold Range
         W-Sweep</t>
  </si>
  <si>
    <t>FRIDPA
Pikes Peak
Main Match
March 18, 2018</t>
  </si>
  <si>
    <t>Bay 4
Parking Garage Fight</t>
  </si>
  <si>
    <t>Bay 5
Parking Garage Peril</t>
  </si>
  <si>
    <t>Bay 6
Parking Garage Escape</t>
  </si>
  <si>
    <t>Bay 7
Mugging</t>
  </si>
  <si>
    <t>Bay 3
Abbrevated Classifier String 1 &amp; 2</t>
  </si>
  <si>
    <t>Matt C</t>
  </si>
  <si>
    <t>UN</t>
  </si>
  <si>
    <t>Donald M</t>
  </si>
  <si>
    <t>7</t>
  </si>
  <si>
    <t>Scott W</t>
  </si>
  <si>
    <t>PCC</t>
  </si>
  <si>
    <t>Bryan H</t>
  </si>
  <si>
    <t>Jerry D</t>
  </si>
  <si>
    <t>1</t>
  </si>
  <si>
    <t>Jacob N</t>
  </si>
  <si>
    <t>Tom M</t>
  </si>
  <si>
    <t>Jay G</t>
  </si>
  <si>
    <t>CCP</t>
  </si>
  <si>
    <t>Mark C</t>
  </si>
  <si>
    <t>Karl K</t>
  </si>
  <si>
    <t>Dustin B</t>
  </si>
  <si>
    <t>Dean B</t>
  </si>
  <si>
    <t>Michael S</t>
  </si>
  <si>
    <t>Eric Mc</t>
  </si>
  <si>
    <t>Ron C</t>
  </si>
  <si>
    <t>Jordan R</t>
  </si>
  <si>
    <t>Fred G</t>
  </si>
  <si>
    <t>Terrence E</t>
  </si>
  <si>
    <t>3</t>
  </si>
  <si>
    <t>Joe S</t>
  </si>
  <si>
    <t>Michelle B</t>
  </si>
  <si>
    <t>David B</t>
  </si>
  <si>
    <t>Gary Z</t>
  </si>
  <si>
    <t>Dennis C</t>
  </si>
  <si>
    <t>Henry L</t>
  </si>
  <si>
    <t>Lacy C</t>
  </si>
  <si>
    <t>Derek D *</t>
  </si>
  <si>
    <t>Out</t>
  </si>
  <si>
    <t>16</t>
  </si>
  <si>
    <t>Rob C</t>
  </si>
  <si>
    <t>Dan D</t>
  </si>
  <si>
    <t>Jeremy C</t>
  </si>
  <si>
    <t>Aaron P</t>
  </si>
  <si>
    <t>Michael E</t>
  </si>
  <si>
    <t>Tim T</t>
  </si>
  <si>
    <t>Duxton M</t>
  </si>
  <si>
    <t>Joe H</t>
  </si>
  <si>
    <t>Cameron W</t>
  </si>
  <si>
    <t>Dino P</t>
  </si>
  <si>
    <t>Mike B</t>
  </si>
  <si>
    <t>DNF</t>
  </si>
  <si>
    <t>Pam R</t>
  </si>
  <si>
    <t>Pete F</t>
  </si>
  <si>
    <t>Erik H</t>
  </si>
  <si>
    <t>Rusty H</t>
  </si>
  <si>
    <t>Frank N</t>
  </si>
  <si>
    <t>Boone H * **</t>
  </si>
  <si>
    <t>Regis F</t>
  </si>
  <si>
    <t>Bruce B</t>
  </si>
  <si>
    <t>Matt K *</t>
  </si>
  <si>
    <t>Rev</t>
  </si>
  <si>
    <t>James S</t>
  </si>
  <si>
    <t>Chad K</t>
  </si>
  <si>
    <t>Joe D</t>
  </si>
  <si>
    <t>Bryan K</t>
  </si>
  <si>
    <t>BUG-S</t>
  </si>
  <si>
    <t>William J</t>
  </si>
  <si>
    <t>Rob D * **</t>
  </si>
  <si>
    <t>Donald B</t>
  </si>
  <si>
    <t xml:space="preserve">         BUG - R or S
         Rev - ER or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</si>
</sst>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5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6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7" xfId="0" applyNumberFormat="1" applyBorder="1" applyAlignment="1" applyProtection="1">
      <alignment horizontal="right" vertical="center"/>
      <protection locked="0"/>
    </xf>
    <xf numFmtId="2" fontId="2" fillId="0" borderId="35" xfId="0" applyNumberFormat="1" applyFont="1" applyBorder="1" applyAlignment="1" applyProtection="1">
      <alignment horizontal="right" vertical="center"/>
    </xf>
    <xf numFmtId="49" fontId="8" fillId="0" borderId="38" xfId="0" applyNumberFormat="1" applyFont="1" applyBorder="1" applyAlignment="1" applyProtection="1">
      <alignment horizontal="left" vertical="center"/>
      <protection locked="0"/>
    </xf>
    <xf numFmtId="49" fontId="0" fillId="0" borderId="38" xfId="0" applyNumberFormat="1" applyBorder="1" applyAlignment="1" applyProtection="1">
      <alignment horizontal="left" vertical="center"/>
      <protection locked="0"/>
    </xf>
    <xf numFmtId="49" fontId="8" fillId="0" borderId="38" xfId="0" applyNumberFormat="1" applyFont="1" applyBorder="1" applyAlignment="1" applyProtection="1">
      <alignment horizontal="center" vertical="center"/>
      <protection locked="0"/>
    </xf>
    <xf numFmtId="49" fontId="8" fillId="0" borderId="39" xfId="0" applyNumberFormat="1" applyFont="1" applyBorder="1" applyAlignment="1" applyProtection="1">
      <alignment horizontal="center" vertical="center"/>
      <protection locked="0"/>
    </xf>
    <xf numFmtId="1" fontId="1" fillId="0" borderId="40" xfId="0" applyNumberFormat="1" applyFont="1" applyBorder="1" applyAlignment="1" applyProtection="1">
      <alignment horizontal="center" vertical="center"/>
    </xf>
    <xf numFmtId="1" fontId="1" fillId="0" borderId="38" xfId="0" applyNumberFormat="1" applyFont="1" applyBorder="1" applyAlignment="1" applyProtection="1">
      <alignment horizontal="center" vertical="center"/>
    </xf>
    <xf numFmtId="1" fontId="3" fillId="0" borderId="38" xfId="0" applyNumberFormat="1" applyFont="1" applyBorder="1" applyAlignment="1" applyProtection="1">
      <alignment horizontal="center" vertical="center"/>
    </xf>
    <xf numFmtId="1" fontId="3" fillId="0" borderId="41" xfId="0" applyNumberFormat="1" applyFont="1" applyBorder="1" applyAlignment="1" applyProtection="1">
      <alignment horizontal="center" vertical="center"/>
    </xf>
    <xf numFmtId="2" fontId="2" fillId="0" borderId="34" xfId="0" applyNumberFormat="1" applyFont="1" applyBorder="1" applyAlignment="1" applyProtection="1">
      <alignment horizontal="right" vertical="center"/>
    </xf>
    <xf numFmtId="2" fontId="0" fillId="0" borderId="38" xfId="0" applyNumberFormat="1" applyBorder="1" applyAlignment="1" applyProtection="1">
      <alignment horizontal="right" vertical="center"/>
    </xf>
    <xf numFmtId="1" fontId="0" fillId="0" borderId="38" xfId="0" applyNumberFormat="1" applyBorder="1" applyAlignment="1" applyProtection="1">
      <alignment horizontal="right" vertical="center"/>
    </xf>
    <xf numFmtId="164" fontId="0" fillId="0" borderId="38" xfId="0" applyNumberFormat="1" applyBorder="1" applyAlignment="1" applyProtection="1">
      <alignment horizontal="right" vertical="center"/>
    </xf>
    <xf numFmtId="1" fontId="0" fillId="0" borderId="42" xfId="0" applyNumberForma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  <protection locked="0"/>
    </xf>
    <xf numFmtId="1" fontId="0" fillId="0" borderId="38" xfId="0" applyNumberFormat="1" applyBorder="1" applyAlignment="1" applyProtection="1">
      <alignment horizontal="right" vertical="center"/>
      <protection locked="0"/>
    </xf>
    <xf numFmtId="1" fontId="0" fillId="0" borderId="43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</xf>
    <xf numFmtId="2" fontId="2" fillId="0" borderId="39" xfId="0" applyNumberFormat="1" applyFont="1" applyBorder="1" applyAlignment="1" applyProtection="1">
      <alignment horizontal="right" vertical="center"/>
    </xf>
    <xf numFmtId="1" fontId="0" fillId="0" borderId="45" xfId="0" applyNumberFormat="1" applyBorder="1" applyAlignment="1" applyProtection="1">
      <alignment horizontal="right" vertical="center"/>
      <protection locked="0"/>
    </xf>
    <xf numFmtId="1" fontId="0" fillId="0" borderId="46" xfId="0" applyNumberFormat="1" applyBorder="1" applyAlignment="1" applyProtection="1">
      <alignment horizontal="right" vertical="center"/>
      <protection locked="0"/>
    </xf>
    <xf numFmtId="2" fontId="0" fillId="0" borderId="47" xfId="0" applyNumberFormat="1" applyBorder="1" applyAlignment="1" applyProtection="1">
      <alignment horizontal="right" vertical="center"/>
    </xf>
    <xf numFmtId="164" fontId="0" fillId="0" borderId="45" xfId="0" applyNumberFormat="1" applyBorder="1" applyAlignment="1" applyProtection="1">
      <alignment horizontal="right" vertical="center"/>
    </xf>
    <xf numFmtId="1" fontId="0" fillId="0" borderId="45" xfId="0" applyNumberFormat="1" applyBorder="1" applyAlignment="1" applyProtection="1">
      <alignment horizontal="right" vertical="center"/>
    </xf>
    <xf numFmtId="2" fontId="2" fillId="0" borderId="48" xfId="0" applyNumberFormat="1" applyFont="1" applyBorder="1" applyAlignment="1" applyProtection="1">
      <alignment horizontal="right" vertical="center"/>
    </xf>
    <xf numFmtId="0" fontId="0" fillId="0" borderId="45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9" xfId="0" applyNumberFormat="1" applyBorder="1" applyAlignment="1" applyProtection="1">
      <alignment horizontal="right" vertical="center"/>
    </xf>
    <xf numFmtId="1" fontId="0" fillId="0" borderId="49" xfId="0" applyNumberFormat="1" applyBorder="1" applyAlignment="1" applyProtection="1">
      <alignment horizontal="right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7" xfId="0" applyNumberFormat="1" applyBorder="1" applyAlignment="1" applyProtection="1">
      <alignment horizontal="right" vertical="center"/>
      <protection locked="0"/>
    </xf>
    <xf numFmtId="2" fontId="0" fillId="0" borderId="45" xfId="0" applyNumberFormat="1" applyBorder="1" applyAlignment="1" applyProtection="1">
      <alignment horizontal="right" vertical="center"/>
      <protection locked="0"/>
    </xf>
    <xf numFmtId="1" fontId="0" fillId="0" borderId="46" xfId="0" applyNumberFormat="1" applyBorder="1" applyAlignment="1" applyProtection="1">
      <alignment horizontal="right" vertical="center"/>
    </xf>
    <xf numFmtId="2" fontId="2" fillId="0" borderId="50" xfId="0" applyNumberFormat="1" applyFont="1" applyBorder="1" applyAlignment="1" applyProtection="1">
      <alignment horizontal="right" vertical="center"/>
    </xf>
    <xf numFmtId="0" fontId="0" fillId="0" borderId="51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/>
      <protection locked="0"/>
    </xf>
    <xf numFmtId="0" fontId="0" fillId="0" borderId="12" xfId="0" applyBorder="1"/>
    <xf numFmtId="0" fontId="0" fillId="0" borderId="38" xfId="0" applyBorder="1"/>
    <xf numFmtId="2" fontId="2" fillId="0" borderId="38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53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5" xfId="0" applyNumberFormat="1" applyFont="1" applyBorder="1" applyAlignment="1" applyProtection="1">
      <alignment horizontal="left" vertical="center"/>
      <protection locked="0"/>
    </xf>
    <xf numFmtId="49" fontId="0" fillId="0" borderId="45" xfId="0" applyNumberFormat="1" applyBorder="1" applyAlignment="1" applyProtection="1">
      <alignment horizontal="left" vertical="center"/>
      <protection locked="0"/>
    </xf>
    <xf numFmtId="49" fontId="8" fillId="0" borderId="45" xfId="0" applyNumberFormat="1" applyFont="1" applyBorder="1" applyAlignment="1" applyProtection="1">
      <alignment horizontal="center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1" fontId="1" fillId="0" borderId="47" xfId="0" applyNumberFormat="1" applyFont="1" applyBorder="1" applyAlignment="1" applyProtection="1">
      <alignment horizontal="center" vertical="center"/>
    </xf>
    <xf numFmtId="1" fontId="1" fillId="0" borderId="45" xfId="0" applyNumberFormat="1" applyFont="1" applyBorder="1" applyAlignment="1" applyProtection="1">
      <alignment horizontal="center" vertical="center"/>
    </xf>
    <xf numFmtId="1" fontId="3" fillId="0" borderId="45" xfId="0" applyNumberFormat="1" applyFont="1" applyBorder="1" applyAlignment="1" applyProtection="1">
      <alignment horizontal="center" vertical="center"/>
    </xf>
    <xf numFmtId="1" fontId="3" fillId="0" borderId="54" xfId="0" applyNumberFormat="1" applyFont="1" applyBorder="1" applyAlignment="1" applyProtection="1">
      <alignment horizontal="center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0" fillId="0" borderId="45" xfId="0" applyNumberFormat="1" applyBorder="1" applyAlignment="1" applyProtection="1">
      <alignment horizontal="right" vertical="center"/>
    </xf>
    <xf numFmtId="1" fontId="0" fillId="0" borderId="56" xfId="0" applyNumberFormat="1" applyBorder="1" applyAlignment="1" applyProtection="1">
      <alignment horizontal="right" vertical="center"/>
    </xf>
    <xf numFmtId="2" fontId="0" fillId="0" borderId="57" xfId="0" applyNumberFormat="1" applyBorder="1" applyAlignment="1" applyProtection="1">
      <alignment horizontal="right" vertical="center"/>
    </xf>
    <xf numFmtId="164" fontId="0" fillId="0" borderId="58" xfId="0" applyNumberFormat="1" applyBorder="1" applyAlignment="1" applyProtection="1">
      <alignment horizontal="right" vertical="center"/>
    </xf>
    <xf numFmtId="1" fontId="0" fillId="0" borderId="58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1" fontId="0" fillId="0" borderId="43" xfId="0" applyNumberFormat="1" applyBorder="1" applyAlignment="1" applyProtection="1">
      <alignment horizontal="right" vertical="center"/>
    </xf>
    <xf numFmtId="2" fontId="2" fillId="0" borderId="59" xfId="0" applyNumberFormat="1" applyFont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49" fontId="2" fillId="2" borderId="30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30" xfId="0" applyNumberFormat="1" applyFont="1" applyBorder="1" applyAlignment="1" applyProtection="1">
      <alignment horizontal="center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78"/>
  <sheetViews>
    <sheetView tabSelected="1" zoomScale="130" zoomScaleNormal="130" zoomScaleSheetLayoutView="100" workbookViewId="0">
      <pane xSplit="10" ySplit="2" topLeftCell="K28" activePane="bottomRight" state="frozen"/>
      <selection pane="topRight" activeCell="K1" sqref="K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customWidth="1"/>
    <col min="5" max="5" width="6" style="4" customWidth="1"/>
    <col min="6" max="6" width="5.5703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customWidth="1"/>
    <col min="17" max="17" width="5.5703125" style="4" customWidth="1"/>
    <col min="18" max="22" width="5.5703125" style="4" hidden="1" customWidth="1"/>
    <col min="23" max="23" width="3.85546875" style="4" customWidth="1"/>
    <col min="24" max="24" width="2.28515625" style="4" customWidth="1"/>
    <col min="25" max="25" width="2.85546875" style="4" customWidth="1"/>
    <col min="26" max="26" width="2.28515625" style="4" customWidth="1"/>
    <col min="27" max="27" width="3.5703125" style="4" customWidth="1"/>
    <col min="28" max="28" width="9" style="4" customWidth="1"/>
    <col min="29" max="29" width="4.5703125" style="4" bestFit="1" customWidth="1"/>
    <col min="30" max="30" width="4.28515625" style="4" customWidth="1"/>
    <col min="31" max="31" width="7" style="3" bestFit="1" customWidth="1"/>
    <col min="32" max="32" width="6.28515625" customWidth="1"/>
    <col min="33" max="34" width="5.5703125" hidden="1" customWidth="1"/>
    <col min="35" max="35" width="5.5703125" style="4" hidden="1" customWidth="1"/>
    <col min="36" max="36" width="3.85546875" customWidth="1"/>
    <col min="37" max="37" width="2.85546875" customWidth="1"/>
    <col min="38" max="38" width="2.28515625" customWidth="1"/>
    <col min="39" max="39" width="2.7109375" customWidth="1"/>
    <col min="40" max="40" width="3.5703125" customWidth="1"/>
    <col min="41" max="41" width="6.5703125" style="4"/>
    <col min="42" max="42" width="4.5703125" style="4" bestFit="1" customWidth="1"/>
    <col min="43" max="43" width="4.28515625" bestFit="1" customWidth="1"/>
    <col min="45" max="45" width="8" customWidth="1"/>
    <col min="46" max="47" width="5.5703125" hidden="1" customWidth="1"/>
    <col min="48" max="48" width="4.85546875" customWidth="1"/>
    <col min="49" max="49" width="2.7109375" customWidth="1"/>
    <col min="50" max="50" width="2.28515625" customWidth="1"/>
    <col min="51" max="51" width="3.140625" customWidth="1"/>
    <col min="52" max="52" width="3.5703125" customWidth="1"/>
    <col min="53" max="53" width="7.42578125" style="4" customWidth="1"/>
    <col min="54" max="54" width="4.5703125" style="4" bestFit="1" customWidth="1"/>
    <col min="55" max="55" width="4.28515625" bestFit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customWidth="1"/>
    <col min="69" max="71" width="5.5703125" hidden="1" customWidth="1"/>
    <col min="72" max="72" width="3.85546875" customWidth="1"/>
    <col min="73" max="75" width="2.28515625" customWidth="1"/>
    <col min="76" max="76" width="3.5703125" customWidth="1"/>
    <col min="77" max="77" width="6.5703125" style="4" customWidth="1"/>
    <col min="78" max="78" width="4.5703125" style="4" customWidth="1"/>
    <col min="79" max="79" width="4.28515625" customWidth="1"/>
    <col min="80" max="80" width="6.7109375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2.28515625" customWidth="1"/>
    <col min="87" max="87" width="3.7109375" customWidth="1"/>
    <col min="88" max="88" width="6.7109375" style="4" customWidth="1"/>
    <col min="89" max="89" width="4.28515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283" ht="71.25" customHeight="1" thickTop="1" x14ac:dyDescent="0.25">
      <c r="A1" s="183" t="s">
        <v>103</v>
      </c>
      <c r="B1" s="184"/>
      <c r="C1" s="184"/>
      <c r="D1" s="184"/>
      <c r="E1" s="184"/>
      <c r="F1" s="184"/>
      <c r="G1" s="19" t="s">
        <v>67</v>
      </c>
      <c r="H1" s="20" t="s">
        <v>68</v>
      </c>
      <c r="I1" s="188" t="s">
        <v>30</v>
      </c>
      <c r="J1" s="189"/>
      <c r="K1" s="190" t="s">
        <v>97</v>
      </c>
      <c r="L1" s="191"/>
      <c r="M1" s="191"/>
      <c r="N1" s="191"/>
      <c r="O1" s="192"/>
      <c r="P1" s="193" t="s">
        <v>108</v>
      </c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6" t="s">
        <v>104</v>
      </c>
      <c r="AG1" s="187"/>
      <c r="AH1" s="187"/>
      <c r="AI1" s="187"/>
      <c r="AJ1" s="187"/>
      <c r="AK1" s="187"/>
      <c r="AL1" s="187"/>
      <c r="AM1" s="187"/>
      <c r="AN1" s="187"/>
      <c r="AO1" s="187"/>
      <c r="AP1" s="187"/>
      <c r="AQ1" s="187"/>
      <c r="AR1" s="187"/>
      <c r="AS1" s="186" t="s">
        <v>105</v>
      </c>
      <c r="AT1" s="187"/>
      <c r="AU1" s="187"/>
      <c r="AV1" s="187"/>
      <c r="AW1" s="187"/>
      <c r="AX1" s="187"/>
      <c r="AY1" s="187"/>
      <c r="AZ1" s="187"/>
      <c r="BA1" s="187"/>
      <c r="BB1" s="187"/>
      <c r="BC1" s="187"/>
      <c r="BD1" s="187"/>
      <c r="BE1" s="190" t="s">
        <v>84</v>
      </c>
      <c r="BF1" s="195"/>
      <c r="BG1" s="195"/>
      <c r="BH1" s="195"/>
      <c r="BI1" s="195"/>
      <c r="BJ1" s="195"/>
      <c r="BK1" s="195"/>
      <c r="BL1" s="195"/>
      <c r="BM1" s="195"/>
      <c r="BN1" s="195"/>
      <c r="BO1" s="186"/>
      <c r="BP1" s="193" t="s">
        <v>106</v>
      </c>
      <c r="BQ1" s="187"/>
      <c r="BR1" s="187"/>
      <c r="BS1" s="187"/>
      <c r="BT1" s="187"/>
      <c r="BU1" s="187"/>
      <c r="BV1" s="187"/>
      <c r="BW1" s="187"/>
      <c r="BX1" s="187"/>
      <c r="BY1" s="187"/>
      <c r="BZ1" s="187"/>
      <c r="CA1" s="187"/>
      <c r="CB1" s="187"/>
      <c r="CC1" s="196" t="s">
        <v>107</v>
      </c>
      <c r="CD1" s="197"/>
      <c r="CE1" s="197"/>
      <c r="CF1" s="197"/>
      <c r="CG1" s="197"/>
      <c r="CH1" s="197"/>
      <c r="CI1" s="197"/>
      <c r="CJ1" s="197"/>
      <c r="CK1" s="197"/>
      <c r="CL1" s="197"/>
      <c r="CM1" s="197"/>
      <c r="CN1" s="198" t="s">
        <v>98</v>
      </c>
      <c r="CO1" s="185"/>
      <c r="CP1" s="185"/>
      <c r="CQ1" s="185"/>
      <c r="CR1" s="185"/>
      <c r="CS1" s="185"/>
      <c r="CT1" s="185"/>
      <c r="CU1" s="185"/>
      <c r="CV1" s="185"/>
      <c r="CW1" s="185"/>
      <c r="CX1" s="185"/>
      <c r="CY1" s="185" t="s">
        <v>2</v>
      </c>
      <c r="CZ1" s="185"/>
      <c r="DA1" s="185"/>
      <c r="DB1" s="185"/>
      <c r="DC1" s="185"/>
      <c r="DD1" s="185"/>
      <c r="DE1" s="185"/>
      <c r="DF1" s="185"/>
      <c r="DG1" s="185"/>
      <c r="DH1" s="185"/>
      <c r="DI1" s="185"/>
      <c r="DJ1" s="185" t="s">
        <v>3</v>
      </c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 t="s">
        <v>4</v>
      </c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 t="s">
        <v>5</v>
      </c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 t="s">
        <v>6</v>
      </c>
      <c r="ER1" s="185"/>
      <c r="ES1" s="185"/>
      <c r="ET1" s="185"/>
      <c r="EU1" s="185"/>
      <c r="EV1" s="185"/>
      <c r="EW1" s="185"/>
      <c r="EX1" s="185"/>
      <c r="EY1" s="185"/>
      <c r="EZ1" s="185"/>
      <c r="FA1" s="185"/>
      <c r="FB1" s="185" t="s">
        <v>7</v>
      </c>
      <c r="FC1" s="185"/>
      <c r="FD1" s="185"/>
      <c r="FE1" s="185"/>
      <c r="FF1" s="185"/>
      <c r="FG1" s="185"/>
      <c r="FH1" s="185"/>
      <c r="FI1" s="185"/>
      <c r="FJ1" s="185"/>
      <c r="FK1" s="185"/>
      <c r="FL1" s="185"/>
      <c r="FM1" s="185" t="s">
        <v>8</v>
      </c>
      <c r="FN1" s="185"/>
      <c r="FO1" s="185"/>
      <c r="FP1" s="185"/>
      <c r="FQ1" s="185"/>
      <c r="FR1" s="185"/>
      <c r="FS1" s="185"/>
      <c r="FT1" s="185"/>
      <c r="FU1" s="185"/>
      <c r="FV1" s="185"/>
      <c r="FW1" s="185"/>
      <c r="FX1" s="185" t="s">
        <v>9</v>
      </c>
      <c r="FY1" s="185"/>
      <c r="FZ1" s="185"/>
      <c r="GA1" s="185"/>
      <c r="GB1" s="185"/>
      <c r="GC1" s="185"/>
      <c r="GD1" s="185"/>
      <c r="GE1" s="185"/>
      <c r="GF1" s="185"/>
      <c r="GG1" s="185"/>
      <c r="GH1" s="185"/>
      <c r="GI1" s="185" t="s">
        <v>10</v>
      </c>
      <c r="GJ1" s="185"/>
      <c r="GK1" s="185"/>
      <c r="GL1" s="185"/>
      <c r="GM1" s="185"/>
      <c r="GN1" s="185"/>
      <c r="GO1" s="185"/>
      <c r="GP1" s="185"/>
      <c r="GQ1" s="185"/>
      <c r="GR1" s="185"/>
      <c r="GS1" s="185"/>
      <c r="GT1" s="185" t="s">
        <v>11</v>
      </c>
      <c r="GU1" s="185"/>
      <c r="GV1" s="185"/>
      <c r="GW1" s="185"/>
      <c r="GX1" s="185"/>
      <c r="GY1" s="185"/>
      <c r="GZ1" s="185"/>
      <c r="HA1" s="185"/>
      <c r="HB1" s="185"/>
      <c r="HC1" s="185"/>
      <c r="HD1" s="185"/>
      <c r="HE1" s="185" t="s">
        <v>12</v>
      </c>
      <c r="HF1" s="185"/>
      <c r="HG1" s="185"/>
      <c r="HH1" s="185"/>
      <c r="HI1" s="185"/>
      <c r="HJ1" s="185"/>
      <c r="HK1" s="185"/>
      <c r="HL1" s="185"/>
      <c r="HM1" s="185"/>
      <c r="HN1" s="185"/>
      <c r="HO1" s="185"/>
      <c r="HP1" s="185" t="s">
        <v>13</v>
      </c>
      <c r="HQ1" s="185"/>
      <c r="HR1" s="185"/>
      <c r="HS1" s="185"/>
      <c r="HT1" s="185"/>
      <c r="HU1" s="185"/>
      <c r="HV1" s="185"/>
      <c r="HW1" s="185"/>
      <c r="HX1" s="185"/>
      <c r="HY1" s="185"/>
      <c r="HZ1" s="185"/>
      <c r="IA1" s="185" t="s">
        <v>14</v>
      </c>
      <c r="IB1" s="185"/>
      <c r="IC1" s="185"/>
      <c r="ID1" s="185"/>
      <c r="IE1" s="185"/>
      <c r="IF1" s="185"/>
      <c r="IG1" s="185"/>
      <c r="IH1" s="185"/>
      <c r="II1" s="185"/>
      <c r="IJ1" s="185"/>
      <c r="IK1" s="194"/>
      <c r="IL1" s="78"/>
    </row>
    <row r="2" spans="1:283" ht="44.25" customHeight="1" thickBot="1" x14ac:dyDescent="0.25">
      <c r="A2" s="46" t="s">
        <v>83</v>
      </c>
      <c r="B2" s="47" t="s">
        <v>82</v>
      </c>
      <c r="C2" s="47" t="s">
        <v>88</v>
      </c>
      <c r="D2" s="62" t="s">
        <v>89</v>
      </c>
      <c r="E2" s="47" t="s">
        <v>1</v>
      </c>
      <c r="F2" s="48" t="s">
        <v>0</v>
      </c>
      <c r="G2" s="49" t="s">
        <v>54</v>
      </c>
      <c r="H2" s="50" t="s">
        <v>54</v>
      </c>
      <c r="I2" s="51" t="s">
        <v>65</v>
      </c>
      <c r="J2" s="52" t="s">
        <v>66</v>
      </c>
      <c r="K2" s="46" t="s">
        <v>51</v>
      </c>
      <c r="L2" s="47" t="s">
        <v>91</v>
      </c>
      <c r="M2" s="47" t="s">
        <v>49</v>
      </c>
      <c r="N2" s="47" t="s">
        <v>50</v>
      </c>
      <c r="O2" s="48" t="s">
        <v>48</v>
      </c>
      <c r="P2" s="46" t="s">
        <v>32</v>
      </c>
      <c r="Q2" s="47" t="s">
        <v>33</v>
      </c>
      <c r="R2" s="47" t="s">
        <v>34</v>
      </c>
      <c r="S2" s="47" t="s">
        <v>35</v>
      </c>
      <c r="T2" s="47" t="s">
        <v>36</v>
      </c>
      <c r="U2" s="47" t="s">
        <v>37</v>
      </c>
      <c r="V2" s="47" t="s">
        <v>38</v>
      </c>
      <c r="W2" s="47" t="s">
        <v>31</v>
      </c>
      <c r="X2" s="47" t="s">
        <v>39</v>
      </c>
      <c r="Y2" s="47" t="s">
        <v>99</v>
      </c>
      <c r="Z2" s="47" t="s">
        <v>95</v>
      </c>
      <c r="AA2" s="53" t="s">
        <v>42</v>
      </c>
      <c r="AB2" s="47" t="s">
        <v>43</v>
      </c>
      <c r="AC2" s="47" t="s">
        <v>31</v>
      </c>
      <c r="AD2" s="47" t="s">
        <v>44</v>
      </c>
      <c r="AE2" s="48" t="s">
        <v>45</v>
      </c>
      <c r="AF2" s="47" t="s">
        <v>32</v>
      </c>
      <c r="AG2" s="47" t="s">
        <v>33</v>
      </c>
      <c r="AH2" s="47" t="s">
        <v>34</v>
      </c>
      <c r="AI2" s="47" t="s">
        <v>35</v>
      </c>
      <c r="AJ2" s="47" t="s">
        <v>31</v>
      </c>
      <c r="AK2" s="47" t="s">
        <v>39</v>
      </c>
      <c r="AL2" s="47" t="s">
        <v>99</v>
      </c>
      <c r="AM2" s="47" t="s">
        <v>95</v>
      </c>
      <c r="AN2" s="53" t="s">
        <v>42</v>
      </c>
      <c r="AO2" s="47" t="s">
        <v>43</v>
      </c>
      <c r="AP2" s="47" t="s">
        <v>31</v>
      </c>
      <c r="AQ2" s="47" t="s">
        <v>44</v>
      </c>
      <c r="AR2" s="48" t="s">
        <v>45</v>
      </c>
      <c r="AS2" s="47" t="s">
        <v>87</v>
      </c>
      <c r="AT2" s="47" t="s">
        <v>33</v>
      </c>
      <c r="AU2" s="47" t="s">
        <v>34</v>
      </c>
      <c r="AV2" s="47" t="s">
        <v>31</v>
      </c>
      <c r="AW2" s="47" t="s">
        <v>39</v>
      </c>
      <c r="AX2" s="47" t="s">
        <v>99</v>
      </c>
      <c r="AY2" s="47" t="s">
        <v>95</v>
      </c>
      <c r="AZ2" s="53" t="s">
        <v>42</v>
      </c>
      <c r="BA2" s="47" t="s">
        <v>43</v>
      </c>
      <c r="BB2" s="47" t="s">
        <v>31</v>
      </c>
      <c r="BC2" s="47" t="s">
        <v>44</v>
      </c>
      <c r="BD2" s="48" t="s">
        <v>45</v>
      </c>
      <c r="BE2" s="42" t="s">
        <v>84</v>
      </c>
      <c r="BF2" s="42" t="s">
        <v>32</v>
      </c>
      <c r="BG2" s="42" t="s">
        <v>31</v>
      </c>
      <c r="BH2" s="42" t="s">
        <v>39</v>
      </c>
      <c r="BI2" s="42" t="s">
        <v>40</v>
      </c>
      <c r="BJ2" s="42" t="s">
        <v>41</v>
      </c>
      <c r="BK2" s="44" t="s">
        <v>42</v>
      </c>
      <c r="BL2" s="47" t="s">
        <v>43</v>
      </c>
      <c r="BM2" s="47" t="s">
        <v>47</v>
      </c>
      <c r="BN2" s="47" t="s">
        <v>44</v>
      </c>
      <c r="BO2" s="48" t="s">
        <v>45</v>
      </c>
      <c r="BP2" s="46" t="s">
        <v>87</v>
      </c>
      <c r="BQ2" s="47" t="s">
        <v>33</v>
      </c>
      <c r="BR2" s="47" t="s">
        <v>34</v>
      </c>
      <c r="BS2" s="47" t="s">
        <v>35</v>
      </c>
      <c r="BT2" s="47" t="s">
        <v>31</v>
      </c>
      <c r="BU2" s="47" t="s">
        <v>39</v>
      </c>
      <c r="BV2" s="47" t="s">
        <v>99</v>
      </c>
      <c r="BW2" s="47" t="s">
        <v>95</v>
      </c>
      <c r="BX2" s="53" t="s">
        <v>42</v>
      </c>
      <c r="BY2" s="47" t="s">
        <v>43</v>
      </c>
      <c r="BZ2" s="47" t="s">
        <v>31</v>
      </c>
      <c r="CA2" s="47" t="s">
        <v>44</v>
      </c>
      <c r="CB2" s="48" t="s">
        <v>45</v>
      </c>
      <c r="CC2" s="69" t="s">
        <v>32</v>
      </c>
      <c r="CD2" s="67" t="s">
        <v>33</v>
      </c>
      <c r="CE2" s="67" t="s">
        <v>31</v>
      </c>
      <c r="CF2" s="67" t="s">
        <v>39</v>
      </c>
      <c r="CG2" s="67" t="s">
        <v>99</v>
      </c>
      <c r="CH2" s="67" t="s">
        <v>95</v>
      </c>
      <c r="CI2" s="70" t="s">
        <v>42</v>
      </c>
      <c r="CJ2" s="71" t="s">
        <v>43</v>
      </c>
      <c r="CK2" s="67" t="s">
        <v>31</v>
      </c>
      <c r="CL2" s="67" t="s">
        <v>44</v>
      </c>
      <c r="CM2" s="68" t="s">
        <v>45</v>
      </c>
      <c r="CN2" s="54" t="s">
        <v>32</v>
      </c>
      <c r="CO2" s="54" t="s">
        <v>33</v>
      </c>
      <c r="CP2" s="54" t="s">
        <v>31</v>
      </c>
      <c r="CQ2" s="54" t="s">
        <v>39</v>
      </c>
      <c r="CR2" s="54" t="s">
        <v>40</v>
      </c>
      <c r="CS2" s="54" t="s">
        <v>41</v>
      </c>
      <c r="CT2" s="54" t="s">
        <v>42</v>
      </c>
      <c r="CU2" s="55" t="s">
        <v>43</v>
      </c>
      <c r="CV2" s="54" t="s">
        <v>47</v>
      </c>
      <c r="CW2" s="54" t="s">
        <v>44</v>
      </c>
      <c r="CX2" s="56" t="s">
        <v>45</v>
      </c>
      <c r="CY2" s="57" t="s">
        <v>32</v>
      </c>
      <c r="CZ2" s="54" t="s">
        <v>33</v>
      </c>
      <c r="DA2" s="54" t="s">
        <v>31</v>
      </c>
      <c r="DB2" s="54" t="s">
        <v>39</v>
      </c>
      <c r="DC2" s="54" t="s">
        <v>40</v>
      </c>
      <c r="DD2" s="54" t="s">
        <v>41</v>
      </c>
      <c r="DE2" s="54" t="s">
        <v>42</v>
      </c>
      <c r="DF2" s="55" t="s">
        <v>43</v>
      </c>
      <c r="DG2" s="54" t="s">
        <v>47</v>
      </c>
      <c r="DH2" s="54" t="s">
        <v>44</v>
      </c>
      <c r="DI2" s="56" t="s">
        <v>45</v>
      </c>
      <c r="DJ2" s="57" t="s">
        <v>32</v>
      </c>
      <c r="DK2" s="54" t="s">
        <v>33</v>
      </c>
      <c r="DL2" s="54" t="s">
        <v>31</v>
      </c>
      <c r="DM2" s="54" t="s">
        <v>39</v>
      </c>
      <c r="DN2" s="54" t="s">
        <v>40</v>
      </c>
      <c r="DO2" s="54" t="s">
        <v>41</v>
      </c>
      <c r="DP2" s="54" t="s">
        <v>42</v>
      </c>
      <c r="DQ2" s="55" t="s">
        <v>43</v>
      </c>
      <c r="DR2" s="54" t="s">
        <v>47</v>
      </c>
      <c r="DS2" s="54" t="s">
        <v>44</v>
      </c>
      <c r="DT2" s="56" t="s">
        <v>45</v>
      </c>
      <c r="DU2" s="57" t="s">
        <v>32</v>
      </c>
      <c r="DV2" s="54" t="s">
        <v>33</v>
      </c>
      <c r="DW2" s="54" t="s">
        <v>31</v>
      </c>
      <c r="DX2" s="54" t="s">
        <v>39</v>
      </c>
      <c r="DY2" s="54" t="s">
        <v>40</v>
      </c>
      <c r="DZ2" s="54" t="s">
        <v>41</v>
      </c>
      <c r="EA2" s="54" t="s">
        <v>42</v>
      </c>
      <c r="EB2" s="55" t="s">
        <v>43</v>
      </c>
      <c r="EC2" s="54" t="s">
        <v>47</v>
      </c>
      <c r="ED2" s="54" t="s">
        <v>44</v>
      </c>
      <c r="EE2" s="56" t="s">
        <v>45</v>
      </c>
      <c r="EF2" s="57" t="s">
        <v>32</v>
      </c>
      <c r="EG2" s="54" t="s">
        <v>33</v>
      </c>
      <c r="EH2" s="54" t="s">
        <v>31</v>
      </c>
      <c r="EI2" s="54" t="s">
        <v>39</v>
      </c>
      <c r="EJ2" s="54" t="s">
        <v>40</v>
      </c>
      <c r="EK2" s="54" t="s">
        <v>41</v>
      </c>
      <c r="EL2" s="54" t="s">
        <v>42</v>
      </c>
      <c r="EM2" s="55" t="s">
        <v>43</v>
      </c>
      <c r="EN2" s="54" t="s">
        <v>47</v>
      </c>
      <c r="EO2" s="54" t="s">
        <v>44</v>
      </c>
      <c r="EP2" s="56" t="s">
        <v>45</v>
      </c>
      <c r="EQ2" s="57" t="s">
        <v>32</v>
      </c>
      <c r="ER2" s="54" t="s">
        <v>33</v>
      </c>
      <c r="ES2" s="54" t="s">
        <v>31</v>
      </c>
      <c r="ET2" s="54" t="s">
        <v>39</v>
      </c>
      <c r="EU2" s="54" t="s">
        <v>40</v>
      </c>
      <c r="EV2" s="54" t="s">
        <v>41</v>
      </c>
      <c r="EW2" s="54" t="s">
        <v>42</v>
      </c>
      <c r="EX2" s="55" t="s">
        <v>43</v>
      </c>
      <c r="EY2" s="54" t="s">
        <v>47</v>
      </c>
      <c r="EZ2" s="54" t="s">
        <v>44</v>
      </c>
      <c r="FA2" s="56" t="s">
        <v>45</v>
      </c>
      <c r="FB2" s="57" t="s">
        <v>32</v>
      </c>
      <c r="FC2" s="54" t="s">
        <v>33</v>
      </c>
      <c r="FD2" s="54" t="s">
        <v>31</v>
      </c>
      <c r="FE2" s="54" t="s">
        <v>39</v>
      </c>
      <c r="FF2" s="54" t="s">
        <v>40</v>
      </c>
      <c r="FG2" s="54" t="s">
        <v>41</v>
      </c>
      <c r="FH2" s="54" t="s">
        <v>42</v>
      </c>
      <c r="FI2" s="55" t="s">
        <v>43</v>
      </c>
      <c r="FJ2" s="54" t="s">
        <v>47</v>
      </c>
      <c r="FK2" s="54" t="s">
        <v>44</v>
      </c>
      <c r="FL2" s="56" t="s">
        <v>45</v>
      </c>
      <c r="FM2" s="57" t="s">
        <v>32</v>
      </c>
      <c r="FN2" s="54" t="s">
        <v>33</v>
      </c>
      <c r="FO2" s="54" t="s">
        <v>31</v>
      </c>
      <c r="FP2" s="54" t="s">
        <v>39</v>
      </c>
      <c r="FQ2" s="54" t="s">
        <v>40</v>
      </c>
      <c r="FR2" s="54" t="s">
        <v>41</v>
      </c>
      <c r="FS2" s="54" t="s">
        <v>42</v>
      </c>
      <c r="FT2" s="55" t="s">
        <v>43</v>
      </c>
      <c r="FU2" s="54" t="s">
        <v>47</v>
      </c>
      <c r="FV2" s="54" t="s">
        <v>44</v>
      </c>
      <c r="FW2" s="56" t="s">
        <v>45</v>
      </c>
      <c r="FX2" s="57" t="s">
        <v>32</v>
      </c>
      <c r="FY2" s="54" t="s">
        <v>33</v>
      </c>
      <c r="FZ2" s="54" t="s">
        <v>31</v>
      </c>
      <c r="GA2" s="54" t="s">
        <v>39</v>
      </c>
      <c r="GB2" s="54" t="s">
        <v>40</v>
      </c>
      <c r="GC2" s="54" t="s">
        <v>41</v>
      </c>
      <c r="GD2" s="54" t="s">
        <v>42</v>
      </c>
      <c r="GE2" s="55" t="s">
        <v>43</v>
      </c>
      <c r="GF2" s="54" t="s">
        <v>47</v>
      </c>
      <c r="GG2" s="54" t="s">
        <v>44</v>
      </c>
      <c r="GH2" s="56" t="s">
        <v>45</v>
      </c>
      <c r="GI2" s="57" t="s">
        <v>32</v>
      </c>
      <c r="GJ2" s="54" t="s">
        <v>33</v>
      </c>
      <c r="GK2" s="54" t="s">
        <v>31</v>
      </c>
      <c r="GL2" s="54" t="s">
        <v>39</v>
      </c>
      <c r="GM2" s="54" t="s">
        <v>40</v>
      </c>
      <c r="GN2" s="54" t="s">
        <v>41</v>
      </c>
      <c r="GO2" s="54" t="s">
        <v>42</v>
      </c>
      <c r="GP2" s="55" t="s">
        <v>43</v>
      </c>
      <c r="GQ2" s="54" t="s">
        <v>47</v>
      </c>
      <c r="GR2" s="54" t="s">
        <v>44</v>
      </c>
      <c r="GS2" s="56" t="s">
        <v>45</v>
      </c>
      <c r="GT2" s="57" t="s">
        <v>32</v>
      </c>
      <c r="GU2" s="54" t="s">
        <v>33</v>
      </c>
      <c r="GV2" s="54" t="s">
        <v>31</v>
      </c>
      <c r="GW2" s="54" t="s">
        <v>39</v>
      </c>
      <c r="GX2" s="54" t="s">
        <v>40</v>
      </c>
      <c r="GY2" s="54" t="s">
        <v>41</v>
      </c>
      <c r="GZ2" s="54" t="s">
        <v>42</v>
      </c>
      <c r="HA2" s="55" t="s">
        <v>43</v>
      </c>
      <c r="HB2" s="54" t="s">
        <v>47</v>
      </c>
      <c r="HC2" s="54" t="s">
        <v>44</v>
      </c>
      <c r="HD2" s="56" t="s">
        <v>45</v>
      </c>
      <c r="HE2" s="57" t="s">
        <v>32</v>
      </c>
      <c r="HF2" s="54" t="s">
        <v>33</v>
      </c>
      <c r="HG2" s="54" t="s">
        <v>31</v>
      </c>
      <c r="HH2" s="54" t="s">
        <v>39</v>
      </c>
      <c r="HI2" s="54" t="s">
        <v>40</v>
      </c>
      <c r="HJ2" s="54" t="s">
        <v>41</v>
      </c>
      <c r="HK2" s="54" t="s">
        <v>42</v>
      </c>
      <c r="HL2" s="55" t="s">
        <v>43</v>
      </c>
      <c r="HM2" s="54" t="s">
        <v>47</v>
      </c>
      <c r="HN2" s="54" t="s">
        <v>44</v>
      </c>
      <c r="HO2" s="56" t="s">
        <v>45</v>
      </c>
      <c r="HP2" s="57" t="s">
        <v>32</v>
      </c>
      <c r="HQ2" s="54" t="s">
        <v>33</v>
      </c>
      <c r="HR2" s="54" t="s">
        <v>31</v>
      </c>
      <c r="HS2" s="54" t="s">
        <v>39</v>
      </c>
      <c r="HT2" s="54" t="s">
        <v>40</v>
      </c>
      <c r="HU2" s="54" t="s">
        <v>41</v>
      </c>
      <c r="HV2" s="54" t="s">
        <v>42</v>
      </c>
      <c r="HW2" s="55" t="s">
        <v>43</v>
      </c>
      <c r="HX2" s="54" t="s">
        <v>47</v>
      </c>
      <c r="HY2" s="54" t="s">
        <v>44</v>
      </c>
      <c r="HZ2" s="56" t="s">
        <v>45</v>
      </c>
      <c r="IA2" s="57" t="s">
        <v>32</v>
      </c>
      <c r="IB2" s="54" t="s">
        <v>33</v>
      </c>
      <c r="IC2" s="54" t="s">
        <v>31</v>
      </c>
      <c r="ID2" s="54" t="s">
        <v>39</v>
      </c>
      <c r="IE2" s="54" t="s">
        <v>40</v>
      </c>
      <c r="IF2" s="54" t="s">
        <v>41</v>
      </c>
      <c r="IG2" s="54" t="s">
        <v>42</v>
      </c>
      <c r="IH2" s="55" t="s">
        <v>43</v>
      </c>
      <c r="II2" s="54" t="s">
        <v>47</v>
      </c>
      <c r="IJ2" s="54" t="s">
        <v>44</v>
      </c>
      <c r="IK2" s="54" t="s">
        <v>45</v>
      </c>
      <c r="IL2" s="78"/>
    </row>
    <row r="3" spans="1:283" x14ac:dyDescent="0.2">
      <c r="A3" s="33">
        <v>1</v>
      </c>
      <c r="B3" s="63" t="s">
        <v>168</v>
      </c>
      <c r="C3" s="25"/>
      <c r="D3" s="64"/>
      <c r="E3" s="64" t="s">
        <v>169</v>
      </c>
      <c r="F3" s="65" t="s">
        <v>21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>
        <f>IF(ISNA(VLOOKUP(F3,SortLookup!$A$7:$B$11,2,FALSE))," ",VLOOKUP(F3,SortLookup!$A$7:$B$11,2,FALSE))</f>
        <v>2</v>
      </c>
      <c r="K3" s="58">
        <f>L3+M3+O3</f>
        <v>247.24</v>
      </c>
      <c r="L3" s="59">
        <f>AB3+AO3+BA3+BL3+BY3+CJ3+CU3+DF3+DQ3+EB3+EM3+EX3+FI3+FT3+GE3+GP3+HA3+HL3+HW3+IH3</f>
        <v>188.24</v>
      </c>
      <c r="M3" s="36">
        <f>AD3+AQ3+BC3+BN3+CA3+CL3+CW3+DH3+DS3+ED3+EO3+EZ3+FK3+FV3+GG3+GR3+HC3+HN3+HY3+IJ3</f>
        <v>0</v>
      </c>
      <c r="N3" s="37">
        <f>O3</f>
        <v>59</v>
      </c>
      <c r="O3" s="60">
        <f>W3+AJ3+AV3+BG3+BT3+CE3+CP3+DA3+DL3+DW3+EH3+ES3+FD3+FO3+FZ3+GK3+GV3+HG3+HR3+IC3</f>
        <v>59</v>
      </c>
      <c r="P3" s="31">
        <v>5.65</v>
      </c>
      <c r="Q3" s="28">
        <v>6.93</v>
      </c>
      <c r="R3" s="28"/>
      <c r="S3" s="28"/>
      <c r="T3" s="28"/>
      <c r="U3" s="28"/>
      <c r="V3" s="28"/>
      <c r="W3" s="29">
        <v>7</v>
      </c>
      <c r="X3" s="29">
        <v>0</v>
      </c>
      <c r="Y3" s="29">
        <v>0</v>
      </c>
      <c r="Z3" s="29">
        <v>0</v>
      </c>
      <c r="AA3" s="30">
        <v>0</v>
      </c>
      <c r="AB3" s="27">
        <f>P3+Q3+R3+S3+T3+U3+V3</f>
        <v>12.58</v>
      </c>
      <c r="AC3" s="26">
        <f>W3</f>
        <v>7</v>
      </c>
      <c r="AD3" s="23">
        <f>(X3*3)+(Y3*10)+(Z3*5)+(AA3*20)</f>
        <v>0</v>
      </c>
      <c r="AE3" s="45">
        <f>AB3+AC3+AD3</f>
        <v>19.579999999999998</v>
      </c>
      <c r="AF3" s="31">
        <v>36.909999999999997</v>
      </c>
      <c r="AG3" s="28"/>
      <c r="AH3" s="28"/>
      <c r="AI3" s="28"/>
      <c r="AJ3" s="29">
        <v>17</v>
      </c>
      <c r="AK3" s="29">
        <v>0</v>
      </c>
      <c r="AL3" s="29">
        <v>0</v>
      </c>
      <c r="AM3" s="29">
        <v>0</v>
      </c>
      <c r="AN3" s="30">
        <v>0</v>
      </c>
      <c r="AO3" s="27">
        <f>AF3+AG3+AH3+AI3</f>
        <v>36.909999999999997</v>
      </c>
      <c r="AP3" s="26">
        <f>AJ3</f>
        <v>17</v>
      </c>
      <c r="AQ3" s="23">
        <f>(AK3*3)+(AL3*10)+(AM3*5)+(AN3*20)</f>
        <v>0</v>
      </c>
      <c r="AR3" s="45">
        <f>AO3+AP3+AQ3</f>
        <v>53.91</v>
      </c>
      <c r="AS3" s="31">
        <v>46.82</v>
      </c>
      <c r="AT3" s="28"/>
      <c r="AU3" s="28"/>
      <c r="AV3" s="29">
        <v>18</v>
      </c>
      <c r="AW3" s="29">
        <v>0</v>
      </c>
      <c r="AX3" s="29">
        <v>0</v>
      </c>
      <c r="AY3" s="29">
        <v>0</v>
      </c>
      <c r="AZ3" s="30">
        <v>0</v>
      </c>
      <c r="BA3" s="27">
        <f>AS3+AT3+AU3</f>
        <v>46.82</v>
      </c>
      <c r="BB3" s="26">
        <f>AV3</f>
        <v>18</v>
      </c>
      <c r="BC3" s="23">
        <f>(AW3*3)+(AX3*10)+(AY3*5)+(AZ3*20)</f>
        <v>0</v>
      </c>
      <c r="BD3" s="45">
        <f>BA3+BB3+BC3</f>
        <v>64.819999999999993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>
        <v>57.79</v>
      </c>
      <c r="BQ3" s="28"/>
      <c r="BR3" s="28"/>
      <c r="BS3" s="28"/>
      <c r="BT3" s="29">
        <v>2</v>
      </c>
      <c r="BU3" s="29">
        <v>0</v>
      </c>
      <c r="BV3" s="29">
        <v>0</v>
      </c>
      <c r="BW3" s="29">
        <v>0</v>
      </c>
      <c r="BX3" s="30">
        <v>0</v>
      </c>
      <c r="BY3" s="27">
        <f>BP3+BQ3+BR3+BS3</f>
        <v>57.79</v>
      </c>
      <c r="BZ3" s="26">
        <f>BT3</f>
        <v>2</v>
      </c>
      <c r="CA3" s="32">
        <f>(BU3*3)+(BV3*10)+(BW3*5)+(BX3*20)</f>
        <v>0</v>
      </c>
      <c r="CB3" s="72">
        <f>BY3+BZ3+CA3</f>
        <v>59.79</v>
      </c>
      <c r="CC3" s="31">
        <v>34.14</v>
      </c>
      <c r="CD3" s="28"/>
      <c r="CE3" s="29">
        <v>15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34.14</v>
      </c>
      <c r="CK3" s="26">
        <f>CE3</f>
        <v>15</v>
      </c>
      <c r="CL3" s="23">
        <f>(CF3*3)+(CG3*10)+(CH3*5)+(CI3*20)</f>
        <v>0</v>
      </c>
      <c r="CM3" s="45">
        <f>CJ3+CK3+CL3</f>
        <v>49.14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M3" s="4"/>
      <c r="IN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</row>
    <row r="4" spans="1:283" ht="3" customHeight="1" x14ac:dyDescent="0.2">
      <c r="A4" s="155"/>
      <c r="B4" s="156"/>
      <c r="C4" s="157"/>
      <c r="D4" s="158"/>
      <c r="E4" s="158"/>
      <c r="F4" s="159"/>
      <c r="G4" s="160"/>
      <c r="H4" s="161"/>
      <c r="I4" s="162"/>
      <c r="J4" s="163"/>
      <c r="K4" s="164"/>
      <c r="L4" s="165"/>
      <c r="M4" s="166"/>
      <c r="N4" s="167"/>
      <c r="O4" s="168"/>
      <c r="P4" s="169"/>
      <c r="Q4" s="170"/>
      <c r="R4" s="170"/>
      <c r="S4" s="170"/>
      <c r="T4" s="170"/>
      <c r="U4" s="170"/>
      <c r="V4" s="170"/>
      <c r="W4" s="171"/>
      <c r="X4" s="171"/>
      <c r="Y4" s="171"/>
      <c r="Z4" s="171"/>
      <c r="AA4" s="172"/>
      <c r="AB4" s="173"/>
      <c r="AC4" s="174"/>
      <c r="AD4" s="175"/>
      <c r="AE4" s="176"/>
      <c r="AF4" s="169"/>
      <c r="AG4" s="170"/>
      <c r="AH4" s="170"/>
      <c r="AI4" s="170"/>
      <c r="AJ4" s="171"/>
      <c r="AK4" s="171"/>
      <c r="AL4" s="171"/>
      <c r="AM4" s="171"/>
      <c r="AN4" s="172"/>
      <c r="AO4" s="173"/>
      <c r="AP4" s="174"/>
      <c r="AQ4" s="175"/>
      <c r="AR4" s="176"/>
      <c r="AS4" s="169"/>
      <c r="AT4" s="170"/>
      <c r="AU4" s="170"/>
      <c r="AV4" s="171"/>
      <c r="AW4" s="171"/>
      <c r="AX4" s="171"/>
      <c r="AY4" s="171"/>
      <c r="AZ4" s="172"/>
      <c r="BA4" s="173"/>
      <c r="BB4" s="174"/>
      <c r="BC4" s="175"/>
      <c r="BD4" s="176"/>
      <c r="BE4" s="173"/>
      <c r="BF4" s="177"/>
      <c r="BG4" s="171"/>
      <c r="BH4" s="171"/>
      <c r="BI4" s="171"/>
      <c r="BJ4" s="171"/>
      <c r="BK4" s="172"/>
      <c r="BL4" s="178"/>
      <c r="BM4" s="167"/>
      <c r="BN4" s="166"/>
      <c r="BO4" s="179"/>
      <c r="BP4" s="169"/>
      <c r="BQ4" s="170"/>
      <c r="BR4" s="170"/>
      <c r="BS4" s="170"/>
      <c r="BT4" s="171"/>
      <c r="BU4" s="171"/>
      <c r="BV4" s="171"/>
      <c r="BW4" s="171"/>
      <c r="BX4" s="172"/>
      <c r="BY4" s="173"/>
      <c r="BZ4" s="174"/>
      <c r="CA4" s="180"/>
      <c r="CB4" s="181"/>
      <c r="CC4" s="169"/>
      <c r="CD4" s="170"/>
      <c r="CE4" s="171"/>
      <c r="CF4" s="171"/>
      <c r="CG4" s="171"/>
      <c r="CH4" s="171"/>
      <c r="CI4" s="172"/>
      <c r="CJ4" s="173"/>
      <c r="CK4" s="174"/>
      <c r="CL4" s="175"/>
      <c r="CM4" s="176"/>
      <c r="CN4" s="4"/>
      <c r="CO4" s="4"/>
      <c r="CP4" s="4"/>
      <c r="CQ4" s="4"/>
      <c r="CR4" s="4"/>
      <c r="CS4" s="4"/>
      <c r="CT4" s="4"/>
      <c r="CU4" s="73"/>
      <c r="CW4" s="4"/>
      <c r="CX4" s="74"/>
      <c r="CY4" s="39"/>
      <c r="CZ4" s="4"/>
      <c r="DA4" s="4"/>
      <c r="DB4" s="4"/>
      <c r="DC4" s="4"/>
      <c r="DD4" s="4"/>
      <c r="DE4" s="4"/>
      <c r="DF4" s="73"/>
      <c r="DH4" s="4"/>
      <c r="DI4" s="74"/>
      <c r="DJ4" s="39"/>
      <c r="DK4" s="4"/>
      <c r="DL4" s="4"/>
      <c r="DM4" s="4"/>
      <c r="DN4" s="4"/>
      <c r="DO4" s="4"/>
      <c r="DP4" s="4"/>
      <c r="DQ4" s="73"/>
      <c r="DS4" s="4"/>
      <c r="DT4" s="74"/>
      <c r="DU4" s="39"/>
      <c r="DV4" s="4"/>
      <c r="DW4" s="4"/>
      <c r="DX4" s="4"/>
      <c r="DY4" s="4"/>
      <c r="DZ4" s="4"/>
      <c r="EA4" s="4"/>
      <c r="EB4" s="73"/>
      <c r="ED4" s="4"/>
      <c r="EE4" s="74"/>
      <c r="EF4" s="39"/>
      <c r="EG4" s="4"/>
      <c r="EH4" s="4"/>
      <c r="EI4" s="4"/>
      <c r="EJ4" s="4"/>
      <c r="EK4" s="4"/>
      <c r="EL4" s="4"/>
      <c r="EM4" s="73"/>
      <c r="EO4" s="4"/>
      <c r="EP4" s="74"/>
      <c r="EQ4" s="39"/>
      <c r="ER4" s="4"/>
      <c r="ES4" s="4"/>
      <c r="ET4" s="4"/>
      <c r="EU4" s="4"/>
      <c r="EV4" s="4"/>
      <c r="EW4" s="4"/>
      <c r="EX4" s="73"/>
      <c r="EZ4" s="4"/>
      <c r="FA4" s="74"/>
      <c r="FB4" s="39"/>
      <c r="FC4" s="4"/>
      <c r="FD4" s="4"/>
      <c r="FE4" s="4"/>
      <c r="FF4" s="4"/>
      <c r="FG4" s="4"/>
      <c r="FH4" s="4"/>
      <c r="FI4" s="73"/>
      <c r="FK4" s="4"/>
      <c r="FL4" s="74"/>
      <c r="FM4" s="39"/>
      <c r="FN4" s="4"/>
      <c r="FO4" s="4"/>
      <c r="FP4" s="4"/>
      <c r="FQ4" s="4"/>
      <c r="FR4" s="4"/>
      <c r="FS4" s="4"/>
      <c r="FT4" s="73"/>
      <c r="FV4" s="4"/>
      <c r="FW4" s="74"/>
      <c r="FX4" s="39"/>
      <c r="FY4" s="4"/>
      <c r="FZ4" s="4"/>
      <c r="GA4" s="4"/>
      <c r="GB4" s="4"/>
      <c r="GC4" s="4"/>
      <c r="GD4" s="4"/>
      <c r="GE4" s="73"/>
      <c r="GG4" s="4"/>
      <c r="GH4" s="74"/>
      <c r="GI4" s="39"/>
      <c r="GJ4" s="4"/>
      <c r="GK4" s="4"/>
      <c r="GL4" s="4"/>
      <c r="GM4" s="4"/>
      <c r="GN4" s="4"/>
      <c r="GO4" s="4"/>
      <c r="GP4" s="73"/>
      <c r="GR4" s="4"/>
      <c r="GS4" s="74"/>
      <c r="GT4" s="39"/>
      <c r="GU4" s="4"/>
      <c r="GV4" s="4"/>
      <c r="GW4" s="4"/>
      <c r="GX4" s="4"/>
      <c r="GY4" s="4"/>
      <c r="GZ4" s="4"/>
      <c r="HA4" s="73"/>
      <c r="HC4" s="4"/>
      <c r="HD4" s="74"/>
      <c r="HE4" s="39"/>
      <c r="HF4" s="4"/>
      <c r="HG4" s="4"/>
      <c r="HH4" s="4"/>
      <c r="HI4" s="4"/>
      <c r="HJ4" s="4"/>
      <c r="HK4" s="4"/>
      <c r="HL4" s="73"/>
      <c r="HN4" s="4"/>
      <c r="HO4" s="74"/>
      <c r="HP4" s="39"/>
      <c r="HQ4" s="4"/>
      <c r="HR4" s="4"/>
      <c r="HS4" s="4"/>
      <c r="HT4" s="4"/>
      <c r="HU4" s="4"/>
      <c r="HV4" s="4"/>
      <c r="HW4" s="73"/>
      <c r="HY4" s="4"/>
      <c r="HZ4" s="74"/>
      <c r="IA4" s="39"/>
      <c r="IB4" s="4"/>
      <c r="IC4" s="4"/>
      <c r="ID4" s="4"/>
      <c r="IE4" s="4"/>
      <c r="IF4" s="4"/>
      <c r="IG4" s="4"/>
      <c r="IH4" s="73"/>
      <c r="IJ4" s="4"/>
      <c r="IK4" s="4"/>
      <c r="IL4" s="78"/>
      <c r="IM4" s="4"/>
      <c r="IN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</row>
    <row r="5" spans="1:283" ht="12.75" customHeight="1" x14ac:dyDescent="0.2">
      <c r="A5" s="33">
        <v>1</v>
      </c>
      <c r="B5" s="63" t="s">
        <v>137</v>
      </c>
      <c r="C5" s="25"/>
      <c r="D5" s="64"/>
      <c r="E5" s="64" t="s">
        <v>121</v>
      </c>
      <c r="F5" s="65" t="s">
        <v>21</v>
      </c>
      <c r="G5" s="24" t="str">
        <f>IF(AND(OR($G$2="Y",$H$2="Y"),I5&lt;5,J5&lt;5),IF(AND(I5=#REF!,J5=#REF!),#REF!+1,1),"")</f>
        <v/>
      </c>
      <c r="H5" s="21" t="e">
        <f>IF(AND($H$2="Y",J5&gt;0,OR(AND(G5=1,#REF!=10),AND(G5=2,#REF!=20),AND(G5=3,#REF!=30),AND(G5=4,#REF!=40),AND(G5=5,#REF!=50),AND(G5=6,#REF!=60),AND(G5=7,#REF!=70),AND(G5=8,#REF!=80),AND(G5=9,#REF!=90),AND(G5=10,#REF!=100))),VLOOKUP(J5-1,SortLookup!$A$13:$B$16,2,FALSE),"")</f>
        <v>#REF!</v>
      </c>
      <c r="I5" s="34" t="str">
        <f>IF(ISNA(VLOOKUP(E5,SortLookup!$A$1:$B$5,2,FALSE))," ",VLOOKUP(E5,SortLookup!$A$1:$B$5,2,FALSE))</f>
        <v xml:space="preserve"> </v>
      </c>
      <c r="J5" s="22">
        <f>IF(ISNA(VLOOKUP(F5,SortLookup!$A$7:$B$11,2,FALSE))," ",VLOOKUP(F5,SortLookup!$A$7:$B$11,2,FALSE))</f>
        <v>2</v>
      </c>
      <c r="K5" s="58">
        <f>L5+M5+O5</f>
        <v>193.21</v>
      </c>
      <c r="L5" s="59">
        <f>AB5+AO5+BA5+BL5+BY5+CJ5+CU5+DF5+DQ5+EB5+EM5+EX5+FI5+FT5+GE5+GP5+HA5+HL5+HW5+IH5</f>
        <v>152.21</v>
      </c>
      <c r="M5" s="36">
        <f>AD5+AQ5+BC5+BN5+CA5+CL5+CW5+DH5+DS5+ED5+EO5+EZ5+FK5+FV5+GG5+GR5+HC5+HN5+HY5+IJ5</f>
        <v>5</v>
      </c>
      <c r="N5" s="37">
        <f>O5</f>
        <v>36</v>
      </c>
      <c r="O5" s="60">
        <f>W5+AJ5+AV5+BG5+BT5+CE5+CP5+DA5+DL5+DW5+EH5+ES5+FD5+FO5+FZ5+GK5+GV5+HG5+HR5+IC5</f>
        <v>36</v>
      </c>
      <c r="P5" s="31">
        <v>4.66</v>
      </c>
      <c r="Q5" s="28">
        <v>5.65</v>
      </c>
      <c r="R5" s="28"/>
      <c r="S5" s="28"/>
      <c r="T5" s="28"/>
      <c r="U5" s="28"/>
      <c r="V5" s="28"/>
      <c r="W5" s="29">
        <v>5</v>
      </c>
      <c r="X5" s="29">
        <v>0</v>
      </c>
      <c r="Y5" s="29">
        <v>0</v>
      </c>
      <c r="Z5" s="29">
        <v>0</v>
      </c>
      <c r="AA5" s="30">
        <v>0</v>
      </c>
      <c r="AB5" s="27">
        <f>P5+Q5+R5+S5+T5+U5+V5</f>
        <v>10.31</v>
      </c>
      <c r="AC5" s="26">
        <f>W5</f>
        <v>5</v>
      </c>
      <c r="AD5" s="23">
        <f>(X5*3)+(Y5*10)+(Z5*5)+(AA5*20)</f>
        <v>0</v>
      </c>
      <c r="AE5" s="45">
        <f>AB5+AC5+AD5</f>
        <v>15.31</v>
      </c>
      <c r="AF5" s="31">
        <v>32.08</v>
      </c>
      <c r="AG5" s="28"/>
      <c r="AH5" s="28"/>
      <c r="AI5" s="28"/>
      <c r="AJ5" s="29">
        <v>11</v>
      </c>
      <c r="AK5" s="29">
        <v>0</v>
      </c>
      <c r="AL5" s="29">
        <v>0</v>
      </c>
      <c r="AM5" s="29">
        <v>0</v>
      </c>
      <c r="AN5" s="30">
        <v>0</v>
      </c>
      <c r="AO5" s="27">
        <f>AF5+AG5+AH5+AI5</f>
        <v>32.08</v>
      </c>
      <c r="AP5" s="26">
        <f>AJ5</f>
        <v>11</v>
      </c>
      <c r="AQ5" s="23">
        <f>(AK5*3)+(AL5*10)+(AM5*5)+(AN5*20)</f>
        <v>0</v>
      </c>
      <c r="AR5" s="45">
        <f>AO5+AP5+AQ5</f>
        <v>43.08</v>
      </c>
      <c r="AS5" s="31">
        <v>39.9</v>
      </c>
      <c r="AT5" s="28"/>
      <c r="AU5" s="28"/>
      <c r="AV5" s="29">
        <v>16</v>
      </c>
      <c r="AW5" s="29">
        <v>0</v>
      </c>
      <c r="AX5" s="29">
        <v>0</v>
      </c>
      <c r="AY5" s="29">
        <v>0</v>
      </c>
      <c r="AZ5" s="30">
        <v>0</v>
      </c>
      <c r="BA5" s="27">
        <f>AS5+AT5+AU5</f>
        <v>39.9</v>
      </c>
      <c r="BB5" s="26">
        <f>AV5</f>
        <v>16</v>
      </c>
      <c r="BC5" s="23">
        <f>(AW5*3)+(AX5*10)+(AY5*5)+(AZ5*20)</f>
        <v>0</v>
      </c>
      <c r="BD5" s="45">
        <f>BA5+BB5+BC5</f>
        <v>55.9</v>
      </c>
      <c r="BE5" s="27"/>
      <c r="BF5" s="43"/>
      <c r="BG5" s="29"/>
      <c r="BH5" s="29"/>
      <c r="BI5" s="29"/>
      <c r="BJ5" s="29"/>
      <c r="BK5" s="30"/>
      <c r="BL5" s="40">
        <f>BE5+BF5</f>
        <v>0</v>
      </c>
      <c r="BM5" s="37">
        <f>BG5/2</f>
        <v>0</v>
      </c>
      <c r="BN5" s="36">
        <f>(BH5*3)+(BI5*5)+(BJ5*5)+(BK5*20)</f>
        <v>0</v>
      </c>
      <c r="BO5" s="35">
        <f>BL5+BM5+BN5</f>
        <v>0</v>
      </c>
      <c r="BP5" s="31">
        <v>27.29</v>
      </c>
      <c r="BQ5" s="28"/>
      <c r="BR5" s="28"/>
      <c r="BS5" s="28"/>
      <c r="BT5" s="29">
        <v>0</v>
      </c>
      <c r="BU5" s="29">
        <v>0</v>
      </c>
      <c r="BV5" s="29">
        <v>0</v>
      </c>
      <c r="BW5" s="29">
        <v>0</v>
      </c>
      <c r="BX5" s="30">
        <v>0</v>
      </c>
      <c r="BY5" s="27">
        <f>BP5+BQ5+BR5+BS5</f>
        <v>27.29</v>
      </c>
      <c r="BZ5" s="26">
        <f>BT5</f>
        <v>0</v>
      </c>
      <c r="CA5" s="32">
        <f>(BU5*3)+(BV5*10)+(BW5*5)+(BX5*20)</f>
        <v>0</v>
      </c>
      <c r="CB5" s="72">
        <f>BY5+BZ5+CA5</f>
        <v>27.29</v>
      </c>
      <c r="CC5" s="31">
        <v>42.63</v>
      </c>
      <c r="CD5" s="28"/>
      <c r="CE5" s="29">
        <v>4</v>
      </c>
      <c r="CF5" s="29">
        <v>0</v>
      </c>
      <c r="CG5" s="29">
        <v>0</v>
      </c>
      <c r="CH5" s="29">
        <v>1</v>
      </c>
      <c r="CI5" s="30">
        <v>0</v>
      </c>
      <c r="CJ5" s="27">
        <f>CC5+CD5</f>
        <v>42.63</v>
      </c>
      <c r="CK5" s="26">
        <f>CE5</f>
        <v>4</v>
      </c>
      <c r="CL5" s="23">
        <f>(CF5*3)+(CG5*10)+(CH5*5)+(CI5*20)</f>
        <v>5</v>
      </c>
      <c r="CM5" s="45">
        <f>CJ5+CK5+CL5</f>
        <v>51.63</v>
      </c>
      <c r="CN5" s="4"/>
      <c r="CO5" s="4"/>
      <c r="CP5" s="4"/>
      <c r="CQ5" s="4"/>
      <c r="CR5" s="4"/>
      <c r="CS5" s="4"/>
      <c r="CT5" s="4"/>
      <c r="CU5" s="73"/>
      <c r="CW5" s="4"/>
      <c r="CX5" s="74"/>
      <c r="CY5" s="39"/>
      <c r="CZ5" s="4"/>
      <c r="DA5" s="4"/>
      <c r="DB5" s="4"/>
      <c r="DC5" s="4"/>
      <c r="DD5" s="4"/>
      <c r="DE5" s="4"/>
      <c r="DF5" s="73"/>
      <c r="DH5" s="4"/>
      <c r="DI5" s="74"/>
      <c r="DJ5" s="39"/>
      <c r="DK5" s="4"/>
      <c r="DL5" s="4"/>
      <c r="DM5" s="4"/>
      <c r="DN5" s="4"/>
      <c r="DO5" s="4"/>
      <c r="DP5" s="4"/>
      <c r="DQ5" s="73"/>
      <c r="DS5" s="4"/>
      <c r="DT5" s="74"/>
      <c r="DU5" s="39"/>
      <c r="DV5" s="4"/>
      <c r="DW5" s="4"/>
      <c r="DX5" s="4"/>
      <c r="DY5" s="4"/>
      <c r="DZ5" s="4"/>
      <c r="EA5" s="4"/>
      <c r="EB5" s="73"/>
      <c r="ED5" s="4"/>
      <c r="EE5" s="74"/>
      <c r="EF5" s="39"/>
      <c r="EG5" s="4"/>
      <c r="EH5" s="4"/>
      <c r="EI5" s="4"/>
      <c r="EJ5" s="4"/>
      <c r="EK5" s="4"/>
      <c r="EL5" s="4"/>
      <c r="EM5" s="73"/>
      <c r="EO5" s="4"/>
      <c r="EP5" s="74"/>
      <c r="EQ5" s="39"/>
      <c r="ER5" s="4"/>
      <c r="ES5" s="4"/>
      <c r="ET5" s="4"/>
      <c r="EU5" s="4"/>
      <c r="EV5" s="4"/>
      <c r="EW5" s="4"/>
      <c r="EX5" s="73"/>
      <c r="EZ5" s="4"/>
      <c r="FA5" s="74"/>
      <c r="FB5" s="39"/>
      <c r="FC5" s="4"/>
      <c r="FD5" s="4"/>
      <c r="FE5" s="4"/>
      <c r="FF5" s="4"/>
      <c r="FG5" s="4"/>
      <c r="FH5" s="4"/>
      <c r="FI5" s="73"/>
      <c r="FK5" s="4"/>
      <c r="FL5" s="74"/>
      <c r="FM5" s="39"/>
      <c r="FN5" s="4"/>
      <c r="FO5" s="4"/>
      <c r="FP5" s="4"/>
      <c r="FQ5" s="4"/>
      <c r="FR5" s="4"/>
      <c r="FS5" s="4"/>
      <c r="FT5" s="73"/>
      <c r="FV5" s="4"/>
      <c r="FW5" s="74"/>
      <c r="FX5" s="39"/>
      <c r="FY5" s="4"/>
      <c r="FZ5" s="4"/>
      <c r="GA5" s="4"/>
      <c r="GB5" s="4"/>
      <c r="GC5" s="4"/>
      <c r="GD5" s="4"/>
      <c r="GE5" s="73"/>
      <c r="GG5" s="4"/>
      <c r="GH5" s="74"/>
      <c r="GI5" s="39"/>
      <c r="GJ5" s="4"/>
      <c r="GK5" s="4"/>
      <c r="GL5" s="4"/>
      <c r="GM5" s="4"/>
      <c r="GN5" s="4"/>
      <c r="GO5" s="4"/>
      <c r="GP5" s="73"/>
      <c r="GR5" s="4"/>
      <c r="GS5" s="74"/>
      <c r="GT5" s="39"/>
      <c r="GU5" s="4"/>
      <c r="GV5" s="4"/>
      <c r="GW5" s="4"/>
      <c r="GX5" s="4"/>
      <c r="GY5" s="4"/>
      <c r="GZ5" s="4"/>
      <c r="HA5" s="73"/>
      <c r="HC5" s="4"/>
      <c r="HD5" s="74"/>
      <c r="HE5" s="39"/>
      <c r="HF5" s="4"/>
      <c r="HG5" s="4"/>
      <c r="HH5" s="4"/>
      <c r="HI5" s="4"/>
      <c r="HJ5" s="4"/>
      <c r="HK5" s="4"/>
      <c r="HL5" s="73"/>
      <c r="HN5" s="4"/>
      <c r="HO5" s="74"/>
      <c r="HP5" s="39"/>
      <c r="HQ5" s="4"/>
      <c r="HR5" s="4"/>
      <c r="HS5" s="4"/>
      <c r="HT5" s="4"/>
      <c r="HU5" s="4"/>
      <c r="HV5" s="4"/>
      <c r="HW5" s="73"/>
      <c r="HY5" s="4"/>
      <c r="HZ5" s="74"/>
      <c r="IA5" s="39"/>
      <c r="IB5" s="4"/>
      <c r="IC5" s="4"/>
      <c r="ID5" s="4"/>
      <c r="IE5" s="4"/>
      <c r="IF5" s="4"/>
      <c r="IG5" s="4"/>
      <c r="IH5" s="73"/>
      <c r="IJ5" s="4"/>
      <c r="IK5" s="4"/>
      <c r="IL5" s="78"/>
      <c r="IO5" s="4"/>
      <c r="IP5" s="4"/>
      <c r="IQ5" s="4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</row>
    <row r="6" spans="1:283" ht="12.75" customHeight="1" x14ac:dyDescent="0.2">
      <c r="A6" s="33">
        <v>2</v>
      </c>
      <c r="B6" s="63" t="s">
        <v>122</v>
      </c>
      <c r="C6" s="25"/>
      <c r="D6" s="64"/>
      <c r="E6" s="64" t="s">
        <v>121</v>
      </c>
      <c r="F6" s="65" t="s">
        <v>22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>
        <f>IF(ISNA(VLOOKUP(F6,SortLookup!$A$7:$B$11,2,FALSE))," ",VLOOKUP(F6,SortLookup!$A$7:$B$11,2,FALSE))</f>
        <v>3</v>
      </c>
      <c r="K6" s="58">
        <f>L6+M6+O6</f>
        <v>208.52</v>
      </c>
      <c r="L6" s="59">
        <f>AB6+AO6+BA6+BL6+BY6+CJ6+CU5+DF5+DQ5+EB5+EM5+EX5+FI5+FT5+GE5+GP5+HA5+HL5+HW5+IH5</f>
        <v>174.52</v>
      </c>
      <c r="M6" s="36">
        <f>AD6+AQ6+BC6+BN6+CA6+CL6+CW5+DH5+DS5+ED5+EO5+EZ5+FK5+FV5+GG5+GR5+HC5+HN5+HY5+IJ5</f>
        <v>5</v>
      </c>
      <c r="N6" s="37">
        <f>O6</f>
        <v>29</v>
      </c>
      <c r="O6" s="60">
        <f>W6+AJ6+AV6+BG6+BT6+CE6+CP5+DA5+DL5+DW5+EH5+ES5+FD5+FO5+FZ5+GK5+GV5+HG5+HR5+IC5</f>
        <v>29</v>
      </c>
      <c r="P6" s="31">
        <v>4.33</v>
      </c>
      <c r="Q6" s="28">
        <v>5.89</v>
      </c>
      <c r="R6" s="28"/>
      <c r="S6" s="28"/>
      <c r="T6" s="28"/>
      <c r="U6" s="28"/>
      <c r="V6" s="28"/>
      <c r="W6" s="29">
        <v>6</v>
      </c>
      <c r="X6" s="29">
        <v>0</v>
      </c>
      <c r="Y6" s="29">
        <v>0</v>
      </c>
      <c r="Z6" s="29">
        <v>0</v>
      </c>
      <c r="AA6" s="30">
        <v>0</v>
      </c>
      <c r="AB6" s="27">
        <f>P6+Q6+R6+S6+T6+U6+V6</f>
        <v>10.220000000000001</v>
      </c>
      <c r="AC6" s="26">
        <f>W6</f>
        <v>6</v>
      </c>
      <c r="AD6" s="23">
        <f>(X6*3)+(Y6*10)+(Z6*5)+(AA6*20)</f>
        <v>0</v>
      </c>
      <c r="AE6" s="45">
        <f>AB6+AC6+AD6</f>
        <v>16.22</v>
      </c>
      <c r="AF6" s="31">
        <v>30.49</v>
      </c>
      <c r="AG6" s="28"/>
      <c r="AH6" s="28"/>
      <c r="AI6" s="28"/>
      <c r="AJ6" s="29">
        <v>9</v>
      </c>
      <c r="AK6" s="29">
        <v>0</v>
      </c>
      <c r="AL6" s="29">
        <v>0</v>
      </c>
      <c r="AM6" s="29">
        <v>0</v>
      </c>
      <c r="AN6" s="30">
        <v>0</v>
      </c>
      <c r="AO6" s="27">
        <f>AF6+AG6+AH6+AI6</f>
        <v>30.49</v>
      </c>
      <c r="AP6" s="26">
        <f>AJ6</f>
        <v>9</v>
      </c>
      <c r="AQ6" s="23">
        <f>(AK6*3)+(AL6*10)+(AM6*5)+(AN6*20)</f>
        <v>0</v>
      </c>
      <c r="AR6" s="45">
        <f>AO6+AP6+AQ6</f>
        <v>39.49</v>
      </c>
      <c r="AS6" s="31">
        <v>43.91</v>
      </c>
      <c r="AT6" s="28"/>
      <c r="AU6" s="28"/>
      <c r="AV6" s="29">
        <v>7</v>
      </c>
      <c r="AW6" s="29">
        <v>0</v>
      </c>
      <c r="AX6" s="29">
        <v>0</v>
      </c>
      <c r="AY6" s="29">
        <v>0</v>
      </c>
      <c r="AZ6" s="30">
        <v>0</v>
      </c>
      <c r="BA6" s="27">
        <f>AS6+AT6+AU6</f>
        <v>43.91</v>
      </c>
      <c r="BB6" s="26">
        <f>AV6</f>
        <v>7</v>
      </c>
      <c r="BC6" s="23">
        <f>(AW6*3)+(AX6*10)+(AY6*5)+(AZ6*20)</f>
        <v>0</v>
      </c>
      <c r="BD6" s="45">
        <f>BA6+BB6+BC6</f>
        <v>50.91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>
        <v>41.13</v>
      </c>
      <c r="BQ6" s="28"/>
      <c r="BR6" s="28"/>
      <c r="BS6" s="28"/>
      <c r="BT6" s="29">
        <v>2</v>
      </c>
      <c r="BU6" s="29">
        <v>0</v>
      </c>
      <c r="BV6" s="29">
        <v>0</v>
      </c>
      <c r="BW6" s="29">
        <v>0</v>
      </c>
      <c r="BX6" s="30">
        <v>0</v>
      </c>
      <c r="BY6" s="27">
        <f>BP6+BQ6+BR6+BS6</f>
        <v>41.13</v>
      </c>
      <c r="BZ6" s="26">
        <f>BT6</f>
        <v>2</v>
      </c>
      <c r="CA6" s="32">
        <f>(BU6*3)+(BV6*10)+(BW6*5)+(BX6*20)</f>
        <v>0</v>
      </c>
      <c r="CB6" s="72">
        <f>BY6+BZ6+CA6</f>
        <v>43.13</v>
      </c>
      <c r="CC6" s="31">
        <v>48.77</v>
      </c>
      <c r="CD6" s="28"/>
      <c r="CE6" s="29">
        <v>5</v>
      </c>
      <c r="CF6" s="29">
        <v>0</v>
      </c>
      <c r="CG6" s="29">
        <v>0</v>
      </c>
      <c r="CH6" s="29">
        <v>1</v>
      </c>
      <c r="CI6" s="30">
        <v>0</v>
      </c>
      <c r="CJ6" s="27">
        <f>CC6+CD6</f>
        <v>48.77</v>
      </c>
      <c r="CK6" s="26">
        <f>CE6</f>
        <v>5</v>
      </c>
      <c r="CL6" s="23">
        <f>(CF6*3)+(CG6*10)+(CH6*5)+(CI6*20)</f>
        <v>5</v>
      </c>
      <c r="CM6" s="45">
        <f>CJ6+CK6+CL6</f>
        <v>58.77</v>
      </c>
      <c r="CN6" s="4"/>
      <c r="CO6" s="4"/>
      <c r="CP6" s="4"/>
      <c r="CQ6" s="4"/>
      <c r="CR6" s="4"/>
      <c r="CS6" s="4"/>
      <c r="CT6" s="4"/>
      <c r="CU6" s="73"/>
      <c r="CW6" s="4"/>
      <c r="CX6" s="74"/>
      <c r="CY6" s="39"/>
      <c r="CZ6" s="4"/>
      <c r="DA6" s="4"/>
      <c r="DB6" s="4"/>
      <c r="DC6" s="4"/>
      <c r="DD6" s="4"/>
      <c r="DE6" s="4"/>
      <c r="DF6" s="73"/>
      <c r="DH6" s="4"/>
      <c r="DI6" s="74"/>
      <c r="DJ6" s="39"/>
      <c r="DK6" s="4"/>
      <c r="DL6" s="4"/>
      <c r="DM6" s="4"/>
      <c r="DN6" s="4"/>
      <c r="DO6" s="4"/>
      <c r="DP6" s="4"/>
      <c r="DQ6" s="73"/>
      <c r="DS6" s="4"/>
      <c r="DT6" s="74"/>
      <c r="DU6" s="39"/>
      <c r="DV6" s="4"/>
      <c r="DW6" s="4"/>
      <c r="DX6" s="4"/>
      <c r="DY6" s="4"/>
      <c r="DZ6" s="4"/>
      <c r="EA6" s="4"/>
      <c r="EB6" s="73"/>
      <c r="ED6" s="4"/>
      <c r="EE6" s="74"/>
      <c r="EF6" s="39"/>
      <c r="EG6" s="4"/>
      <c r="EH6" s="4"/>
      <c r="EI6" s="4"/>
      <c r="EJ6" s="4"/>
      <c r="EK6" s="4"/>
      <c r="EL6" s="4"/>
      <c r="EM6" s="73"/>
      <c r="EO6" s="4"/>
      <c r="EP6" s="74"/>
      <c r="EQ6" s="39"/>
      <c r="ER6" s="4"/>
      <c r="ES6" s="4"/>
      <c r="ET6" s="4"/>
      <c r="EU6" s="4"/>
      <c r="EV6" s="4"/>
      <c r="EW6" s="4"/>
      <c r="EX6" s="73"/>
      <c r="EZ6" s="4"/>
      <c r="FA6" s="74"/>
      <c r="FB6" s="39"/>
      <c r="FC6" s="4"/>
      <c r="FD6" s="4"/>
      <c r="FE6" s="4"/>
      <c r="FF6" s="4"/>
      <c r="FG6" s="4"/>
      <c r="FH6" s="4"/>
      <c r="FI6" s="73"/>
      <c r="FK6" s="4"/>
      <c r="FL6" s="74"/>
      <c r="FM6" s="39"/>
      <c r="FN6" s="4"/>
      <c r="FO6" s="4"/>
      <c r="FP6" s="4"/>
      <c r="FQ6" s="4"/>
      <c r="FR6" s="4"/>
      <c r="FS6" s="4"/>
      <c r="FT6" s="73"/>
      <c r="FV6" s="4"/>
      <c r="FW6" s="74"/>
      <c r="FX6" s="39"/>
      <c r="FY6" s="4"/>
      <c r="FZ6" s="4"/>
      <c r="GA6" s="4"/>
      <c r="GB6" s="4"/>
      <c r="GC6" s="4"/>
      <c r="GD6" s="4"/>
      <c r="GE6" s="73"/>
      <c r="GG6" s="4"/>
      <c r="GH6" s="74"/>
      <c r="GI6" s="39"/>
      <c r="GJ6" s="4"/>
      <c r="GK6" s="4"/>
      <c r="GL6" s="4"/>
      <c r="GM6" s="4"/>
      <c r="GN6" s="4"/>
      <c r="GO6" s="4"/>
      <c r="GP6" s="73"/>
      <c r="GR6" s="4"/>
      <c r="GS6" s="74"/>
      <c r="GT6" s="39"/>
      <c r="GU6" s="4"/>
      <c r="GV6" s="4"/>
      <c r="GW6" s="4"/>
      <c r="GX6" s="4"/>
      <c r="GY6" s="4"/>
      <c r="GZ6" s="4"/>
      <c r="HA6" s="73"/>
      <c r="HC6" s="4"/>
      <c r="HD6" s="74"/>
      <c r="HE6" s="39"/>
      <c r="HF6" s="4"/>
      <c r="HG6" s="4"/>
      <c r="HH6" s="4"/>
      <c r="HI6" s="4"/>
      <c r="HJ6" s="4"/>
      <c r="HK6" s="4"/>
      <c r="HL6" s="73"/>
      <c r="HN6" s="4"/>
      <c r="HO6" s="74"/>
      <c r="HP6" s="39"/>
      <c r="HQ6" s="4"/>
      <c r="HR6" s="4"/>
      <c r="HS6" s="4"/>
      <c r="HT6" s="4"/>
      <c r="HU6" s="4"/>
      <c r="HV6" s="4"/>
      <c r="HW6" s="73"/>
      <c r="HY6" s="4"/>
      <c r="HZ6" s="74"/>
      <c r="IA6" s="39"/>
      <c r="IB6" s="4"/>
      <c r="IC6" s="4"/>
      <c r="ID6" s="4"/>
      <c r="IE6" s="4"/>
      <c r="IF6" s="4"/>
      <c r="IG6" s="4"/>
      <c r="IH6" s="73"/>
      <c r="IJ6" s="4"/>
      <c r="IK6" s="4"/>
      <c r="IL6" s="78"/>
      <c r="IM6" s="4"/>
      <c r="IN6" s="4"/>
    </row>
    <row r="7" spans="1:283" x14ac:dyDescent="0.2">
      <c r="A7" s="33">
        <v>3</v>
      </c>
      <c r="B7" s="63" t="s">
        <v>120</v>
      </c>
      <c r="C7" s="25"/>
      <c r="D7" s="64"/>
      <c r="E7" s="64" t="s">
        <v>121</v>
      </c>
      <c r="F7" s="65" t="s">
        <v>22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>
        <f>IF(ISNA(VLOOKUP(F7,SortLookup!$A$7:$B$11,2,FALSE))," ",VLOOKUP(F7,SortLookup!$A$7:$B$11,2,FALSE))</f>
        <v>3</v>
      </c>
      <c r="K7" s="58">
        <f>L7+M7+O7</f>
        <v>246.8</v>
      </c>
      <c r="L7" s="59">
        <f>AB7+AO7+BA7+BL7+BY7+CJ7+CU7+DF7+DQ7+EB7+EM7+EX7+FI7+FT7+GE7+GP7+HA7+HL7+HW7+IH7</f>
        <v>210.8</v>
      </c>
      <c r="M7" s="36">
        <f>AD7+AQ7+BC7+BN7+CA7+CL7+CW7+DH7+DS7+ED7+EO7+EZ7+FK7+FV7+GG7+GR7+HC7+HN7+HY7+IJ7</f>
        <v>0</v>
      </c>
      <c r="N7" s="37">
        <f>O7</f>
        <v>36</v>
      </c>
      <c r="O7" s="60">
        <f>W7+AJ7+AV7+BG7+BT7+CE7+CP7+DA7+DL7+DW7+EH7+ES7+FD7+FO7+FZ7+GK7+GV7+HG7+HR7+IC7</f>
        <v>36</v>
      </c>
      <c r="P7" s="31">
        <v>5.62</v>
      </c>
      <c r="Q7" s="28">
        <v>6.09</v>
      </c>
      <c r="R7" s="28"/>
      <c r="S7" s="28"/>
      <c r="T7" s="28"/>
      <c r="U7" s="28"/>
      <c r="V7" s="28"/>
      <c r="W7" s="29">
        <v>1</v>
      </c>
      <c r="X7" s="29">
        <v>0</v>
      </c>
      <c r="Y7" s="29">
        <v>0</v>
      </c>
      <c r="Z7" s="29">
        <v>0</v>
      </c>
      <c r="AA7" s="30">
        <v>0</v>
      </c>
      <c r="AB7" s="27">
        <f>P7+Q7+R7+S7+T7+U7+V7</f>
        <v>11.71</v>
      </c>
      <c r="AC7" s="26">
        <f>W7</f>
        <v>1</v>
      </c>
      <c r="AD7" s="23">
        <f>(X7*3)+(Y7*10)+(Z7*5)+(AA7*20)</f>
        <v>0</v>
      </c>
      <c r="AE7" s="45">
        <f>AB7+AC7+AD7</f>
        <v>12.71</v>
      </c>
      <c r="AF7" s="31">
        <v>42.69</v>
      </c>
      <c r="AG7" s="28"/>
      <c r="AH7" s="28"/>
      <c r="AI7" s="28"/>
      <c r="AJ7" s="29">
        <v>13</v>
      </c>
      <c r="AK7" s="29">
        <v>0</v>
      </c>
      <c r="AL7" s="29">
        <v>0</v>
      </c>
      <c r="AM7" s="29">
        <v>0</v>
      </c>
      <c r="AN7" s="30">
        <v>0</v>
      </c>
      <c r="AO7" s="27">
        <f>AF7+AG7+AH7+AI7</f>
        <v>42.69</v>
      </c>
      <c r="AP7" s="26">
        <f>AJ7</f>
        <v>13</v>
      </c>
      <c r="AQ7" s="23">
        <f>(AK7*3)+(AL7*10)+(AM7*5)+(AN7*20)</f>
        <v>0</v>
      </c>
      <c r="AR7" s="45">
        <f>AO7+AP7+AQ7</f>
        <v>55.69</v>
      </c>
      <c r="AS7" s="31">
        <v>58.52</v>
      </c>
      <c r="AT7" s="28"/>
      <c r="AU7" s="28"/>
      <c r="AV7" s="29">
        <v>17</v>
      </c>
      <c r="AW7" s="29">
        <v>0</v>
      </c>
      <c r="AX7" s="29">
        <v>0</v>
      </c>
      <c r="AY7" s="29">
        <v>0</v>
      </c>
      <c r="AZ7" s="30">
        <v>0</v>
      </c>
      <c r="BA7" s="27">
        <f>AS7+AT7+AU7</f>
        <v>58.52</v>
      </c>
      <c r="BB7" s="26">
        <f>AV7</f>
        <v>17</v>
      </c>
      <c r="BC7" s="23">
        <f>(AW7*3)+(AX7*10)+(AY7*5)+(AZ7*20)</f>
        <v>0</v>
      </c>
      <c r="BD7" s="45">
        <f>BA7+BB7+BC7</f>
        <v>75.52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>
        <v>50.49</v>
      </c>
      <c r="BQ7" s="28"/>
      <c r="BR7" s="28"/>
      <c r="BS7" s="28"/>
      <c r="BT7" s="29">
        <v>3</v>
      </c>
      <c r="BU7" s="29">
        <v>0</v>
      </c>
      <c r="BV7" s="29">
        <v>0</v>
      </c>
      <c r="BW7" s="29">
        <v>0</v>
      </c>
      <c r="BX7" s="30">
        <v>0</v>
      </c>
      <c r="BY7" s="27">
        <f>BP7+BQ7+BR7+BS7</f>
        <v>50.49</v>
      </c>
      <c r="BZ7" s="26">
        <f>BT7</f>
        <v>3</v>
      </c>
      <c r="CA7" s="32">
        <f>(BU7*3)+(BV7*10)+(BW7*5)+(BX7*20)</f>
        <v>0</v>
      </c>
      <c r="CB7" s="72">
        <f>BY7+BZ7+CA7</f>
        <v>53.49</v>
      </c>
      <c r="CC7" s="31">
        <v>47.39</v>
      </c>
      <c r="CD7" s="28"/>
      <c r="CE7" s="29">
        <v>2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47.39</v>
      </c>
      <c r="CK7" s="26">
        <f>CE7</f>
        <v>2</v>
      </c>
      <c r="CL7" s="23">
        <f>(CF7*3)+(CG7*10)+(CH7*5)+(CI7*20)</f>
        <v>0</v>
      </c>
      <c r="CM7" s="45">
        <f>CJ7+CK7+CL7</f>
        <v>49.39</v>
      </c>
      <c r="CN7" s="4"/>
      <c r="CO7" s="4"/>
      <c r="CP7" s="4"/>
      <c r="CQ7" s="4"/>
      <c r="CR7" s="4"/>
      <c r="CS7" s="4"/>
      <c r="CT7" s="4"/>
      <c r="CU7" s="73"/>
      <c r="CW7" s="4"/>
      <c r="CX7" s="74"/>
      <c r="CY7" s="39"/>
      <c r="CZ7" s="4"/>
      <c r="DA7" s="4"/>
      <c r="DB7" s="4"/>
      <c r="DC7" s="4"/>
      <c r="DD7" s="4"/>
      <c r="DE7" s="4"/>
      <c r="DF7" s="73"/>
      <c r="DH7" s="4"/>
      <c r="DI7" s="74"/>
      <c r="DJ7" s="39"/>
      <c r="DK7" s="4"/>
      <c r="DL7" s="4"/>
      <c r="DM7" s="4"/>
      <c r="DN7" s="4"/>
      <c r="DO7" s="4"/>
      <c r="DP7" s="4"/>
      <c r="DQ7" s="73"/>
      <c r="DS7" s="4"/>
      <c r="DT7" s="74"/>
      <c r="DU7" s="39"/>
      <c r="DV7" s="4"/>
      <c r="DW7" s="4"/>
      <c r="DX7" s="4"/>
      <c r="DY7" s="4"/>
      <c r="DZ7" s="4"/>
      <c r="EA7" s="4"/>
      <c r="EB7" s="73"/>
      <c r="ED7" s="4"/>
      <c r="EE7" s="74"/>
      <c r="EF7" s="39"/>
      <c r="EG7" s="4"/>
      <c r="EH7" s="4"/>
      <c r="EI7" s="4"/>
      <c r="EJ7" s="4"/>
      <c r="EK7" s="4"/>
      <c r="EL7" s="4"/>
      <c r="EM7" s="73"/>
      <c r="EO7" s="4"/>
      <c r="EP7" s="74"/>
      <c r="EQ7" s="39"/>
      <c r="ER7" s="4"/>
      <c r="ES7" s="4"/>
      <c r="ET7" s="4"/>
      <c r="EU7" s="4"/>
      <c r="EV7" s="4"/>
      <c r="EW7" s="4"/>
      <c r="EX7" s="73"/>
      <c r="EZ7" s="4"/>
      <c r="FA7" s="74"/>
      <c r="FB7" s="39"/>
      <c r="FC7" s="4"/>
      <c r="FD7" s="4"/>
      <c r="FE7" s="4"/>
      <c r="FF7" s="4"/>
      <c r="FG7" s="4"/>
      <c r="FH7" s="4"/>
      <c r="FI7" s="73"/>
      <c r="FK7" s="4"/>
      <c r="FL7" s="74"/>
      <c r="FM7" s="39"/>
      <c r="FN7" s="4"/>
      <c r="FO7" s="4"/>
      <c r="FP7" s="4"/>
      <c r="FQ7" s="4"/>
      <c r="FR7" s="4"/>
      <c r="FS7" s="4"/>
      <c r="FT7" s="73"/>
      <c r="FV7" s="4"/>
      <c r="FW7" s="74"/>
      <c r="FX7" s="39"/>
      <c r="FY7" s="4"/>
      <c r="FZ7" s="4"/>
      <c r="GA7" s="4"/>
      <c r="GB7" s="4"/>
      <c r="GC7" s="4"/>
      <c r="GD7" s="4"/>
      <c r="GE7" s="73"/>
      <c r="GG7" s="4"/>
      <c r="GH7" s="74"/>
      <c r="GI7" s="39"/>
      <c r="GJ7" s="4"/>
      <c r="GK7" s="4"/>
      <c r="GL7" s="4"/>
      <c r="GM7" s="4"/>
      <c r="GN7" s="4"/>
      <c r="GO7" s="4"/>
      <c r="GP7" s="73"/>
      <c r="GR7" s="4"/>
      <c r="GS7" s="74"/>
      <c r="GT7" s="39"/>
      <c r="GU7" s="4"/>
      <c r="GV7" s="4"/>
      <c r="GW7" s="4"/>
      <c r="GX7" s="4"/>
      <c r="GY7" s="4"/>
      <c r="GZ7" s="4"/>
      <c r="HA7" s="73"/>
      <c r="HC7" s="4"/>
      <c r="HD7" s="74"/>
      <c r="HE7" s="39"/>
      <c r="HF7" s="4"/>
      <c r="HG7" s="4"/>
      <c r="HH7" s="4"/>
      <c r="HI7" s="4"/>
      <c r="HJ7" s="4"/>
      <c r="HK7" s="4"/>
      <c r="HL7" s="73"/>
      <c r="HN7" s="4"/>
      <c r="HO7" s="74"/>
      <c r="HP7" s="39"/>
      <c r="HQ7" s="4"/>
      <c r="HR7" s="4"/>
      <c r="HS7" s="4"/>
      <c r="HT7" s="4"/>
      <c r="HU7" s="4"/>
      <c r="HV7" s="4"/>
      <c r="HW7" s="73"/>
      <c r="HY7" s="4"/>
      <c r="HZ7" s="74"/>
      <c r="IA7" s="39"/>
      <c r="IB7" s="4"/>
      <c r="IC7" s="4"/>
      <c r="ID7" s="4"/>
      <c r="IE7" s="4"/>
      <c r="IF7" s="4"/>
      <c r="IG7" s="4"/>
      <c r="IH7" s="73"/>
      <c r="IJ7" s="4"/>
      <c r="IK7" s="4"/>
      <c r="IL7" s="78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</row>
    <row r="8" spans="1:283" ht="12.75" customHeight="1" x14ac:dyDescent="0.2">
      <c r="A8" s="33">
        <v>4</v>
      </c>
      <c r="B8" s="63" t="s">
        <v>145</v>
      </c>
      <c r="C8" s="25"/>
      <c r="D8" s="64" t="s">
        <v>142</v>
      </c>
      <c r="E8" s="64" t="s">
        <v>121</v>
      </c>
      <c r="F8" s="65" t="s">
        <v>110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258.04000000000002</v>
      </c>
      <c r="L8" s="59">
        <f>AB8+AO8+BA8+BL8+BY8+CJ8+CU8+DF8+DQ8+EB8+EM8+EX8+FI8+FT8+GE8+GP8+HA8+HL8+HW8+IH8</f>
        <v>223.04</v>
      </c>
      <c r="M8" s="36">
        <f>AD8+AQ8+BC8+BN8+CA8+CL8+CW8+DH8+DS8+ED8+EO8+EZ8+FK8+FV8+GG8+GR8+HC8+HN8+HY8+IJ8</f>
        <v>0</v>
      </c>
      <c r="N8" s="37">
        <f>O8</f>
        <v>35</v>
      </c>
      <c r="O8" s="60">
        <f>W8+AJ8+AV8+BG8+BT8+CE8+CP8+DA8+DL8+DW8+EH8+ES8+FD8+FO8+FZ8+GK8+GV8+HG8+HR8+IC8</f>
        <v>35</v>
      </c>
      <c r="P8" s="31">
        <v>5.48</v>
      </c>
      <c r="Q8" s="28">
        <v>6.39</v>
      </c>
      <c r="R8" s="28"/>
      <c r="S8" s="28"/>
      <c r="T8" s="28"/>
      <c r="U8" s="28"/>
      <c r="V8" s="28"/>
      <c r="W8" s="29">
        <v>9</v>
      </c>
      <c r="X8" s="29">
        <v>0</v>
      </c>
      <c r="Y8" s="29">
        <v>0</v>
      </c>
      <c r="Z8" s="29">
        <v>0</v>
      </c>
      <c r="AA8" s="30">
        <v>0</v>
      </c>
      <c r="AB8" s="27">
        <f>P8+Q8+R8+S8+T8+U8+V8</f>
        <v>11.87</v>
      </c>
      <c r="AC8" s="26">
        <f>W8</f>
        <v>9</v>
      </c>
      <c r="AD8" s="23">
        <f>(X8*3)+(Y8*10)+(Z8*5)+(AA8*20)</f>
        <v>0</v>
      </c>
      <c r="AE8" s="45">
        <f>AB8+AC8+AD8</f>
        <v>20.87</v>
      </c>
      <c r="AF8" s="31">
        <v>49.17</v>
      </c>
      <c r="AG8" s="28"/>
      <c r="AH8" s="28"/>
      <c r="AI8" s="28"/>
      <c r="AJ8" s="29">
        <v>2</v>
      </c>
      <c r="AK8" s="29">
        <v>0</v>
      </c>
      <c r="AL8" s="29">
        <v>0</v>
      </c>
      <c r="AM8" s="29">
        <v>0</v>
      </c>
      <c r="AN8" s="30">
        <v>0</v>
      </c>
      <c r="AO8" s="27">
        <f>AF8+AG8+AH8+AI8</f>
        <v>49.17</v>
      </c>
      <c r="AP8" s="26">
        <f>AJ8</f>
        <v>2</v>
      </c>
      <c r="AQ8" s="23">
        <f>(AK8*3)+(AL8*10)+(AM8*5)+(AN8*20)</f>
        <v>0</v>
      </c>
      <c r="AR8" s="45">
        <f>AO8+AP8+AQ8</f>
        <v>51.17</v>
      </c>
      <c r="AS8" s="31">
        <v>68.239999999999995</v>
      </c>
      <c r="AT8" s="28"/>
      <c r="AU8" s="28"/>
      <c r="AV8" s="29">
        <v>12</v>
      </c>
      <c r="AW8" s="29">
        <v>0</v>
      </c>
      <c r="AX8" s="29">
        <v>0</v>
      </c>
      <c r="AY8" s="29">
        <v>0</v>
      </c>
      <c r="AZ8" s="30">
        <v>0</v>
      </c>
      <c r="BA8" s="27">
        <f>AS8+AT8+AU8</f>
        <v>68.239999999999995</v>
      </c>
      <c r="BB8" s="26">
        <f>AV8</f>
        <v>12</v>
      </c>
      <c r="BC8" s="23">
        <f>(AW8*3)+(AX8*10)+(AY8*5)+(AZ8*20)</f>
        <v>0</v>
      </c>
      <c r="BD8" s="45">
        <f>BA8+BB8+BC8</f>
        <v>80.239999999999995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>
        <v>44.99</v>
      </c>
      <c r="BQ8" s="28"/>
      <c r="BR8" s="28"/>
      <c r="BS8" s="28"/>
      <c r="BT8" s="29">
        <v>3</v>
      </c>
      <c r="BU8" s="29">
        <v>0</v>
      </c>
      <c r="BV8" s="29">
        <v>0</v>
      </c>
      <c r="BW8" s="29">
        <v>0</v>
      </c>
      <c r="BX8" s="30">
        <v>0</v>
      </c>
      <c r="BY8" s="27">
        <f>BP8+BQ8+BR8+BS8</f>
        <v>44.99</v>
      </c>
      <c r="BZ8" s="26">
        <f>BT8</f>
        <v>3</v>
      </c>
      <c r="CA8" s="32">
        <f>(BU8*3)+(BV8*10)+(BW8*5)+(BX8*20)</f>
        <v>0</v>
      </c>
      <c r="CB8" s="72">
        <f>BY8+BZ8+CA8</f>
        <v>47.99</v>
      </c>
      <c r="CC8" s="31">
        <v>48.77</v>
      </c>
      <c r="CD8" s="28"/>
      <c r="CE8" s="29">
        <v>9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48.77</v>
      </c>
      <c r="CK8" s="26">
        <f>CE8</f>
        <v>9</v>
      </c>
      <c r="CL8" s="23">
        <f>(CF8*3)+(CG8*10)+(CH8*5)+(CI8*20)</f>
        <v>0</v>
      </c>
      <c r="CM8" s="45">
        <f>CJ8+CK8+CL8</f>
        <v>57.77</v>
      </c>
      <c r="CN8" s="1"/>
      <c r="CO8" s="1"/>
      <c r="CP8" s="2"/>
      <c r="CQ8" s="2"/>
      <c r="CR8" s="2"/>
      <c r="CS8" s="2"/>
      <c r="CT8" s="2"/>
      <c r="CU8" s="61"/>
      <c r="CV8" s="13"/>
      <c r="CW8" s="6"/>
      <c r="CX8" s="38"/>
      <c r="CY8" s="1"/>
      <c r="CZ8" s="1"/>
      <c r="DA8" s="2"/>
      <c r="DB8" s="2"/>
      <c r="DC8" s="2"/>
      <c r="DD8" s="2"/>
      <c r="DE8" s="2"/>
      <c r="DF8" s="61"/>
      <c r="DG8" s="13"/>
      <c r="DH8" s="6"/>
      <c r="DI8" s="38"/>
      <c r="DJ8" s="1"/>
      <c r="DK8" s="1"/>
      <c r="DL8" s="2"/>
      <c r="DM8" s="2"/>
      <c r="DN8" s="2"/>
      <c r="DO8" s="2"/>
      <c r="DP8" s="2"/>
      <c r="DQ8" s="61"/>
      <c r="DR8" s="13"/>
      <c r="DS8" s="6"/>
      <c r="DT8" s="38"/>
      <c r="DU8" s="1"/>
      <c r="DV8" s="1"/>
      <c r="DW8" s="2"/>
      <c r="DX8" s="2"/>
      <c r="DY8" s="2"/>
      <c r="DZ8" s="2"/>
      <c r="EA8" s="2"/>
      <c r="EB8" s="61"/>
      <c r="EC8" s="13"/>
      <c r="ED8" s="6"/>
      <c r="EE8" s="38"/>
      <c r="EF8" s="1"/>
      <c r="EG8" s="1"/>
      <c r="EH8" s="2"/>
      <c r="EI8" s="2"/>
      <c r="EJ8" s="2"/>
      <c r="EK8" s="2"/>
      <c r="EL8" s="2"/>
      <c r="EM8" s="61"/>
      <c r="EN8" s="13"/>
      <c r="EO8" s="6"/>
      <c r="EP8" s="38"/>
      <c r="EQ8" s="1"/>
      <c r="ER8" s="1"/>
      <c r="ES8" s="2"/>
      <c r="ET8" s="2"/>
      <c r="EU8" s="2"/>
      <c r="EV8" s="2"/>
      <c r="EW8" s="2"/>
      <c r="EX8" s="61"/>
      <c r="EY8" s="13"/>
      <c r="EZ8" s="6"/>
      <c r="FA8" s="38"/>
      <c r="FB8" s="1"/>
      <c r="FC8" s="1"/>
      <c r="FD8" s="2"/>
      <c r="FE8" s="2"/>
      <c r="FF8" s="2"/>
      <c r="FG8" s="2"/>
      <c r="FH8" s="2"/>
      <c r="FI8" s="61"/>
      <c r="FJ8" s="13"/>
      <c r="FK8" s="6"/>
      <c r="FL8" s="38"/>
      <c r="FM8" s="1"/>
      <c r="FN8" s="1"/>
      <c r="FO8" s="2"/>
      <c r="FP8" s="2"/>
      <c r="FQ8" s="2"/>
      <c r="FR8" s="2"/>
      <c r="FS8" s="2"/>
      <c r="FT8" s="61"/>
      <c r="FU8" s="13"/>
      <c r="FV8" s="6"/>
      <c r="FW8" s="38"/>
      <c r="FX8" s="1"/>
      <c r="FY8" s="1"/>
      <c r="FZ8" s="2"/>
      <c r="GA8" s="2"/>
      <c r="GB8" s="2"/>
      <c r="GC8" s="2"/>
      <c r="GD8" s="2"/>
      <c r="GE8" s="61"/>
      <c r="GF8" s="13"/>
      <c r="GG8" s="6"/>
      <c r="GH8" s="38"/>
      <c r="GI8" s="1"/>
      <c r="GJ8" s="1"/>
      <c r="GK8" s="2"/>
      <c r="GL8" s="2"/>
      <c r="GM8" s="2"/>
      <c r="GN8" s="2"/>
      <c r="GO8" s="2"/>
      <c r="GP8" s="61"/>
      <c r="GQ8" s="13"/>
      <c r="GR8" s="6"/>
      <c r="GS8" s="38"/>
      <c r="GT8" s="1"/>
      <c r="GU8" s="1"/>
      <c r="GV8" s="2"/>
      <c r="GW8" s="2"/>
      <c r="GX8" s="2"/>
      <c r="GY8" s="2"/>
      <c r="GZ8" s="2"/>
      <c r="HA8" s="61"/>
      <c r="HB8" s="13"/>
      <c r="HC8" s="6"/>
      <c r="HD8" s="38"/>
      <c r="HE8" s="1"/>
      <c r="HF8" s="1"/>
      <c r="HG8" s="2"/>
      <c r="HH8" s="2"/>
      <c r="HI8" s="2"/>
      <c r="HJ8" s="2"/>
      <c r="HK8" s="2"/>
      <c r="HL8" s="61"/>
      <c r="HM8" s="13"/>
      <c r="HN8" s="6"/>
      <c r="HO8" s="38"/>
      <c r="HP8" s="1"/>
      <c r="HQ8" s="1"/>
      <c r="HR8" s="2"/>
      <c r="HS8" s="2"/>
      <c r="HT8" s="2"/>
      <c r="HU8" s="2"/>
      <c r="HV8" s="2"/>
      <c r="HW8" s="61"/>
      <c r="HX8" s="13"/>
      <c r="HY8" s="6"/>
      <c r="HZ8" s="38"/>
      <c r="IA8" s="1"/>
      <c r="IB8" s="1"/>
      <c r="IC8" s="2"/>
      <c r="ID8" s="2"/>
      <c r="IE8" s="2"/>
      <c r="IF8" s="2"/>
      <c r="IG8" s="2"/>
      <c r="IH8" s="61"/>
      <c r="II8" s="13"/>
      <c r="IJ8" s="6"/>
      <c r="IK8" s="38"/>
      <c r="IL8" s="78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</row>
    <row r="9" spans="1:283" ht="3" customHeight="1" x14ac:dyDescent="0.2">
      <c r="A9" s="155"/>
      <c r="B9" s="156"/>
      <c r="C9" s="157"/>
      <c r="D9" s="158"/>
      <c r="E9" s="158"/>
      <c r="F9" s="159"/>
      <c r="G9" s="160"/>
      <c r="H9" s="161"/>
      <c r="I9" s="162"/>
      <c r="J9" s="163"/>
      <c r="K9" s="164"/>
      <c r="L9" s="165"/>
      <c r="M9" s="166"/>
      <c r="N9" s="167"/>
      <c r="O9" s="168"/>
      <c r="P9" s="169"/>
      <c r="Q9" s="170"/>
      <c r="R9" s="170"/>
      <c r="S9" s="170"/>
      <c r="T9" s="170"/>
      <c r="U9" s="170"/>
      <c r="V9" s="170"/>
      <c r="W9" s="171"/>
      <c r="X9" s="171"/>
      <c r="Y9" s="171"/>
      <c r="Z9" s="171"/>
      <c r="AA9" s="172"/>
      <c r="AB9" s="173"/>
      <c r="AC9" s="174"/>
      <c r="AD9" s="175"/>
      <c r="AE9" s="176"/>
      <c r="AF9" s="169"/>
      <c r="AG9" s="170"/>
      <c r="AH9" s="170"/>
      <c r="AI9" s="170"/>
      <c r="AJ9" s="171"/>
      <c r="AK9" s="171"/>
      <c r="AL9" s="171"/>
      <c r="AM9" s="171"/>
      <c r="AN9" s="172"/>
      <c r="AO9" s="173"/>
      <c r="AP9" s="174"/>
      <c r="AQ9" s="175"/>
      <c r="AR9" s="176"/>
      <c r="AS9" s="169"/>
      <c r="AT9" s="170"/>
      <c r="AU9" s="170"/>
      <c r="AV9" s="171"/>
      <c r="AW9" s="171"/>
      <c r="AX9" s="171"/>
      <c r="AY9" s="171"/>
      <c r="AZ9" s="172"/>
      <c r="BA9" s="173"/>
      <c r="BB9" s="174"/>
      <c r="BC9" s="175"/>
      <c r="BD9" s="176"/>
      <c r="BE9" s="173"/>
      <c r="BF9" s="177"/>
      <c r="BG9" s="171"/>
      <c r="BH9" s="171"/>
      <c r="BI9" s="171"/>
      <c r="BJ9" s="171"/>
      <c r="BK9" s="172"/>
      <c r="BL9" s="178"/>
      <c r="BM9" s="167"/>
      <c r="BN9" s="166"/>
      <c r="BO9" s="179"/>
      <c r="BP9" s="169"/>
      <c r="BQ9" s="170"/>
      <c r="BR9" s="170"/>
      <c r="BS9" s="170"/>
      <c r="BT9" s="171"/>
      <c r="BU9" s="171"/>
      <c r="BV9" s="171"/>
      <c r="BW9" s="171"/>
      <c r="BX9" s="172"/>
      <c r="BY9" s="173"/>
      <c r="BZ9" s="174"/>
      <c r="CA9" s="180"/>
      <c r="CB9" s="181"/>
      <c r="CC9" s="169"/>
      <c r="CD9" s="170"/>
      <c r="CE9" s="171"/>
      <c r="CF9" s="171"/>
      <c r="CG9" s="171"/>
      <c r="CH9" s="171"/>
      <c r="CI9" s="172"/>
      <c r="CJ9" s="173"/>
      <c r="CK9" s="174"/>
      <c r="CL9" s="175"/>
      <c r="CM9" s="176"/>
      <c r="CN9" s="1"/>
      <c r="CO9" s="1"/>
      <c r="CP9" s="2"/>
      <c r="CQ9" s="2"/>
      <c r="CR9" s="2"/>
      <c r="CS9" s="2"/>
      <c r="CT9" s="2"/>
      <c r="CU9" s="61"/>
      <c r="CV9" s="13"/>
      <c r="CW9" s="6"/>
      <c r="CX9" s="38"/>
      <c r="CY9" s="1"/>
      <c r="CZ9" s="1"/>
      <c r="DA9" s="2"/>
      <c r="DB9" s="2"/>
      <c r="DC9" s="2"/>
      <c r="DD9" s="2"/>
      <c r="DE9" s="2"/>
      <c r="DF9" s="61"/>
      <c r="DG9" s="13"/>
      <c r="DH9" s="6"/>
      <c r="DI9" s="38"/>
      <c r="DJ9" s="1"/>
      <c r="DK9" s="1"/>
      <c r="DL9" s="2"/>
      <c r="DM9" s="2"/>
      <c r="DN9" s="2"/>
      <c r="DO9" s="2"/>
      <c r="DP9" s="2"/>
      <c r="DQ9" s="61"/>
      <c r="DR9" s="13"/>
      <c r="DS9" s="6"/>
      <c r="DT9" s="38"/>
      <c r="DU9" s="1"/>
      <c r="DV9" s="1"/>
      <c r="DW9" s="2"/>
      <c r="DX9" s="2"/>
      <c r="DY9" s="2"/>
      <c r="DZ9" s="2"/>
      <c r="EA9" s="2"/>
      <c r="EB9" s="61"/>
      <c r="EC9" s="13"/>
      <c r="ED9" s="6"/>
      <c r="EE9" s="38"/>
      <c r="EF9" s="1"/>
      <c r="EG9" s="1"/>
      <c r="EH9" s="2"/>
      <c r="EI9" s="2"/>
      <c r="EJ9" s="2"/>
      <c r="EK9" s="2"/>
      <c r="EL9" s="2"/>
      <c r="EM9" s="61"/>
      <c r="EN9" s="13"/>
      <c r="EO9" s="6"/>
      <c r="EP9" s="38"/>
      <c r="EQ9" s="1"/>
      <c r="ER9" s="1"/>
      <c r="ES9" s="2"/>
      <c r="ET9" s="2"/>
      <c r="EU9" s="2"/>
      <c r="EV9" s="2"/>
      <c r="EW9" s="2"/>
      <c r="EX9" s="61"/>
      <c r="EY9" s="13"/>
      <c r="EZ9" s="6"/>
      <c r="FA9" s="38"/>
      <c r="FB9" s="1"/>
      <c r="FC9" s="1"/>
      <c r="FD9" s="2"/>
      <c r="FE9" s="2"/>
      <c r="FF9" s="2"/>
      <c r="FG9" s="2"/>
      <c r="FH9" s="2"/>
      <c r="FI9" s="61"/>
      <c r="FJ9" s="13"/>
      <c r="FK9" s="6"/>
      <c r="FL9" s="38"/>
      <c r="FM9" s="1"/>
      <c r="FN9" s="1"/>
      <c r="FO9" s="2"/>
      <c r="FP9" s="2"/>
      <c r="FQ9" s="2"/>
      <c r="FR9" s="2"/>
      <c r="FS9" s="2"/>
      <c r="FT9" s="61"/>
      <c r="FU9" s="13"/>
      <c r="FV9" s="6"/>
      <c r="FW9" s="38"/>
      <c r="FX9" s="1"/>
      <c r="FY9" s="1"/>
      <c r="FZ9" s="2"/>
      <c r="GA9" s="2"/>
      <c r="GB9" s="2"/>
      <c r="GC9" s="2"/>
      <c r="GD9" s="2"/>
      <c r="GE9" s="61"/>
      <c r="GF9" s="13"/>
      <c r="GG9" s="6"/>
      <c r="GH9" s="38"/>
      <c r="GI9" s="1"/>
      <c r="GJ9" s="1"/>
      <c r="GK9" s="2"/>
      <c r="GL9" s="2"/>
      <c r="GM9" s="2"/>
      <c r="GN9" s="2"/>
      <c r="GO9" s="2"/>
      <c r="GP9" s="61"/>
      <c r="GQ9" s="13"/>
      <c r="GR9" s="6"/>
      <c r="GS9" s="38"/>
      <c r="GT9" s="1"/>
      <c r="GU9" s="1"/>
      <c r="GV9" s="2"/>
      <c r="GW9" s="2"/>
      <c r="GX9" s="2"/>
      <c r="GY9" s="2"/>
      <c r="GZ9" s="2"/>
      <c r="HA9" s="61"/>
      <c r="HB9" s="13"/>
      <c r="HC9" s="6"/>
      <c r="HD9" s="38"/>
      <c r="HE9" s="1"/>
      <c r="HF9" s="1"/>
      <c r="HG9" s="2"/>
      <c r="HH9" s="2"/>
      <c r="HI9" s="2"/>
      <c r="HJ9" s="2"/>
      <c r="HK9" s="2"/>
      <c r="HL9" s="61"/>
      <c r="HM9" s="13"/>
      <c r="HN9" s="6"/>
      <c r="HO9" s="38"/>
      <c r="HP9" s="1"/>
      <c r="HQ9" s="1"/>
      <c r="HR9" s="2"/>
      <c r="HS9" s="2"/>
      <c r="HT9" s="2"/>
      <c r="HU9" s="2"/>
      <c r="HV9" s="2"/>
      <c r="HW9" s="61"/>
      <c r="HX9" s="13"/>
      <c r="HY9" s="6"/>
      <c r="HZ9" s="38"/>
      <c r="IA9" s="1"/>
      <c r="IB9" s="1"/>
      <c r="IC9" s="2"/>
      <c r="ID9" s="2"/>
      <c r="IE9" s="2"/>
      <c r="IF9" s="2"/>
      <c r="IG9" s="2"/>
      <c r="IH9" s="61"/>
      <c r="II9" s="13"/>
      <c r="IJ9" s="6"/>
      <c r="IK9" s="38"/>
      <c r="IL9" s="78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</row>
    <row r="10" spans="1:283" ht="12.75" customHeight="1" x14ac:dyDescent="0.2">
      <c r="A10" s="33">
        <v>1</v>
      </c>
      <c r="B10" s="63" t="s">
        <v>126</v>
      </c>
      <c r="C10" s="25"/>
      <c r="D10" s="64"/>
      <c r="E10" s="64" t="s">
        <v>17</v>
      </c>
      <c r="F10" s="65" t="s">
        <v>21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>
        <f>IF(ISNA(VLOOKUP(E10,SortLookup!$A$1:$B$5,2,FALSE))," ",VLOOKUP(E10,SortLookup!$A$1:$B$5,2,FALSE))</f>
        <v>2</v>
      </c>
      <c r="J10" s="22">
        <f>IF(ISNA(VLOOKUP(F10,SortLookup!$A$7:$B$11,2,FALSE))," ",VLOOKUP(F10,SortLookup!$A$7:$B$11,2,FALSE))</f>
        <v>2</v>
      </c>
      <c r="K10" s="58">
        <f t="shared" ref="K10:K17" si="0">L10+M10+O10</f>
        <v>147.07</v>
      </c>
      <c r="L10" s="59">
        <f>AB10+AO10+BA10+BL10+BY10+CJ10+CU10+DF10+DQ10+EB10+EM10+EX10+FI10+FT10+GE10+GP10+HA10+HL10+HW10+IH10</f>
        <v>119.07</v>
      </c>
      <c r="M10" s="36">
        <f>AD10+AQ10+BC10+BN10+CA10+CL10+CW10+DH10+DS10+ED10+EO10+EZ10+FK10+FV10+GG10+GR10+HC10+HN10+HY10+IJ10</f>
        <v>5</v>
      </c>
      <c r="N10" s="37">
        <f t="shared" ref="N10:N17" si="1">O10</f>
        <v>23</v>
      </c>
      <c r="O10" s="60">
        <f>W10+AJ10+AV10+BG10+BT10+CE10+CP10+DA10+DL10+DW10+EH10+ES10+FD10+FO10+FZ10+GK10+GV10+HG10+HR10+IC10</f>
        <v>23</v>
      </c>
      <c r="P10" s="31">
        <v>3.3</v>
      </c>
      <c r="Q10" s="28">
        <v>5.0999999999999996</v>
      </c>
      <c r="R10" s="28"/>
      <c r="S10" s="28"/>
      <c r="T10" s="28"/>
      <c r="U10" s="28"/>
      <c r="V10" s="28"/>
      <c r="W10" s="29">
        <v>0</v>
      </c>
      <c r="X10" s="29">
        <v>0</v>
      </c>
      <c r="Y10" s="29">
        <v>0</v>
      </c>
      <c r="Z10" s="29">
        <v>0</v>
      </c>
      <c r="AA10" s="30">
        <v>0</v>
      </c>
      <c r="AB10" s="27">
        <f t="shared" ref="AB10:AB17" si="2">P10+Q10+R10+S10+T10+U10+V10</f>
        <v>8.4</v>
      </c>
      <c r="AC10" s="26">
        <f t="shared" ref="AC10:AC17" si="3">W10</f>
        <v>0</v>
      </c>
      <c r="AD10" s="23">
        <f t="shared" ref="AD10:AD17" si="4">(X10*3)+(Y10*10)+(Z10*5)+(AA10*20)</f>
        <v>0</v>
      </c>
      <c r="AE10" s="45">
        <f t="shared" ref="AE10:AE17" si="5">AB10+AC10+AD10</f>
        <v>8.4</v>
      </c>
      <c r="AF10" s="31">
        <v>28.75</v>
      </c>
      <c r="AG10" s="28"/>
      <c r="AH10" s="28"/>
      <c r="AI10" s="28"/>
      <c r="AJ10" s="29">
        <v>7</v>
      </c>
      <c r="AK10" s="29">
        <v>0</v>
      </c>
      <c r="AL10" s="29">
        <v>0</v>
      </c>
      <c r="AM10" s="29">
        <v>0</v>
      </c>
      <c r="AN10" s="30">
        <v>0</v>
      </c>
      <c r="AO10" s="27">
        <f t="shared" ref="AO10:AO17" si="6">AF10+AG10+AH10+AI10</f>
        <v>28.75</v>
      </c>
      <c r="AP10" s="26">
        <f t="shared" ref="AP10:AP17" si="7">AJ10</f>
        <v>7</v>
      </c>
      <c r="AQ10" s="23">
        <f t="shared" ref="AQ10:AQ17" si="8">(AK10*3)+(AL10*10)+(AM10*5)+(AN10*20)</f>
        <v>0</v>
      </c>
      <c r="AR10" s="45">
        <f t="shared" ref="AR10:AR17" si="9">AO10+AP10+AQ10</f>
        <v>35.75</v>
      </c>
      <c r="AS10" s="31">
        <v>30.06</v>
      </c>
      <c r="AT10" s="28"/>
      <c r="AU10" s="28"/>
      <c r="AV10" s="29">
        <v>12</v>
      </c>
      <c r="AW10" s="29">
        <v>0</v>
      </c>
      <c r="AX10" s="29">
        <v>0</v>
      </c>
      <c r="AY10" s="29">
        <v>0</v>
      </c>
      <c r="AZ10" s="30">
        <v>0</v>
      </c>
      <c r="BA10" s="27">
        <f t="shared" ref="BA10:BA17" si="10">AS10+AT10+AU10</f>
        <v>30.06</v>
      </c>
      <c r="BB10" s="26">
        <f t="shared" ref="BB10:BB17" si="11">AV10</f>
        <v>12</v>
      </c>
      <c r="BC10" s="23">
        <f t="shared" ref="BC10:BC17" si="12">(AW10*3)+(AX10*10)+(AY10*5)+(AZ10*20)</f>
        <v>0</v>
      </c>
      <c r="BD10" s="45">
        <f t="shared" ref="BD10:BD17" si="13">BA10+BB10+BC10</f>
        <v>42.06</v>
      </c>
      <c r="BE10" s="27"/>
      <c r="BF10" s="43"/>
      <c r="BG10" s="29"/>
      <c r="BH10" s="29"/>
      <c r="BI10" s="29"/>
      <c r="BJ10" s="29"/>
      <c r="BK10" s="30"/>
      <c r="BL10" s="40">
        <f t="shared" ref="BL10:BL17" si="14">BE10+BF10</f>
        <v>0</v>
      </c>
      <c r="BM10" s="37">
        <f t="shared" ref="BM10:BM17" si="15">BG10/2</f>
        <v>0</v>
      </c>
      <c r="BN10" s="36">
        <f t="shared" ref="BN10:BN17" si="16">(BH10*3)+(BI10*5)+(BJ10*5)+(BK10*20)</f>
        <v>0</v>
      </c>
      <c r="BO10" s="35">
        <f t="shared" ref="BO10:BO17" si="17">BL10+BM10+BN10</f>
        <v>0</v>
      </c>
      <c r="BP10" s="31">
        <v>17.86</v>
      </c>
      <c r="BQ10" s="28"/>
      <c r="BR10" s="28"/>
      <c r="BS10" s="28"/>
      <c r="BT10" s="29">
        <v>2</v>
      </c>
      <c r="BU10" s="29">
        <v>0</v>
      </c>
      <c r="BV10" s="29">
        <v>0</v>
      </c>
      <c r="BW10" s="29">
        <v>0</v>
      </c>
      <c r="BX10" s="30">
        <v>0</v>
      </c>
      <c r="BY10" s="27">
        <f t="shared" ref="BY10:BY17" si="18">BP10+BQ10+BR10+BS10</f>
        <v>17.86</v>
      </c>
      <c r="BZ10" s="26">
        <f t="shared" ref="BZ10:BZ17" si="19">BT10</f>
        <v>2</v>
      </c>
      <c r="CA10" s="32">
        <f t="shared" ref="CA10:CA17" si="20">(BU10*3)+(BV10*10)+(BW10*5)+(BX10*20)</f>
        <v>0</v>
      </c>
      <c r="CB10" s="72">
        <f t="shared" ref="CB10:CB17" si="21">BY10+BZ10+CA10</f>
        <v>19.86</v>
      </c>
      <c r="CC10" s="31">
        <v>34</v>
      </c>
      <c r="CD10" s="28"/>
      <c r="CE10" s="29">
        <v>2</v>
      </c>
      <c r="CF10" s="29">
        <v>0</v>
      </c>
      <c r="CG10" s="29">
        <v>0</v>
      </c>
      <c r="CH10" s="29">
        <v>1</v>
      </c>
      <c r="CI10" s="30">
        <v>0</v>
      </c>
      <c r="CJ10" s="27">
        <f t="shared" ref="CJ10:CJ17" si="22">CC10+CD10</f>
        <v>34</v>
      </c>
      <c r="CK10" s="26">
        <f t="shared" ref="CK10:CK17" si="23">CE10</f>
        <v>2</v>
      </c>
      <c r="CL10" s="23">
        <f t="shared" ref="CL10:CL17" si="24">(CF10*3)+(CG10*10)+(CH10*5)+(CI10*20)</f>
        <v>5</v>
      </c>
      <c r="CM10" s="45">
        <f t="shared" ref="CM10:CM17" si="25">CJ10+CK10+CL10</f>
        <v>41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</row>
    <row r="11" spans="1:283" x14ac:dyDescent="0.2">
      <c r="A11" s="33">
        <v>2</v>
      </c>
      <c r="B11" s="63" t="s">
        <v>167</v>
      </c>
      <c r="C11" s="25"/>
      <c r="D11" s="64"/>
      <c r="E11" s="64" t="s">
        <v>17</v>
      </c>
      <c r="F11" s="65" t="s">
        <v>110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>
        <f>IF(ISNA(VLOOKUP(E11,SortLookup!$A$1:$B$5,2,FALSE))," ",VLOOKUP(E11,SortLookup!$A$1:$B$5,2,FALSE))</f>
        <v>2</v>
      </c>
      <c r="J11" s="22" t="str">
        <f>IF(ISNA(VLOOKUP(F11,SortLookup!$A$7:$B$11,2,FALSE))," ",VLOOKUP(F11,SortLookup!$A$7:$B$11,2,FALSE))</f>
        <v xml:space="preserve"> </v>
      </c>
      <c r="K11" s="58">
        <f t="shared" si="0"/>
        <v>167.62</v>
      </c>
      <c r="L11" s="59">
        <f>AB11+AO11+BA11+BL11+BY11+CJ11+CU10+DF10+DQ10+EB10+EM10+EX10+FI10+FT10+GE10+GP10+HA10+HL10+HW10+IH10</f>
        <v>158.62</v>
      </c>
      <c r="M11" s="36">
        <f>AD11+AQ11+BC11+BN11+CA11+CL11+CW10+DH10+DS10+ED10+EO10+EZ10+FK10+FV10+GG10+GR10+HC10+HN10+HY10+IJ10</f>
        <v>0</v>
      </c>
      <c r="N11" s="37">
        <f t="shared" si="1"/>
        <v>9</v>
      </c>
      <c r="O11" s="60">
        <f>W11+AJ11+AV11+BG11+BT11+CE11+CP10+DA10+DL10+DW10+EH10+ES10+FD10+FO10+FZ10+GK10+GV10+HG10+HR10+IC10</f>
        <v>9</v>
      </c>
      <c r="P11" s="31">
        <v>6.07</v>
      </c>
      <c r="Q11" s="28">
        <v>6.82</v>
      </c>
      <c r="R11" s="28"/>
      <c r="S11" s="28"/>
      <c r="T11" s="28"/>
      <c r="U11" s="28"/>
      <c r="V11" s="28"/>
      <c r="W11" s="29">
        <v>2</v>
      </c>
      <c r="X11" s="29">
        <v>0</v>
      </c>
      <c r="Y11" s="29">
        <v>0</v>
      </c>
      <c r="Z11" s="29">
        <v>0</v>
      </c>
      <c r="AA11" s="30">
        <v>0</v>
      </c>
      <c r="AB11" s="27">
        <f t="shared" si="2"/>
        <v>12.89</v>
      </c>
      <c r="AC11" s="26">
        <f t="shared" si="3"/>
        <v>2</v>
      </c>
      <c r="AD11" s="23">
        <f t="shared" si="4"/>
        <v>0</v>
      </c>
      <c r="AE11" s="45">
        <f t="shared" si="5"/>
        <v>14.89</v>
      </c>
      <c r="AF11" s="31">
        <v>29.48</v>
      </c>
      <c r="AG11" s="28"/>
      <c r="AH11" s="28"/>
      <c r="AI11" s="28"/>
      <c r="AJ11" s="29">
        <v>2</v>
      </c>
      <c r="AK11" s="29">
        <v>0</v>
      </c>
      <c r="AL11" s="29">
        <v>0</v>
      </c>
      <c r="AM11" s="29">
        <v>0</v>
      </c>
      <c r="AN11" s="30">
        <v>0</v>
      </c>
      <c r="AO11" s="27">
        <f t="shared" si="6"/>
        <v>29.48</v>
      </c>
      <c r="AP11" s="26">
        <f t="shared" si="7"/>
        <v>2</v>
      </c>
      <c r="AQ11" s="23">
        <f t="shared" si="8"/>
        <v>0</v>
      </c>
      <c r="AR11" s="45">
        <f t="shared" si="9"/>
        <v>31.48</v>
      </c>
      <c r="AS11" s="31">
        <v>37.15</v>
      </c>
      <c r="AT11" s="28"/>
      <c r="AU11" s="28"/>
      <c r="AV11" s="29">
        <v>4</v>
      </c>
      <c r="AW11" s="29">
        <v>0</v>
      </c>
      <c r="AX11" s="29">
        <v>0</v>
      </c>
      <c r="AY11" s="29">
        <v>0</v>
      </c>
      <c r="AZ11" s="30">
        <v>0</v>
      </c>
      <c r="BA11" s="27">
        <f t="shared" si="10"/>
        <v>37.15</v>
      </c>
      <c r="BB11" s="26">
        <f t="shared" si="11"/>
        <v>4</v>
      </c>
      <c r="BC11" s="23">
        <f t="shared" si="12"/>
        <v>0</v>
      </c>
      <c r="BD11" s="45">
        <f t="shared" si="13"/>
        <v>41.15</v>
      </c>
      <c r="BE11" s="27"/>
      <c r="BF11" s="43"/>
      <c r="BG11" s="29"/>
      <c r="BH11" s="29"/>
      <c r="BI11" s="29"/>
      <c r="BJ11" s="29"/>
      <c r="BK11" s="30"/>
      <c r="BL11" s="40">
        <f t="shared" si="14"/>
        <v>0</v>
      </c>
      <c r="BM11" s="37">
        <f t="shared" si="15"/>
        <v>0</v>
      </c>
      <c r="BN11" s="36">
        <f t="shared" si="16"/>
        <v>0</v>
      </c>
      <c r="BO11" s="35">
        <f t="shared" si="17"/>
        <v>0</v>
      </c>
      <c r="BP11" s="31">
        <v>27.23</v>
      </c>
      <c r="BQ11" s="28"/>
      <c r="BR11" s="28"/>
      <c r="BS11" s="28"/>
      <c r="BT11" s="29">
        <v>0</v>
      </c>
      <c r="BU11" s="29">
        <v>0</v>
      </c>
      <c r="BV11" s="29">
        <v>0</v>
      </c>
      <c r="BW11" s="29">
        <v>0</v>
      </c>
      <c r="BX11" s="30">
        <v>0</v>
      </c>
      <c r="BY11" s="27">
        <f t="shared" si="18"/>
        <v>27.23</v>
      </c>
      <c r="BZ11" s="26">
        <f t="shared" si="19"/>
        <v>0</v>
      </c>
      <c r="CA11" s="32">
        <f t="shared" si="20"/>
        <v>0</v>
      </c>
      <c r="CB11" s="72">
        <f t="shared" si="21"/>
        <v>27.23</v>
      </c>
      <c r="CC11" s="31">
        <v>51.87</v>
      </c>
      <c r="CD11" s="28"/>
      <c r="CE11" s="29">
        <v>1</v>
      </c>
      <c r="CF11" s="29">
        <v>0</v>
      </c>
      <c r="CG11" s="29">
        <v>0</v>
      </c>
      <c r="CH11" s="29">
        <v>0</v>
      </c>
      <c r="CI11" s="30">
        <v>0</v>
      </c>
      <c r="CJ11" s="27">
        <f t="shared" si="22"/>
        <v>51.87</v>
      </c>
      <c r="CK11" s="26">
        <f t="shared" si="23"/>
        <v>1</v>
      </c>
      <c r="CL11" s="23">
        <f t="shared" si="24"/>
        <v>0</v>
      </c>
      <c r="CM11" s="45">
        <f t="shared" si="25"/>
        <v>52.87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283" x14ac:dyDescent="0.2">
      <c r="A12" s="33">
        <v>3</v>
      </c>
      <c r="B12" s="63" t="s">
        <v>125</v>
      </c>
      <c r="C12" s="25"/>
      <c r="D12" s="64"/>
      <c r="E12" s="64" t="s">
        <v>17</v>
      </c>
      <c r="F12" s="65" t="s">
        <v>20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>
        <f>IF(ISNA(VLOOKUP(E12,SortLookup!$A$1:$B$5,2,FALSE))," ",VLOOKUP(E12,SortLookup!$A$1:$B$5,2,FALSE))</f>
        <v>2</v>
      </c>
      <c r="J12" s="22">
        <f>IF(ISNA(VLOOKUP(F12,SortLookup!$A$7:$B$11,2,FALSE))," ",VLOOKUP(F12,SortLookup!$A$7:$B$11,2,FALSE))</f>
        <v>1</v>
      </c>
      <c r="K12" s="58">
        <f t="shared" si="0"/>
        <v>167.91</v>
      </c>
      <c r="L12" s="59">
        <f>AB12+AO12+BA12+BL12+BY12+CJ12+CU12+DF12+DQ12+EB12+EM12+EX12+FI12+FT12+GE12+GP12+HA12+HL12+HW12+IH12</f>
        <v>128.91</v>
      </c>
      <c r="M12" s="36">
        <f>AD12+AQ12+BC12+BN12+CA12+CL12+CW12+DH12+DS12+ED12+EO12+EZ12+FK12+FV12+GG12+GR12+HC12+HN12+HY12+IJ12</f>
        <v>0</v>
      </c>
      <c r="N12" s="37">
        <f t="shared" si="1"/>
        <v>39</v>
      </c>
      <c r="O12" s="60">
        <f>W12+AJ12+AV12+BG12+BT12+CE12+CP12+DA12+DL12+DW12+EH12+ES12+FD12+FO12+FZ12+GK12+GV12+HG12+HR12+IC12</f>
        <v>39</v>
      </c>
      <c r="P12" s="31">
        <v>4.3499999999999996</v>
      </c>
      <c r="Q12" s="28">
        <v>6.82</v>
      </c>
      <c r="R12" s="28"/>
      <c r="S12" s="28"/>
      <c r="T12" s="28"/>
      <c r="U12" s="28"/>
      <c r="V12" s="28"/>
      <c r="W12" s="29">
        <v>7</v>
      </c>
      <c r="X12" s="29">
        <v>0</v>
      </c>
      <c r="Y12" s="29">
        <v>0</v>
      </c>
      <c r="Z12" s="29">
        <v>0</v>
      </c>
      <c r="AA12" s="30">
        <v>0</v>
      </c>
      <c r="AB12" s="27">
        <f t="shared" si="2"/>
        <v>11.17</v>
      </c>
      <c r="AC12" s="26">
        <f t="shared" si="3"/>
        <v>7</v>
      </c>
      <c r="AD12" s="23">
        <f t="shared" si="4"/>
        <v>0</v>
      </c>
      <c r="AE12" s="45">
        <f t="shared" si="5"/>
        <v>18.170000000000002</v>
      </c>
      <c r="AF12" s="31">
        <v>30.56</v>
      </c>
      <c r="AG12" s="28"/>
      <c r="AH12" s="28"/>
      <c r="AI12" s="28"/>
      <c r="AJ12" s="29">
        <v>11</v>
      </c>
      <c r="AK12" s="29">
        <v>0</v>
      </c>
      <c r="AL12" s="29">
        <v>0</v>
      </c>
      <c r="AM12" s="29">
        <v>0</v>
      </c>
      <c r="AN12" s="30">
        <v>0</v>
      </c>
      <c r="AO12" s="27">
        <f t="shared" si="6"/>
        <v>30.56</v>
      </c>
      <c r="AP12" s="26">
        <f t="shared" si="7"/>
        <v>11</v>
      </c>
      <c r="AQ12" s="23">
        <f t="shared" si="8"/>
        <v>0</v>
      </c>
      <c r="AR12" s="45">
        <f t="shared" si="9"/>
        <v>41.56</v>
      </c>
      <c r="AS12" s="31">
        <v>35.51</v>
      </c>
      <c r="AT12" s="28"/>
      <c r="AU12" s="28"/>
      <c r="AV12" s="29">
        <v>4</v>
      </c>
      <c r="AW12" s="29">
        <v>0</v>
      </c>
      <c r="AX12" s="29">
        <v>0</v>
      </c>
      <c r="AY12" s="29">
        <v>0</v>
      </c>
      <c r="AZ12" s="30">
        <v>0</v>
      </c>
      <c r="BA12" s="27">
        <f t="shared" si="10"/>
        <v>35.51</v>
      </c>
      <c r="BB12" s="26">
        <f t="shared" si="11"/>
        <v>4</v>
      </c>
      <c r="BC12" s="23">
        <f t="shared" si="12"/>
        <v>0</v>
      </c>
      <c r="BD12" s="45">
        <f t="shared" si="13"/>
        <v>39.51</v>
      </c>
      <c r="BE12" s="27"/>
      <c r="BF12" s="43"/>
      <c r="BG12" s="29"/>
      <c r="BH12" s="29"/>
      <c r="BI12" s="29"/>
      <c r="BJ12" s="29"/>
      <c r="BK12" s="30"/>
      <c r="BL12" s="40">
        <f t="shared" si="14"/>
        <v>0</v>
      </c>
      <c r="BM12" s="37">
        <f t="shared" si="15"/>
        <v>0</v>
      </c>
      <c r="BN12" s="36">
        <f t="shared" si="16"/>
        <v>0</v>
      </c>
      <c r="BO12" s="35">
        <f t="shared" si="17"/>
        <v>0</v>
      </c>
      <c r="BP12" s="31">
        <v>24.57</v>
      </c>
      <c r="BQ12" s="28"/>
      <c r="BR12" s="28"/>
      <c r="BS12" s="28"/>
      <c r="BT12" s="29">
        <v>4</v>
      </c>
      <c r="BU12" s="29">
        <v>0</v>
      </c>
      <c r="BV12" s="29">
        <v>0</v>
      </c>
      <c r="BW12" s="29">
        <v>0</v>
      </c>
      <c r="BX12" s="30">
        <v>0</v>
      </c>
      <c r="BY12" s="27">
        <f t="shared" si="18"/>
        <v>24.57</v>
      </c>
      <c r="BZ12" s="26">
        <f t="shared" si="19"/>
        <v>4</v>
      </c>
      <c r="CA12" s="32">
        <f t="shared" si="20"/>
        <v>0</v>
      </c>
      <c r="CB12" s="72">
        <f t="shared" si="21"/>
        <v>28.57</v>
      </c>
      <c r="CC12" s="31">
        <v>27.1</v>
      </c>
      <c r="CD12" s="28"/>
      <c r="CE12" s="29">
        <v>13</v>
      </c>
      <c r="CF12" s="29">
        <v>0</v>
      </c>
      <c r="CG12" s="29">
        <v>0</v>
      </c>
      <c r="CH12" s="29">
        <v>0</v>
      </c>
      <c r="CI12" s="30">
        <v>0</v>
      </c>
      <c r="CJ12" s="27">
        <f t="shared" si="22"/>
        <v>27.1</v>
      </c>
      <c r="CK12" s="26">
        <f t="shared" si="23"/>
        <v>13</v>
      </c>
      <c r="CL12" s="23">
        <f t="shared" si="24"/>
        <v>0</v>
      </c>
      <c r="CM12" s="45">
        <f t="shared" si="25"/>
        <v>40.1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M12" s="4"/>
      <c r="IN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</row>
    <row r="13" spans="1:283" x14ac:dyDescent="0.2">
      <c r="A13" s="33">
        <v>4</v>
      </c>
      <c r="B13" s="63" t="s">
        <v>129</v>
      </c>
      <c r="C13" s="25"/>
      <c r="D13" s="64"/>
      <c r="E13" s="64" t="s">
        <v>17</v>
      </c>
      <c r="F13" s="65" t="s">
        <v>21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>
        <f>IF(ISNA(VLOOKUP(E13,SortLookup!$A$1:$B$5,2,FALSE))," ",VLOOKUP(E13,SortLookup!$A$1:$B$5,2,FALSE))</f>
        <v>2</v>
      </c>
      <c r="J13" s="22">
        <f>IF(ISNA(VLOOKUP(F13,SortLookup!$A$7:$B$11,2,FALSE))," ",VLOOKUP(F13,SortLookup!$A$7:$B$11,2,FALSE))</f>
        <v>2</v>
      </c>
      <c r="K13" s="58">
        <f t="shared" si="0"/>
        <v>189.03</v>
      </c>
      <c r="L13" s="59">
        <f>AB13+AO13+BA13+BL13+BY13+CJ13+CU13+DF13+DQ13+EB13+EM13+EX13+FI13+FT13+GE13+GP13+HA13+HL13+HW13+IH13</f>
        <v>154.03</v>
      </c>
      <c r="M13" s="36">
        <f>AD13+AQ13+BC13+BN13+CA13+CL13+CW13+DH13+DS13+ED13+EO13+EZ13+FK13+FV13+GG13+GR13+HC13+HN13+HY13+IJ13</f>
        <v>0</v>
      </c>
      <c r="N13" s="37">
        <f t="shared" si="1"/>
        <v>35</v>
      </c>
      <c r="O13" s="60">
        <f>W13+AJ13+AV13+BG13+BT13+CE13+CP13+DA13+DL13+DW13+EH13+ES13+FD13+FO13+FZ13+GK13+GV13+HG13+HR13+IC13</f>
        <v>35</v>
      </c>
      <c r="P13" s="31">
        <v>4.78</v>
      </c>
      <c r="Q13" s="28">
        <v>5.18</v>
      </c>
      <c r="R13" s="28"/>
      <c r="S13" s="28"/>
      <c r="T13" s="28"/>
      <c r="U13" s="28"/>
      <c r="V13" s="28"/>
      <c r="W13" s="29">
        <v>5</v>
      </c>
      <c r="X13" s="29">
        <v>0</v>
      </c>
      <c r="Y13" s="29">
        <v>0</v>
      </c>
      <c r="Z13" s="29">
        <v>0</v>
      </c>
      <c r="AA13" s="30">
        <v>0</v>
      </c>
      <c r="AB13" s="27">
        <f t="shared" si="2"/>
        <v>9.9600000000000009</v>
      </c>
      <c r="AC13" s="26">
        <f t="shared" si="3"/>
        <v>5</v>
      </c>
      <c r="AD13" s="23">
        <f t="shared" si="4"/>
        <v>0</v>
      </c>
      <c r="AE13" s="45">
        <f t="shared" si="5"/>
        <v>14.96</v>
      </c>
      <c r="AF13" s="31">
        <v>34.04</v>
      </c>
      <c r="AG13" s="28"/>
      <c r="AH13" s="28"/>
      <c r="AI13" s="28"/>
      <c r="AJ13" s="29">
        <v>5</v>
      </c>
      <c r="AK13" s="29">
        <v>0</v>
      </c>
      <c r="AL13" s="29">
        <v>0</v>
      </c>
      <c r="AM13" s="29">
        <v>0</v>
      </c>
      <c r="AN13" s="30">
        <v>0</v>
      </c>
      <c r="AO13" s="27">
        <f t="shared" si="6"/>
        <v>34.04</v>
      </c>
      <c r="AP13" s="26">
        <f t="shared" si="7"/>
        <v>5</v>
      </c>
      <c r="AQ13" s="23">
        <f t="shared" si="8"/>
        <v>0</v>
      </c>
      <c r="AR13" s="45">
        <f t="shared" si="9"/>
        <v>39.04</v>
      </c>
      <c r="AS13" s="31">
        <v>37.94</v>
      </c>
      <c r="AT13" s="28"/>
      <c r="AU13" s="28"/>
      <c r="AV13" s="29">
        <v>15</v>
      </c>
      <c r="AW13" s="29">
        <v>0</v>
      </c>
      <c r="AX13" s="29">
        <v>0</v>
      </c>
      <c r="AY13" s="29">
        <v>0</v>
      </c>
      <c r="AZ13" s="30">
        <v>0</v>
      </c>
      <c r="BA13" s="27">
        <f t="shared" si="10"/>
        <v>37.94</v>
      </c>
      <c r="BB13" s="26">
        <f t="shared" si="11"/>
        <v>15</v>
      </c>
      <c r="BC13" s="23">
        <f t="shared" si="12"/>
        <v>0</v>
      </c>
      <c r="BD13" s="45">
        <f t="shared" si="13"/>
        <v>52.94</v>
      </c>
      <c r="BE13" s="27"/>
      <c r="BF13" s="43"/>
      <c r="BG13" s="29"/>
      <c r="BH13" s="29"/>
      <c r="BI13" s="29"/>
      <c r="BJ13" s="29"/>
      <c r="BK13" s="30"/>
      <c r="BL13" s="40">
        <f t="shared" si="14"/>
        <v>0</v>
      </c>
      <c r="BM13" s="37">
        <f t="shared" si="15"/>
        <v>0</v>
      </c>
      <c r="BN13" s="36">
        <f t="shared" si="16"/>
        <v>0</v>
      </c>
      <c r="BO13" s="35">
        <f t="shared" si="17"/>
        <v>0</v>
      </c>
      <c r="BP13" s="31">
        <v>34.270000000000003</v>
      </c>
      <c r="BQ13" s="28"/>
      <c r="BR13" s="28"/>
      <c r="BS13" s="28"/>
      <c r="BT13" s="29">
        <v>0</v>
      </c>
      <c r="BU13" s="29">
        <v>0</v>
      </c>
      <c r="BV13" s="29">
        <v>0</v>
      </c>
      <c r="BW13" s="29">
        <v>0</v>
      </c>
      <c r="BX13" s="30">
        <v>0</v>
      </c>
      <c r="BY13" s="27">
        <f t="shared" si="18"/>
        <v>34.270000000000003</v>
      </c>
      <c r="BZ13" s="26">
        <f t="shared" si="19"/>
        <v>0</v>
      </c>
      <c r="CA13" s="32">
        <f t="shared" si="20"/>
        <v>0</v>
      </c>
      <c r="CB13" s="72">
        <f t="shared" si="21"/>
        <v>34.270000000000003</v>
      </c>
      <c r="CC13" s="31">
        <v>37.82</v>
      </c>
      <c r="CD13" s="28"/>
      <c r="CE13" s="29">
        <v>10</v>
      </c>
      <c r="CF13" s="29">
        <v>0</v>
      </c>
      <c r="CG13" s="29">
        <v>0</v>
      </c>
      <c r="CH13" s="29">
        <v>0</v>
      </c>
      <c r="CI13" s="30">
        <v>0</v>
      </c>
      <c r="CJ13" s="27">
        <f t="shared" si="22"/>
        <v>37.82</v>
      </c>
      <c r="CK13" s="26">
        <f t="shared" si="23"/>
        <v>10</v>
      </c>
      <c r="CL13" s="23">
        <f t="shared" si="24"/>
        <v>0</v>
      </c>
      <c r="CM13" s="45">
        <f t="shared" si="25"/>
        <v>47.82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8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</row>
    <row r="14" spans="1:283" x14ac:dyDescent="0.2">
      <c r="A14" s="33">
        <v>5</v>
      </c>
      <c r="B14" s="63" t="s">
        <v>172</v>
      </c>
      <c r="C14" s="25"/>
      <c r="D14" s="64" t="s">
        <v>142</v>
      </c>
      <c r="E14" s="64" t="s">
        <v>17</v>
      </c>
      <c r="F14" s="65" t="s">
        <v>110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>
        <f>IF(ISNA(VLOOKUP(E14,SortLookup!$A$1:$B$5,2,FALSE))," ",VLOOKUP(E14,SortLookup!$A$1:$B$5,2,FALSE))</f>
        <v>2</v>
      </c>
      <c r="J14" s="22" t="str">
        <f>IF(ISNA(VLOOKUP(F14,SortLookup!$A$7:$B$11,2,FALSE))," ",VLOOKUP(F14,SortLookup!$A$7:$B$11,2,FALSE))</f>
        <v xml:space="preserve"> </v>
      </c>
      <c r="K14" s="58">
        <f t="shared" si="0"/>
        <v>206.8</v>
      </c>
      <c r="L14" s="59">
        <f>AB14+AO14+BA14+BL14+BY14+CJ14+CU13+DF13+DQ13+EB13+EM13+EX13+FI13+FT13+GE13+GP13+HA13+HL13+HW13+IH13</f>
        <v>158.80000000000001</v>
      </c>
      <c r="M14" s="36">
        <f>AD14+AQ14+BC14+BN14+CA14+CL14+CW13+DH13+DS13+ED13+EO13+EZ13+FK13+FV13+GG13+GR13+HC13+HN13+HY13+IJ13</f>
        <v>0</v>
      </c>
      <c r="N14" s="37">
        <f t="shared" si="1"/>
        <v>48</v>
      </c>
      <c r="O14" s="60">
        <f>W14+AJ14+AV14+BG14+BT14+CE14+CP13+DA13+DL13+DW13+EH13+ES13+FD13+FO13+FZ13+GK13+GV13+HG13+HR13+IC13</f>
        <v>48</v>
      </c>
      <c r="P14" s="31">
        <v>5.33</v>
      </c>
      <c r="Q14" s="28">
        <v>6.24</v>
      </c>
      <c r="R14" s="28"/>
      <c r="S14" s="28"/>
      <c r="T14" s="28"/>
      <c r="U14" s="28"/>
      <c r="V14" s="28"/>
      <c r="W14" s="29">
        <v>3</v>
      </c>
      <c r="X14" s="29">
        <v>0</v>
      </c>
      <c r="Y14" s="29">
        <v>0</v>
      </c>
      <c r="Z14" s="29">
        <v>0</v>
      </c>
      <c r="AA14" s="30">
        <v>0</v>
      </c>
      <c r="AB14" s="27">
        <f t="shared" si="2"/>
        <v>11.57</v>
      </c>
      <c r="AC14" s="26">
        <f t="shared" si="3"/>
        <v>3</v>
      </c>
      <c r="AD14" s="23">
        <f t="shared" si="4"/>
        <v>0</v>
      </c>
      <c r="AE14" s="45">
        <f t="shared" si="5"/>
        <v>14.57</v>
      </c>
      <c r="AF14" s="31">
        <v>28.77</v>
      </c>
      <c r="AG14" s="28"/>
      <c r="AH14" s="28"/>
      <c r="AI14" s="28"/>
      <c r="AJ14" s="29">
        <v>20</v>
      </c>
      <c r="AK14" s="29">
        <v>0</v>
      </c>
      <c r="AL14" s="29">
        <v>0</v>
      </c>
      <c r="AM14" s="29">
        <v>0</v>
      </c>
      <c r="AN14" s="30">
        <v>0</v>
      </c>
      <c r="AO14" s="27">
        <f t="shared" si="6"/>
        <v>28.77</v>
      </c>
      <c r="AP14" s="26">
        <f t="shared" si="7"/>
        <v>20</v>
      </c>
      <c r="AQ14" s="23">
        <f t="shared" si="8"/>
        <v>0</v>
      </c>
      <c r="AR14" s="45">
        <f t="shared" si="9"/>
        <v>48.77</v>
      </c>
      <c r="AS14" s="31">
        <v>34.92</v>
      </c>
      <c r="AT14" s="28"/>
      <c r="AU14" s="28"/>
      <c r="AV14" s="29">
        <v>18</v>
      </c>
      <c r="AW14" s="29">
        <v>0</v>
      </c>
      <c r="AX14" s="29">
        <v>0</v>
      </c>
      <c r="AY14" s="29">
        <v>0</v>
      </c>
      <c r="AZ14" s="30">
        <v>0</v>
      </c>
      <c r="BA14" s="27">
        <f t="shared" si="10"/>
        <v>34.92</v>
      </c>
      <c r="BB14" s="26">
        <f t="shared" si="11"/>
        <v>18</v>
      </c>
      <c r="BC14" s="23">
        <f t="shared" si="12"/>
        <v>0</v>
      </c>
      <c r="BD14" s="45">
        <f t="shared" si="13"/>
        <v>52.92</v>
      </c>
      <c r="BE14" s="27"/>
      <c r="BF14" s="43"/>
      <c r="BG14" s="29"/>
      <c r="BH14" s="29"/>
      <c r="BI14" s="29"/>
      <c r="BJ14" s="29"/>
      <c r="BK14" s="30"/>
      <c r="BL14" s="40">
        <f t="shared" si="14"/>
        <v>0</v>
      </c>
      <c r="BM14" s="37">
        <f t="shared" si="15"/>
        <v>0</v>
      </c>
      <c r="BN14" s="36">
        <f t="shared" si="16"/>
        <v>0</v>
      </c>
      <c r="BO14" s="35">
        <f t="shared" si="17"/>
        <v>0</v>
      </c>
      <c r="BP14" s="31">
        <v>36.08</v>
      </c>
      <c r="BQ14" s="28"/>
      <c r="BR14" s="28"/>
      <c r="BS14" s="28"/>
      <c r="BT14" s="29">
        <v>6</v>
      </c>
      <c r="BU14" s="29">
        <v>0</v>
      </c>
      <c r="BV14" s="29">
        <v>0</v>
      </c>
      <c r="BW14" s="29">
        <v>0</v>
      </c>
      <c r="BX14" s="30">
        <v>0</v>
      </c>
      <c r="BY14" s="27">
        <f t="shared" si="18"/>
        <v>36.08</v>
      </c>
      <c r="BZ14" s="26">
        <f t="shared" si="19"/>
        <v>6</v>
      </c>
      <c r="CA14" s="32">
        <f t="shared" si="20"/>
        <v>0</v>
      </c>
      <c r="CB14" s="72">
        <f t="shared" si="21"/>
        <v>42.08</v>
      </c>
      <c r="CC14" s="31">
        <v>47.46</v>
      </c>
      <c r="CD14" s="28"/>
      <c r="CE14" s="29">
        <v>1</v>
      </c>
      <c r="CF14" s="29">
        <v>0</v>
      </c>
      <c r="CG14" s="29">
        <v>0</v>
      </c>
      <c r="CH14" s="29">
        <v>0</v>
      </c>
      <c r="CI14" s="30">
        <v>0</v>
      </c>
      <c r="CJ14" s="27">
        <f t="shared" si="22"/>
        <v>47.46</v>
      </c>
      <c r="CK14" s="26">
        <f t="shared" si="23"/>
        <v>1</v>
      </c>
      <c r="CL14" s="23">
        <f t="shared" si="24"/>
        <v>0</v>
      </c>
      <c r="CM14" s="45">
        <f t="shared" si="25"/>
        <v>48.46</v>
      </c>
      <c r="CN14" s="1"/>
      <c r="CO14" s="1"/>
      <c r="CP14" s="2"/>
      <c r="CQ14" s="2"/>
      <c r="CR14" s="2"/>
      <c r="CS14" s="2"/>
      <c r="CT14" s="2"/>
      <c r="CU14" s="61"/>
      <c r="CV14" s="13"/>
      <c r="CW14" s="6"/>
      <c r="CX14" s="38"/>
      <c r="CY14" s="1"/>
      <c r="CZ14" s="1"/>
      <c r="DA14" s="2"/>
      <c r="DB14" s="2"/>
      <c r="DC14" s="2"/>
      <c r="DD14" s="2"/>
      <c r="DE14" s="2"/>
      <c r="DF14" s="61"/>
      <c r="DG14" s="13"/>
      <c r="DH14" s="6"/>
      <c r="DI14" s="38"/>
      <c r="DJ14" s="1"/>
      <c r="DK14" s="1"/>
      <c r="DL14" s="2"/>
      <c r="DM14" s="2"/>
      <c r="DN14" s="2"/>
      <c r="DO14" s="2"/>
      <c r="DP14" s="2"/>
      <c r="DQ14" s="61"/>
      <c r="DR14" s="13"/>
      <c r="DS14" s="6"/>
      <c r="DT14" s="38"/>
      <c r="DU14" s="1"/>
      <c r="DV14" s="1"/>
      <c r="DW14" s="2"/>
      <c r="DX14" s="2"/>
      <c r="DY14" s="2"/>
      <c r="DZ14" s="2"/>
      <c r="EA14" s="2"/>
      <c r="EB14" s="61"/>
      <c r="EC14" s="13"/>
      <c r="ED14" s="6"/>
      <c r="EE14" s="38"/>
      <c r="EF14" s="1"/>
      <c r="EG14" s="1"/>
      <c r="EH14" s="2"/>
      <c r="EI14" s="2"/>
      <c r="EJ14" s="2"/>
      <c r="EK14" s="2"/>
      <c r="EL14" s="2"/>
      <c r="EM14" s="61"/>
      <c r="EN14" s="13"/>
      <c r="EO14" s="6"/>
      <c r="EP14" s="38"/>
      <c r="EQ14" s="1"/>
      <c r="ER14" s="1"/>
      <c r="ES14" s="2"/>
      <c r="ET14" s="2"/>
      <c r="EU14" s="2"/>
      <c r="EV14" s="2"/>
      <c r="EW14" s="2"/>
      <c r="EX14" s="61"/>
      <c r="EY14" s="13"/>
      <c r="EZ14" s="6"/>
      <c r="FA14" s="38"/>
      <c r="FB14" s="1"/>
      <c r="FC14" s="1"/>
      <c r="FD14" s="2"/>
      <c r="FE14" s="2"/>
      <c r="FF14" s="2"/>
      <c r="FG14" s="2"/>
      <c r="FH14" s="2"/>
      <c r="FI14" s="61"/>
      <c r="FJ14" s="13"/>
      <c r="FK14" s="6"/>
      <c r="FL14" s="38"/>
      <c r="FM14" s="1"/>
      <c r="FN14" s="1"/>
      <c r="FO14" s="2"/>
      <c r="FP14" s="2"/>
      <c r="FQ14" s="2"/>
      <c r="FR14" s="2"/>
      <c r="FS14" s="2"/>
      <c r="FT14" s="61"/>
      <c r="FU14" s="13"/>
      <c r="FV14" s="6"/>
      <c r="FW14" s="38"/>
      <c r="FX14" s="1"/>
      <c r="FY14" s="1"/>
      <c r="FZ14" s="2"/>
      <c r="GA14" s="2"/>
      <c r="GB14" s="2"/>
      <c r="GC14" s="2"/>
      <c r="GD14" s="2"/>
      <c r="GE14" s="61"/>
      <c r="GF14" s="13"/>
      <c r="GG14" s="6"/>
      <c r="GH14" s="38"/>
      <c r="GI14" s="1"/>
      <c r="GJ14" s="1"/>
      <c r="GK14" s="2"/>
      <c r="GL14" s="2"/>
      <c r="GM14" s="2"/>
      <c r="GN14" s="2"/>
      <c r="GO14" s="2"/>
      <c r="GP14" s="61"/>
      <c r="GQ14" s="13"/>
      <c r="GR14" s="6"/>
      <c r="GS14" s="38"/>
      <c r="GT14" s="1"/>
      <c r="GU14" s="1"/>
      <c r="GV14" s="2"/>
      <c r="GW14" s="2"/>
      <c r="GX14" s="2"/>
      <c r="GY14" s="2"/>
      <c r="GZ14" s="2"/>
      <c r="HA14" s="61"/>
      <c r="HB14" s="13"/>
      <c r="HC14" s="6"/>
      <c r="HD14" s="38"/>
      <c r="HE14" s="1"/>
      <c r="HF14" s="1"/>
      <c r="HG14" s="2"/>
      <c r="HH14" s="2"/>
      <c r="HI14" s="2"/>
      <c r="HJ14" s="2"/>
      <c r="HK14" s="2"/>
      <c r="HL14" s="61"/>
      <c r="HM14" s="13"/>
      <c r="HN14" s="6"/>
      <c r="HO14" s="38"/>
      <c r="HP14" s="1"/>
      <c r="HQ14" s="1"/>
      <c r="HR14" s="2"/>
      <c r="HS14" s="2"/>
      <c r="HT14" s="2"/>
      <c r="HU14" s="2"/>
      <c r="HV14" s="2"/>
      <c r="HW14" s="61"/>
      <c r="HX14" s="13"/>
      <c r="HY14" s="6"/>
      <c r="HZ14" s="38"/>
      <c r="IA14" s="1"/>
      <c r="IB14" s="1"/>
      <c r="IC14" s="2"/>
      <c r="ID14" s="2"/>
      <c r="IE14" s="2"/>
      <c r="IF14" s="2"/>
      <c r="IG14" s="2"/>
      <c r="IH14" s="61"/>
      <c r="II14" s="13"/>
      <c r="IJ14" s="6"/>
      <c r="IK14" s="38"/>
      <c r="IL14" s="78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</row>
    <row r="15" spans="1:283" x14ac:dyDescent="0.2">
      <c r="A15" s="33">
        <v>6</v>
      </c>
      <c r="B15" s="63" t="s">
        <v>136</v>
      </c>
      <c r="C15" s="25"/>
      <c r="D15" s="64"/>
      <c r="E15" s="64" t="s">
        <v>17</v>
      </c>
      <c r="F15" s="65" t="s">
        <v>22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>
        <f>IF(ISNA(VLOOKUP(E15,SortLookup!$A$1:$B$5,2,FALSE))," ",VLOOKUP(E15,SortLookup!$A$1:$B$5,2,FALSE))</f>
        <v>2</v>
      </c>
      <c r="J15" s="22">
        <f>IF(ISNA(VLOOKUP(F15,SortLookup!$A$7:$B$11,2,FALSE))," ",VLOOKUP(F15,SortLookup!$A$7:$B$11,2,FALSE))</f>
        <v>3</v>
      </c>
      <c r="K15" s="58">
        <f t="shared" si="0"/>
        <v>214.87</v>
      </c>
      <c r="L15" s="59">
        <f>AB15+AO15+BA15+BL15+BY15+CJ15+CU15+DF15+DQ15+EB15+EM15+EX15+FI15+FT15+GE15+GP15+HA15+HL15+HW15+IH15</f>
        <v>184.87</v>
      </c>
      <c r="M15" s="36">
        <f>AD15+AQ15+BC15+BN15+CA15+CL15+CW15+DH15+DS15+ED15+EO15+EZ15+FK15+FV15+GG15+GR15+HC15+HN15+HY15+IJ15</f>
        <v>0</v>
      </c>
      <c r="N15" s="37">
        <f t="shared" si="1"/>
        <v>30</v>
      </c>
      <c r="O15" s="60">
        <f>W15+AJ15+AV15+BG15+BT15+CE15+CP15+DA15+DL15+DW15+EH15+ES15+FD15+FO15+FZ15+GK15+GV15+HG15+HR15+IC15</f>
        <v>30</v>
      </c>
      <c r="P15" s="31">
        <v>6.04</v>
      </c>
      <c r="Q15" s="28">
        <v>7.41</v>
      </c>
      <c r="R15" s="28"/>
      <c r="S15" s="28"/>
      <c r="T15" s="28"/>
      <c r="U15" s="28"/>
      <c r="V15" s="28"/>
      <c r="W15" s="29">
        <v>4</v>
      </c>
      <c r="X15" s="29">
        <v>0</v>
      </c>
      <c r="Y15" s="29">
        <v>0</v>
      </c>
      <c r="Z15" s="29">
        <v>0</v>
      </c>
      <c r="AA15" s="30">
        <v>0</v>
      </c>
      <c r="AB15" s="27">
        <f t="shared" si="2"/>
        <v>13.45</v>
      </c>
      <c r="AC15" s="26">
        <f t="shared" si="3"/>
        <v>4</v>
      </c>
      <c r="AD15" s="23">
        <f t="shared" si="4"/>
        <v>0</v>
      </c>
      <c r="AE15" s="45">
        <f t="shared" si="5"/>
        <v>17.45</v>
      </c>
      <c r="AF15" s="31">
        <v>34.94</v>
      </c>
      <c r="AG15" s="28"/>
      <c r="AH15" s="28"/>
      <c r="AI15" s="28"/>
      <c r="AJ15" s="29">
        <v>10</v>
      </c>
      <c r="AK15" s="29">
        <v>0</v>
      </c>
      <c r="AL15" s="29">
        <v>0</v>
      </c>
      <c r="AM15" s="29">
        <v>0</v>
      </c>
      <c r="AN15" s="30">
        <v>0</v>
      </c>
      <c r="AO15" s="27">
        <f t="shared" si="6"/>
        <v>34.94</v>
      </c>
      <c r="AP15" s="26">
        <f t="shared" si="7"/>
        <v>10</v>
      </c>
      <c r="AQ15" s="23">
        <f t="shared" si="8"/>
        <v>0</v>
      </c>
      <c r="AR15" s="45">
        <f t="shared" si="9"/>
        <v>44.94</v>
      </c>
      <c r="AS15" s="31">
        <v>49.88</v>
      </c>
      <c r="AT15" s="28"/>
      <c r="AU15" s="28"/>
      <c r="AV15" s="29">
        <v>8</v>
      </c>
      <c r="AW15" s="29">
        <v>0</v>
      </c>
      <c r="AX15" s="29">
        <v>0</v>
      </c>
      <c r="AY15" s="29">
        <v>0</v>
      </c>
      <c r="AZ15" s="30">
        <v>0</v>
      </c>
      <c r="BA15" s="27">
        <f t="shared" si="10"/>
        <v>49.88</v>
      </c>
      <c r="BB15" s="26">
        <f t="shared" si="11"/>
        <v>8</v>
      </c>
      <c r="BC15" s="23">
        <f t="shared" si="12"/>
        <v>0</v>
      </c>
      <c r="BD15" s="45">
        <f t="shared" si="13"/>
        <v>57.88</v>
      </c>
      <c r="BE15" s="27"/>
      <c r="BF15" s="43"/>
      <c r="BG15" s="29"/>
      <c r="BH15" s="29"/>
      <c r="BI15" s="29"/>
      <c r="BJ15" s="29"/>
      <c r="BK15" s="30"/>
      <c r="BL15" s="40">
        <f t="shared" si="14"/>
        <v>0</v>
      </c>
      <c r="BM15" s="37">
        <f t="shared" si="15"/>
        <v>0</v>
      </c>
      <c r="BN15" s="36">
        <f t="shared" si="16"/>
        <v>0</v>
      </c>
      <c r="BO15" s="35">
        <f t="shared" si="17"/>
        <v>0</v>
      </c>
      <c r="BP15" s="31">
        <v>35.72</v>
      </c>
      <c r="BQ15" s="28"/>
      <c r="BR15" s="28"/>
      <c r="BS15" s="28"/>
      <c r="BT15" s="29">
        <v>1</v>
      </c>
      <c r="BU15" s="29">
        <v>0</v>
      </c>
      <c r="BV15" s="29">
        <v>0</v>
      </c>
      <c r="BW15" s="29">
        <v>0</v>
      </c>
      <c r="BX15" s="30">
        <v>0</v>
      </c>
      <c r="BY15" s="27">
        <f t="shared" si="18"/>
        <v>35.72</v>
      </c>
      <c r="BZ15" s="26">
        <f t="shared" si="19"/>
        <v>1</v>
      </c>
      <c r="CA15" s="32">
        <f t="shared" si="20"/>
        <v>0</v>
      </c>
      <c r="CB15" s="72">
        <f t="shared" si="21"/>
        <v>36.72</v>
      </c>
      <c r="CC15" s="31">
        <v>50.88</v>
      </c>
      <c r="CD15" s="28"/>
      <c r="CE15" s="29">
        <v>7</v>
      </c>
      <c r="CF15" s="29">
        <v>0</v>
      </c>
      <c r="CG15" s="29">
        <v>0</v>
      </c>
      <c r="CH15" s="29">
        <v>0</v>
      </c>
      <c r="CI15" s="30">
        <v>0</v>
      </c>
      <c r="CJ15" s="27">
        <f t="shared" si="22"/>
        <v>50.88</v>
      </c>
      <c r="CK15" s="26">
        <f t="shared" si="23"/>
        <v>7</v>
      </c>
      <c r="CL15" s="23">
        <f t="shared" si="24"/>
        <v>0</v>
      </c>
      <c r="CM15" s="45">
        <f t="shared" si="25"/>
        <v>57.88</v>
      </c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/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/>
      <c r="DJ15" s="76"/>
      <c r="DK15" s="76"/>
      <c r="DL15" s="76"/>
      <c r="DM15" s="76"/>
      <c r="DN15" s="76"/>
      <c r="DO15" s="76"/>
      <c r="DP15" s="76"/>
      <c r="DQ15" s="76"/>
      <c r="DR15" s="76"/>
      <c r="DS15" s="76"/>
      <c r="DT15" s="76"/>
      <c r="DU15" s="76"/>
      <c r="DV15" s="76"/>
      <c r="DW15" s="76"/>
      <c r="DX15" s="76"/>
      <c r="DY15" s="76"/>
      <c r="DZ15" s="76"/>
      <c r="EA15" s="76"/>
      <c r="EB15" s="76"/>
      <c r="EC15" s="76"/>
      <c r="ED15" s="76"/>
      <c r="EE15" s="76"/>
      <c r="EF15" s="76"/>
      <c r="EG15" s="76"/>
      <c r="EH15" s="76"/>
      <c r="EI15" s="76"/>
      <c r="EJ15" s="76"/>
      <c r="EK15" s="76"/>
      <c r="EL15" s="76"/>
      <c r="EM15" s="76"/>
      <c r="EN15" s="76"/>
      <c r="EO15" s="76"/>
      <c r="EP15" s="76"/>
      <c r="EQ15" s="76"/>
      <c r="ER15" s="76"/>
      <c r="ES15" s="76"/>
      <c r="ET15" s="76"/>
      <c r="EU15" s="76"/>
      <c r="EV15" s="76"/>
      <c r="EW15" s="76"/>
      <c r="EX15" s="76"/>
      <c r="EY15" s="76"/>
      <c r="EZ15" s="76"/>
      <c r="FA15" s="76"/>
      <c r="FB15" s="76"/>
      <c r="FC15" s="76"/>
      <c r="FD15" s="76"/>
      <c r="FE15" s="76"/>
      <c r="FF15" s="76"/>
      <c r="FG15" s="76"/>
      <c r="FH15" s="76"/>
      <c r="FI15" s="76"/>
      <c r="FJ15" s="76"/>
      <c r="FK15" s="76"/>
      <c r="FL15" s="76"/>
      <c r="FM15" s="76"/>
      <c r="FN15" s="76"/>
      <c r="FO15" s="76"/>
      <c r="FP15" s="76"/>
      <c r="FQ15" s="76"/>
      <c r="FR15" s="76"/>
      <c r="FS15" s="76"/>
      <c r="FT15" s="76"/>
      <c r="FU15" s="76"/>
      <c r="FV15" s="76"/>
      <c r="FW15" s="76"/>
      <c r="FX15" s="76"/>
      <c r="FY15" s="76"/>
      <c r="FZ15" s="76"/>
      <c r="GA15" s="76"/>
      <c r="GB15" s="76"/>
      <c r="GC15" s="76"/>
      <c r="GD15" s="76"/>
      <c r="GE15" s="76"/>
      <c r="GF15" s="76"/>
      <c r="GG15" s="76"/>
      <c r="GH15" s="76"/>
      <c r="GI15" s="76"/>
      <c r="GJ15" s="76"/>
      <c r="GK15" s="76"/>
      <c r="GL15" s="76"/>
      <c r="GM15" s="76"/>
      <c r="GN15" s="76"/>
      <c r="GO15" s="76"/>
      <c r="GP15" s="76"/>
      <c r="GQ15" s="76"/>
      <c r="GR15" s="76"/>
      <c r="GS15" s="76"/>
      <c r="GT15" s="76"/>
      <c r="GU15" s="76"/>
      <c r="GV15" s="76"/>
      <c r="GW15" s="76"/>
      <c r="GX15" s="76"/>
      <c r="GY15" s="76"/>
      <c r="GZ15" s="76"/>
      <c r="HA15" s="76"/>
      <c r="HB15" s="76"/>
      <c r="HC15" s="76"/>
      <c r="HD15" s="76"/>
      <c r="HE15" s="76"/>
      <c r="HF15" s="76"/>
      <c r="HG15" s="76"/>
      <c r="HH15" s="76"/>
      <c r="HI15" s="76"/>
      <c r="HJ15" s="76"/>
      <c r="HK15" s="76"/>
      <c r="HL15" s="76"/>
      <c r="HM15" s="76"/>
      <c r="HN15" s="76"/>
      <c r="HO15" s="76"/>
      <c r="HP15" s="76"/>
      <c r="HQ15" s="76"/>
      <c r="HR15" s="76"/>
      <c r="HS15" s="76"/>
      <c r="HT15" s="76"/>
      <c r="HU15" s="76"/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  <c r="II15" s="76"/>
      <c r="IJ15" s="76"/>
      <c r="IK15" s="76"/>
      <c r="IL15" s="78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</row>
    <row r="16" spans="1:283" x14ac:dyDescent="0.2">
      <c r="A16" s="33">
        <v>7</v>
      </c>
      <c r="B16" s="63" t="s">
        <v>135</v>
      </c>
      <c r="C16" s="25"/>
      <c r="D16" s="64"/>
      <c r="E16" s="64" t="s">
        <v>17</v>
      </c>
      <c r="F16" s="65" t="s">
        <v>23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>
        <f>IF(ISNA(VLOOKUP(E16,SortLookup!$A$1:$B$5,2,FALSE))," ",VLOOKUP(E16,SortLookup!$A$1:$B$5,2,FALSE))</f>
        <v>2</v>
      </c>
      <c r="J16" s="22">
        <f>IF(ISNA(VLOOKUP(F16,SortLookup!$A$7:$B$11,2,FALSE))," ",VLOOKUP(F16,SortLookup!$A$7:$B$11,2,FALSE))</f>
        <v>4</v>
      </c>
      <c r="K16" s="58">
        <f t="shared" si="0"/>
        <v>280.52999999999997</v>
      </c>
      <c r="L16" s="59">
        <f>AB16+AO16+BA16+BL16+BY16+CJ16+CU16+DF16+DQ16+EB16+EM16+EX16+FI16+FT16+GE16+GP16+HA16+HL16+HW16+IH16</f>
        <v>254.53</v>
      </c>
      <c r="M16" s="36">
        <f>AD16+AQ16+BC16+BN16+CA16+CL16+CW16+DH16+DS16+ED16+EO16+EZ16+FK16+FV16+GG16+GR16+HC16+HN16+HY16+IJ16</f>
        <v>0</v>
      </c>
      <c r="N16" s="37">
        <f t="shared" si="1"/>
        <v>26</v>
      </c>
      <c r="O16" s="60">
        <f>W16+AJ16+AV16+BG16+BT16+CE16+CP16+DA16+DL16+DW16+EH16+ES16+FD16+FO16+FZ16+GK16+GV16+HG16+HR16+IC16</f>
        <v>26</v>
      </c>
      <c r="P16" s="31">
        <v>9.3699999999999992</v>
      </c>
      <c r="Q16" s="28">
        <v>9.4700000000000006</v>
      </c>
      <c r="R16" s="28"/>
      <c r="S16" s="28"/>
      <c r="T16" s="28"/>
      <c r="U16" s="28"/>
      <c r="V16" s="28"/>
      <c r="W16" s="29">
        <v>2</v>
      </c>
      <c r="X16" s="29">
        <v>0</v>
      </c>
      <c r="Y16" s="29">
        <v>0</v>
      </c>
      <c r="Z16" s="29">
        <v>0</v>
      </c>
      <c r="AA16" s="30">
        <v>0</v>
      </c>
      <c r="AB16" s="27">
        <f t="shared" si="2"/>
        <v>18.84</v>
      </c>
      <c r="AC16" s="26">
        <f t="shared" si="3"/>
        <v>2</v>
      </c>
      <c r="AD16" s="23">
        <f t="shared" si="4"/>
        <v>0</v>
      </c>
      <c r="AE16" s="45">
        <f t="shared" si="5"/>
        <v>20.84</v>
      </c>
      <c r="AF16" s="31">
        <v>46.62</v>
      </c>
      <c r="AG16" s="28"/>
      <c r="AH16" s="28"/>
      <c r="AI16" s="28"/>
      <c r="AJ16" s="29">
        <v>6</v>
      </c>
      <c r="AK16" s="29">
        <v>0</v>
      </c>
      <c r="AL16" s="29">
        <v>0</v>
      </c>
      <c r="AM16" s="29">
        <v>0</v>
      </c>
      <c r="AN16" s="30">
        <v>0</v>
      </c>
      <c r="AO16" s="27">
        <f t="shared" si="6"/>
        <v>46.62</v>
      </c>
      <c r="AP16" s="26">
        <f t="shared" si="7"/>
        <v>6</v>
      </c>
      <c r="AQ16" s="23">
        <f t="shared" si="8"/>
        <v>0</v>
      </c>
      <c r="AR16" s="45">
        <f t="shared" si="9"/>
        <v>52.62</v>
      </c>
      <c r="AS16" s="31">
        <v>55.78</v>
      </c>
      <c r="AT16" s="28"/>
      <c r="AU16" s="28"/>
      <c r="AV16" s="29">
        <v>10</v>
      </c>
      <c r="AW16" s="29">
        <v>0</v>
      </c>
      <c r="AX16" s="29">
        <v>0</v>
      </c>
      <c r="AY16" s="29">
        <v>0</v>
      </c>
      <c r="AZ16" s="30">
        <v>0</v>
      </c>
      <c r="BA16" s="27">
        <f t="shared" si="10"/>
        <v>55.78</v>
      </c>
      <c r="BB16" s="26">
        <f t="shared" si="11"/>
        <v>10</v>
      </c>
      <c r="BC16" s="23">
        <f t="shared" si="12"/>
        <v>0</v>
      </c>
      <c r="BD16" s="45">
        <f t="shared" si="13"/>
        <v>65.78</v>
      </c>
      <c r="BE16" s="27"/>
      <c r="BF16" s="43"/>
      <c r="BG16" s="29"/>
      <c r="BH16" s="29"/>
      <c r="BI16" s="29"/>
      <c r="BJ16" s="29"/>
      <c r="BK16" s="30"/>
      <c r="BL16" s="40">
        <f t="shared" si="14"/>
        <v>0</v>
      </c>
      <c r="BM16" s="37">
        <f t="shared" si="15"/>
        <v>0</v>
      </c>
      <c r="BN16" s="36">
        <f t="shared" si="16"/>
        <v>0</v>
      </c>
      <c r="BO16" s="35">
        <f t="shared" si="17"/>
        <v>0</v>
      </c>
      <c r="BP16" s="31">
        <v>64.349999999999994</v>
      </c>
      <c r="BQ16" s="28"/>
      <c r="BR16" s="28"/>
      <c r="BS16" s="28"/>
      <c r="BT16" s="29">
        <v>4</v>
      </c>
      <c r="BU16" s="29">
        <v>0</v>
      </c>
      <c r="BV16" s="29">
        <v>0</v>
      </c>
      <c r="BW16" s="29">
        <v>0</v>
      </c>
      <c r="BX16" s="30">
        <v>0</v>
      </c>
      <c r="BY16" s="27">
        <f t="shared" si="18"/>
        <v>64.349999999999994</v>
      </c>
      <c r="BZ16" s="26">
        <f t="shared" si="19"/>
        <v>4</v>
      </c>
      <c r="CA16" s="32">
        <f t="shared" si="20"/>
        <v>0</v>
      </c>
      <c r="CB16" s="72">
        <f t="shared" si="21"/>
        <v>68.349999999999994</v>
      </c>
      <c r="CC16" s="31">
        <v>68.94</v>
      </c>
      <c r="CD16" s="28"/>
      <c r="CE16" s="29">
        <v>4</v>
      </c>
      <c r="CF16" s="29">
        <v>0</v>
      </c>
      <c r="CG16" s="29">
        <v>0</v>
      </c>
      <c r="CH16" s="29">
        <v>0</v>
      </c>
      <c r="CI16" s="30">
        <v>0</v>
      </c>
      <c r="CJ16" s="27">
        <f t="shared" si="22"/>
        <v>68.94</v>
      </c>
      <c r="CK16" s="26">
        <f t="shared" si="23"/>
        <v>4</v>
      </c>
      <c r="CL16" s="23">
        <f t="shared" si="24"/>
        <v>0</v>
      </c>
      <c r="CM16" s="45">
        <f t="shared" si="25"/>
        <v>72.94</v>
      </c>
      <c r="CN16" s="4"/>
      <c r="CO16" s="4"/>
      <c r="CP16" s="4"/>
      <c r="CQ16" s="4"/>
      <c r="CR16" s="4"/>
      <c r="CS16" s="4"/>
      <c r="CT16" s="4"/>
      <c r="CW16" s="4"/>
      <c r="CX16" s="4"/>
      <c r="CY16" s="4"/>
      <c r="CZ16" s="4"/>
      <c r="DA16" s="4"/>
      <c r="DB16" s="4"/>
      <c r="DC16" s="4"/>
      <c r="DD16" s="4"/>
      <c r="DE16" s="4"/>
      <c r="DH16" s="4"/>
      <c r="DI16" s="4"/>
      <c r="DJ16" s="4"/>
      <c r="DK16" s="4"/>
      <c r="DL16" s="4"/>
      <c r="DM16" s="4"/>
      <c r="DN16" s="4"/>
      <c r="DO16" s="4"/>
      <c r="DP16" s="4"/>
      <c r="DS16" s="4"/>
      <c r="DT16" s="4"/>
      <c r="DU16" s="4"/>
      <c r="DV16" s="4"/>
      <c r="DW16" s="4"/>
      <c r="DX16" s="4"/>
      <c r="DY16" s="4"/>
      <c r="DZ16" s="4"/>
      <c r="EA16" s="4"/>
      <c r="ED16" s="4"/>
      <c r="EE16" s="4"/>
      <c r="EF16" s="4"/>
      <c r="EG16" s="4"/>
      <c r="EH16" s="4"/>
      <c r="EI16" s="4"/>
      <c r="EJ16" s="4"/>
      <c r="EK16" s="4"/>
      <c r="EL16" s="4"/>
      <c r="EO16" s="4"/>
      <c r="EP16" s="4"/>
      <c r="EQ16" s="4"/>
      <c r="ER16" s="4"/>
      <c r="ES16" s="4"/>
      <c r="ET16" s="4"/>
      <c r="EU16" s="4"/>
      <c r="EV16" s="4"/>
      <c r="EW16" s="4"/>
      <c r="EZ16" s="4"/>
      <c r="FA16" s="4"/>
      <c r="FB16" s="4"/>
      <c r="FC16" s="4"/>
      <c r="FD16" s="4"/>
      <c r="FE16" s="4"/>
      <c r="FF16" s="4"/>
      <c r="FG16" s="4"/>
      <c r="FH16" s="4"/>
      <c r="FK16" s="4"/>
      <c r="FL16" s="4"/>
      <c r="FM16" s="4"/>
      <c r="FN16" s="4"/>
      <c r="FO16" s="4"/>
      <c r="FP16" s="4"/>
      <c r="FQ16" s="4"/>
      <c r="FR16" s="4"/>
      <c r="FS16" s="4"/>
      <c r="FV16" s="4"/>
      <c r="FW16" s="4"/>
      <c r="FX16" s="4"/>
      <c r="FY16" s="4"/>
      <c r="FZ16" s="4"/>
      <c r="GA16" s="4"/>
      <c r="GB16" s="4"/>
      <c r="GC16" s="4"/>
      <c r="GD16" s="4"/>
      <c r="GG16" s="4"/>
      <c r="GH16" s="4"/>
      <c r="GI16" s="4"/>
      <c r="GJ16" s="4"/>
      <c r="GK16" s="4"/>
      <c r="GL16" s="4"/>
      <c r="GM16" s="4"/>
      <c r="GN16" s="4"/>
      <c r="GO16" s="4"/>
      <c r="GR16" s="4"/>
      <c r="GS16" s="4"/>
      <c r="GT16" s="4"/>
      <c r="GU16" s="4"/>
      <c r="GV16" s="4"/>
      <c r="GW16" s="4"/>
      <c r="GX16" s="4"/>
      <c r="GY16" s="4"/>
      <c r="GZ16" s="4"/>
      <c r="HC16" s="4"/>
      <c r="HD16" s="4"/>
      <c r="HE16" s="4"/>
      <c r="HF16" s="4"/>
      <c r="HG16" s="4"/>
      <c r="HH16" s="4"/>
      <c r="HI16" s="4"/>
      <c r="HJ16" s="4"/>
      <c r="HK16" s="4"/>
      <c r="HN16" s="4"/>
      <c r="HO16" s="4"/>
      <c r="HP16" s="4"/>
      <c r="HQ16" s="4"/>
      <c r="HR16" s="4"/>
      <c r="HS16" s="4"/>
      <c r="HT16" s="4"/>
      <c r="HU16" s="4"/>
      <c r="HV16" s="4"/>
      <c r="HY16" s="4"/>
      <c r="HZ16" s="4"/>
      <c r="IA16" s="4"/>
      <c r="IB16" s="4"/>
      <c r="IC16" s="4"/>
      <c r="ID16" s="4"/>
      <c r="IE16" s="4"/>
      <c r="IF16" s="4"/>
      <c r="IG16" s="4"/>
      <c r="IJ16" s="4"/>
      <c r="IK16" s="4"/>
      <c r="IL16" s="78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</row>
    <row r="17" spans="1:283" x14ac:dyDescent="0.2">
      <c r="A17" s="33">
        <v>8</v>
      </c>
      <c r="B17" s="63" t="s">
        <v>159</v>
      </c>
      <c r="C17" s="25"/>
      <c r="D17" s="64"/>
      <c r="E17" s="64" t="s">
        <v>17</v>
      </c>
      <c r="F17" s="65" t="s">
        <v>23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>
        <f>IF(ISNA(VLOOKUP(E17,SortLookup!$A$1:$B$5,2,FALSE))," ",VLOOKUP(E17,SortLookup!$A$1:$B$5,2,FALSE))</f>
        <v>2</v>
      </c>
      <c r="J17" s="22">
        <f>IF(ISNA(VLOOKUP(F17,SortLookup!$A$7:$B$11,2,FALSE))," ",VLOOKUP(F17,SortLookup!$A$7:$B$11,2,FALSE))</f>
        <v>4</v>
      </c>
      <c r="K17" s="58">
        <f t="shared" si="0"/>
        <v>301.33</v>
      </c>
      <c r="L17" s="59">
        <f>AB17+AO17+BA17+BL17+BY17+CJ17+CU16+DF16+DQ16+EB16+EM16+EX16+FI16+FT16+GE16+GP16+HA16+HL16+HW16+IH16</f>
        <v>229.33</v>
      </c>
      <c r="M17" s="36">
        <f>AD17+AQ17+BC17+BN17+CA17+CL17+CW16+DH16+DS16+ED16+EO16+EZ16+FK16+FV16+GG16+GR16+HC16+HN16+HY16+IJ16</f>
        <v>0</v>
      </c>
      <c r="N17" s="37">
        <f t="shared" si="1"/>
        <v>72</v>
      </c>
      <c r="O17" s="60">
        <f>W17+AJ17+AV17+BG17+BT17+CE17+CP16+DA16+DL16+DW16+EH16+ES16+FD16+FO16+FZ16+GK16+GV16+HG16+HR16+IC16</f>
        <v>72</v>
      </c>
      <c r="P17" s="31">
        <v>4.74</v>
      </c>
      <c r="Q17" s="28">
        <v>6.35</v>
      </c>
      <c r="R17" s="28"/>
      <c r="S17" s="28"/>
      <c r="T17" s="28"/>
      <c r="U17" s="28"/>
      <c r="V17" s="28"/>
      <c r="W17" s="29">
        <v>16</v>
      </c>
      <c r="X17" s="29">
        <v>0</v>
      </c>
      <c r="Y17" s="29">
        <v>0</v>
      </c>
      <c r="Z17" s="29">
        <v>0</v>
      </c>
      <c r="AA17" s="30">
        <v>0</v>
      </c>
      <c r="AB17" s="27">
        <f t="shared" si="2"/>
        <v>11.09</v>
      </c>
      <c r="AC17" s="26">
        <f t="shared" si="3"/>
        <v>16</v>
      </c>
      <c r="AD17" s="23">
        <f t="shared" si="4"/>
        <v>0</v>
      </c>
      <c r="AE17" s="45">
        <f t="shared" si="5"/>
        <v>27.09</v>
      </c>
      <c r="AF17" s="31">
        <v>50.59</v>
      </c>
      <c r="AG17" s="28"/>
      <c r="AH17" s="28"/>
      <c r="AI17" s="28"/>
      <c r="AJ17" s="29">
        <v>22</v>
      </c>
      <c r="AK17" s="29">
        <v>0</v>
      </c>
      <c r="AL17" s="29">
        <v>0</v>
      </c>
      <c r="AM17" s="29">
        <v>0</v>
      </c>
      <c r="AN17" s="30">
        <v>0</v>
      </c>
      <c r="AO17" s="27">
        <f t="shared" si="6"/>
        <v>50.59</v>
      </c>
      <c r="AP17" s="26">
        <f t="shared" si="7"/>
        <v>22</v>
      </c>
      <c r="AQ17" s="23">
        <f t="shared" si="8"/>
        <v>0</v>
      </c>
      <c r="AR17" s="45">
        <f t="shared" si="9"/>
        <v>72.59</v>
      </c>
      <c r="AS17" s="31">
        <v>52.2</v>
      </c>
      <c r="AT17" s="28"/>
      <c r="AU17" s="28"/>
      <c r="AV17" s="29">
        <v>19</v>
      </c>
      <c r="AW17" s="29">
        <v>0</v>
      </c>
      <c r="AX17" s="29">
        <v>0</v>
      </c>
      <c r="AY17" s="29">
        <v>0</v>
      </c>
      <c r="AZ17" s="30">
        <v>0</v>
      </c>
      <c r="BA17" s="27">
        <f t="shared" si="10"/>
        <v>52.2</v>
      </c>
      <c r="BB17" s="26">
        <f t="shared" si="11"/>
        <v>19</v>
      </c>
      <c r="BC17" s="23">
        <f t="shared" si="12"/>
        <v>0</v>
      </c>
      <c r="BD17" s="45">
        <f t="shared" si="13"/>
        <v>71.2</v>
      </c>
      <c r="BE17" s="27"/>
      <c r="BF17" s="43"/>
      <c r="BG17" s="29"/>
      <c r="BH17" s="29"/>
      <c r="BI17" s="29"/>
      <c r="BJ17" s="29"/>
      <c r="BK17" s="30"/>
      <c r="BL17" s="40">
        <f t="shared" si="14"/>
        <v>0</v>
      </c>
      <c r="BM17" s="37">
        <f t="shared" si="15"/>
        <v>0</v>
      </c>
      <c r="BN17" s="36">
        <f t="shared" si="16"/>
        <v>0</v>
      </c>
      <c r="BO17" s="35">
        <f t="shared" si="17"/>
        <v>0</v>
      </c>
      <c r="BP17" s="31">
        <v>53.68</v>
      </c>
      <c r="BQ17" s="28"/>
      <c r="BR17" s="28"/>
      <c r="BS17" s="28"/>
      <c r="BT17" s="29">
        <v>3</v>
      </c>
      <c r="BU17" s="29">
        <v>0</v>
      </c>
      <c r="BV17" s="29">
        <v>0</v>
      </c>
      <c r="BW17" s="29">
        <v>0</v>
      </c>
      <c r="BX17" s="30">
        <v>0</v>
      </c>
      <c r="BY17" s="27">
        <f t="shared" si="18"/>
        <v>53.68</v>
      </c>
      <c r="BZ17" s="26">
        <f t="shared" si="19"/>
        <v>3</v>
      </c>
      <c r="CA17" s="32">
        <f t="shared" si="20"/>
        <v>0</v>
      </c>
      <c r="CB17" s="72">
        <f t="shared" si="21"/>
        <v>56.68</v>
      </c>
      <c r="CC17" s="31">
        <v>61.77</v>
      </c>
      <c r="CD17" s="28"/>
      <c r="CE17" s="29">
        <v>12</v>
      </c>
      <c r="CF17" s="29">
        <v>0</v>
      </c>
      <c r="CG17" s="29">
        <v>0</v>
      </c>
      <c r="CH17" s="29">
        <v>0</v>
      </c>
      <c r="CI17" s="30">
        <v>0</v>
      </c>
      <c r="CJ17" s="27">
        <f t="shared" si="22"/>
        <v>61.77</v>
      </c>
      <c r="CK17" s="26">
        <f t="shared" si="23"/>
        <v>12</v>
      </c>
      <c r="CL17" s="23">
        <f t="shared" si="24"/>
        <v>0</v>
      </c>
      <c r="CM17" s="45">
        <f t="shared" si="25"/>
        <v>73.77</v>
      </c>
      <c r="CN17" s="4"/>
      <c r="CO17" s="4"/>
      <c r="CP17" s="4"/>
      <c r="CQ17" s="4"/>
      <c r="CR17" s="4"/>
      <c r="CS17" s="4"/>
      <c r="CT17" s="4"/>
      <c r="CW17" s="4"/>
      <c r="CX17" s="4"/>
      <c r="CY17" s="4"/>
      <c r="CZ17" s="4"/>
      <c r="DA17" s="4"/>
      <c r="DB17" s="4"/>
      <c r="DC17" s="4"/>
      <c r="DD17" s="4"/>
      <c r="DE17" s="4"/>
      <c r="DH17" s="4"/>
      <c r="DI17" s="4"/>
      <c r="DJ17" s="4"/>
      <c r="DK17" s="4"/>
      <c r="DL17" s="4"/>
      <c r="DM17" s="4"/>
      <c r="DN17" s="4"/>
      <c r="DO17" s="4"/>
      <c r="DP17" s="4"/>
      <c r="DS17" s="4"/>
      <c r="DT17" s="4"/>
      <c r="DU17" s="4"/>
      <c r="DV17" s="4"/>
      <c r="DW17" s="4"/>
      <c r="DX17" s="4"/>
      <c r="DY17" s="4"/>
      <c r="DZ17" s="4"/>
      <c r="EA17" s="4"/>
      <c r="ED17" s="4"/>
      <c r="EE17" s="4"/>
      <c r="EF17" s="4"/>
      <c r="EG17" s="4"/>
      <c r="EH17" s="4"/>
      <c r="EI17" s="4"/>
      <c r="EJ17" s="4"/>
      <c r="EK17" s="4"/>
      <c r="EL17" s="4"/>
      <c r="EO17" s="4"/>
      <c r="EP17" s="4"/>
      <c r="EQ17" s="4"/>
      <c r="ER17" s="4"/>
      <c r="ES17" s="4"/>
      <c r="ET17" s="4"/>
      <c r="EU17" s="4"/>
      <c r="EV17" s="4"/>
      <c r="EW17" s="4"/>
      <c r="EZ17" s="4"/>
      <c r="FA17" s="4"/>
      <c r="FB17" s="4"/>
      <c r="FC17" s="4"/>
      <c r="FD17" s="4"/>
      <c r="FE17" s="4"/>
      <c r="FF17" s="4"/>
      <c r="FG17" s="4"/>
      <c r="FH17" s="4"/>
      <c r="FK17" s="4"/>
      <c r="FL17" s="4"/>
      <c r="FM17" s="4"/>
      <c r="FN17" s="4"/>
      <c r="FO17" s="4"/>
      <c r="FP17" s="4"/>
      <c r="FQ17" s="4"/>
      <c r="FR17" s="4"/>
      <c r="FS17" s="4"/>
      <c r="FV17" s="4"/>
      <c r="FW17" s="4"/>
      <c r="FX17" s="4"/>
      <c r="FY17" s="4"/>
      <c r="FZ17" s="4"/>
      <c r="GA17" s="4"/>
      <c r="GB17" s="4"/>
      <c r="GC17" s="4"/>
      <c r="GD17" s="4"/>
      <c r="GG17" s="4"/>
      <c r="GH17" s="4"/>
      <c r="GI17" s="4"/>
      <c r="GJ17" s="4"/>
      <c r="GK17" s="4"/>
      <c r="GL17" s="4"/>
      <c r="GM17" s="4"/>
      <c r="GN17" s="4"/>
      <c r="GO17" s="4"/>
      <c r="GR17" s="4"/>
      <c r="GS17" s="4"/>
      <c r="GT17" s="4"/>
      <c r="GU17" s="4"/>
      <c r="GV17" s="4"/>
      <c r="GW17" s="4"/>
      <c r="GX17" s="4"/>
      <c r="GY17" s="4"/>
      <c r="GZ17" s="4"/>
      <c r="HC17" s="4"/>
      <c r="HD17" s="4"/>
      <c r="HE17" s="4"/>
      <c r="HF17" s="4"/>
      <c r="HG17" s="4"/>
      <c r="HH17" s="4"/>
      <c r="HI17" s="4"/>
      <c r="HJ17" s="4"/>
      <c r="HK17" s="4"/>
      <c r="HN17" s="4"/>
      <c r="HO17" s="4"/>
      <c r="HP17" s="4"/>
      <c r="HQ17" s="4"/>
      <c r="HR17" s="4"/>
      <c r="HS17" s="4"/>
      <c r="HT17" s="4"/>
      <c r="HU17" s="4"/>
      <c r="HV17" s="4"/>
      <c r="HY17" s="4"/>
      <c r="HZ17" s="4"/>
      <c r="IA17" s="4"/>
      <c r="IB17" s="4"/>
      <c r="IC17" s="4"/>
      <c r="ID17" s="4"/>
      <c r="IE17" s="4"/>
      <c r="IF17" s="4"/>
      <c r="IG17" s="4"/>
      <c r="IJ17" s="4"/>
      <c r="IK17" s="4"/>
      <c r="IL17" s="78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</row>
    <row r="18" spans="1:283" ht="3" customHeight="1" x14ac:dyDescent="0.2">
      <c r="A18" s="155"/>
      <c r="B18" s="156"/>
      <c r="C18" s="157"/>
      <c r="D18" s="158"/>
      <c r="E18" s="158"/>
      <c r="F18" s="159"/>
      <c r="G18" s="160"/>
      <c r="H18" s="161"/>
      <c r="I18" s="162"/>
      <c r="J18" s="163"/>
      <c r="K18" s="164"/>
      <c r="L18" s="165"/>
      <c r="M18" s="166"/>
      <c r="N18" s="167"/>
      <c r="O18" s="168"/>
      <c r="P18" s="169"/>
      <c r="Q18" s="170"/>
      <c r="R18" s="170"/>
      <c r="S18" s="170"/>
      <c r="T18" s="170"/>
      <c r="U18" s="170"/>
      <c r="V18" s="170"/>
      <c r="W18" s="171"/>
      <c r="X18" s="171"/>
      <c r="Y18" s="171"/>
      <c r="Z18" s="171"/>
      <c r="AA18" s="172"/>
      <c r="AB18" s="173"/>
      <c r="AC18" s="174"/>
      <c r="AD18" s="175"/>
      <c r="AE18" s="176"/>
      <c r="AF18" s="169"/>
      <c r="AG18" s="170"/>
      <c r="AH18" s="170"/>
      <c r="AI18" s="170"/>
      <c r="AJ18" s="171"/>
      <c r="AK18" s="171"/>
      <c r="AL18" s="171"/>
      <c r="AM18" s="171"/>
      <c r="AN18" s="172"/>
      <c r="AO18" s="173"/>
      <c r="AP18" s="174"/>
      <c r="AQ18" s="175"/>
      <c r="AR18" s="176"/>
      <c r="AS18" s="169"/>
      <c r="AT18" s="170"/>
      <c r="AU18" s="170"/>
      <c r="AV18" s="171"/>
      <c r="AW18" s="171"/>
      <c r="AX18" s="171"/>
      <c r="AY18" s="171"/>
      <c r="AZ18" s="172"/>
      <c r="BA18" s="173"/>
      <c r="BB18" s="174"/>
      <c r="BC18" s="175"/>
      <c r="BD18" s="176"/>
      <c r="BE18" s="173"/>
      <c r="BF18" s="177"/>
      <c r="BG18" s="171"/>
      <c r="BH18" s="171"/>
      <c r="BI18" s="171"/>
      <c r="BJ18" s="171"/>
      <c r="BK18" s="172"/>
      <c r="BL18" s="178"/>
      <c r="BM18" s="167"/>
      <c r="BN18" s="166"/>
      <c r="BO18" s="179"/>
      <c r="BP18" s="169"/>
      <c r="BQ18" s="170"/>
      <c r="BR18" s="170"/>
      <c r="BS18" s="170"/>
      <c r="BT18" s="171"/>
      <c r="BU18" s="171"/>
      <c r="BV18" s="171"/>
      <c r="BW18" s="171"/>
      <c r="BX18" s="172"/>
      <c r="BY18" s="173"/>
      <c r="BZ18" s="174"/>
      <c r="CA18" s="180"/>
      <c r="CB18" s="181"/>
      <c r="CC18" s="169"/>
      <c r="CD18" s="170"/>
      <c r="CE18" s="171"/>
      <c r="CF18" s="171"/>
      <c r="CG18" s="171"/>
      <c r="CH18" s="171"/>
      <c r="CI18" s="172"/>
      <c r="CJ18" s="173"/>
      <c r="CK18" s="174"/>
      <c r="CL18" s="175"/>
      <c r="CM18" s="176"/>
      <c r="CN18" s="4"/>
      <c r="CO18" s="4"/>
      <c r="CP18" s="4"/>
      <c r="CQ18" s="4"/>
      <c r="CR18" s="4"/>
      <c r="CS18" s="4"/>
      <c r="CT18" s="4"/>
      <c r="CW18" s="4"/>
      <c r="CX18" s="4"/>
      <c r="CY18" s="4"/>
      <c r="CZ18" s="4"/>
      <c r="DA18" s="4"/>
      <c r="DB18" s="4"/>
      <c r="DC18" s="4"/>
      <c r="DD18" s="4"/>
      <c r="DE18" s="4"/>
      <c r="DH18" s="4"/>
      <c r="DI18" s="4"/>
      <c r="DJ18" s="4"/>
      <c r="DK18" s="4"/>
      <c r="DL18" s="4"/>
      <c r="DM18" s="4"/>
      <c r="DN18" s="4"/>
      <c r="DO18" s="4"/>
      <c r="DP18" s="4"/>
      <c r="DS18" s="4"/>
      <c r="DT18" s="4"/>
      <c r="DU18" s="4"/>
      <c r="DV18" s="4"/>
      <c r="DW18" s="4"/>
      <c r="DX18" s="4"/>
      <c r="DY18" s="4"/>
      <c r="DZ18" s="4"/>
      <c r="EA18" s="4"/>
      <c r="ED18" s="4"/>
      <c r="EE18" s="4"/>
      <c r="EF18" s="4"/>
      <c r="EG18" s="4"/>
      <c r="EH18" s="4"/>
      <c r="EI18" s="4"/>
      <c r="EJ18" s="4"/>
      <c r="EK18" s="4"/>
      <c r="EL18" s="4"/>
      <c r="EO18" s="4"/>
      <c r="EP18" s="4"/>
      <c r="EQ18" s="4"/>
      <c r="ER18" s="4"/>
      <c r="ES18" s="4"/>
      <c r="ET18" s="4"/>
      <c r="EU18" s="4"/>
      <c r="EV18" s="4"/>
      <c r="EW18" s="4"/>
      <c r="EZ18" s="4"/>
      <c r="FA18" s="4"/>
      <c r="FB18" s="4"/>
      <c r="FC18" s="4"/>
      <c r="FD18" s="4"/>
      <c r="FE18" s="4"/>
      <c r="FF18" s="4"/>
      <c r="FG18" s="4"/>
      <c r="FH18" s="4"/>
      <c r="FK18" s="4"/>
      <c r="FL18" s="4"/>
      <c r="FM18" s="4"/>
      <c r="FN18" s="4"/>
      <c r="FO18" s="4"/>
      <c r="FP18" s="4"/>
      <c r="FQ18" s="4"/>
      <c r="FR18" s="4"/>
      <c r="FS18" s="4"/>
      <c r="FV18" s="4"/>
      <c r="FW18" s="4"/>
      <c r="FX18" s="4"/>
      <c r="FY18" s="4"/>
      <c r="FZ18" s="4"/>
      <c r="GA18" s="4"/>
      <c r="GB18" s="4"/>
      <c r="GC18" s="4"/>
      <c r="GD18" s="4"/>
      <c r="GG18" s="4"/>
      <c r="GH18" s="4"/>
      <c r="GI18" s="4"/>
      <c r="GJ18" s="4"/>
      <c r="GK18" s="4"/>
      <c r="GL18" s="4"/>
      <c r="GM18" s="4"/>
      <c r="GN18" s="4"/>
      <c r="GO18" s="4"/>
      <c r="GR18" s="4"/>
      <c r="GS18" s="4"/>
      <c r="GT18" s="4"/>
      <c r="GU18" s="4"/>
      <c r="GV18" s="4"/>
      <c r="GW18" s="4"/>
      <c r="GX18" s="4"/>
      <c r="GY18" s="4"/>
      <c r="GZ18" s="4"/>
      <c r="HC18" s="4"/>
      <c r="HD18" s="4"/>
      <c r="HE18" s="4"/>
      <c r="HF18" s="4"/>
      <c r="HG18" s="4"/>
      <c r="HH18" s="4"/>
      <c r="HI18" s="4"/>
      <c r="HJ18" s="4"/>
      <c r="HK18" s="4"/>
      <c r="HN18" s="4"/>
      <c r="HO18" s="4"/>
      <c r="HP18" s="4"/>
      <c r="HQ18" s="4"/>
      <c r="HR18" s="4"/>
      <c r="HS18" s="4"/>
      <c r="HT18" s="4"/>
      <c r="HU18" s="4"/>
      <c r="HV18" s="4"/>
      <c r="HY18" s="4"/>
      <c r="HZ18" s="4"/>
      <c r="IA18" s="4"/>
      <c r="IB18" s="4"/>
      <c r="IC18" s="4"/>
      <c r="ID18" s="4"/>
      <c r="IE18" s="4"/>
      <c r="IF18" s="4"/>
      <c r="IG18" s="4"/>
      <c r="IJ18" s="4"/>
      <c r="IK18" s="4"/>
      <c r="IL18" s="79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</row>
    <row r="19" spans="1:283" s="4" customFormat="1" ht="12.6" customHeight="1" x14ac:dyDescent="0.2">
      <c r="A19" s="33">
        <v>1</v>
      </c>
      <c r="B19" s="63" t="s">
        <v>115</v>
      </c>
      <c r="C19" s="25"/>
      <c r="D19" s="64"/>
      <c r="E19" s="64" t="s">
        <v>16</v>
      </c>
      <c r="F19" s="65" t="s">
        <v>21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>
        <f>IF(ISNA(VLOOKUP(E19,SortLookup!$A$1:$B$5,2,FALSE))," ",VLOOKUP(E19,SortLookup!$A$1:$B$5,2,FALSE))</f>
        <v>1</v>
      </c>
      <c r="J19" s="22">
        <f>IF(ISNA(VLOOKUP(F19,SortLookup!$A$7:$B$11,2,FALSE))," ",VLOOKUP(F19,SortLookup!$A$7:$B$11,2,FALSE))</f>
        <v>2</v>
      </c>
      <c r="K19" s="58">
        <f t="shared" ref="K19:K26" si="26">L19+M19+O19</f>
        <v>128.84</v>
      </c>
      <c r="L19" s="59">
        <f>AB19+AO19+BA19+BL19+BY19+CJ19+CU19+DF19+DQ19+EB19+EM19+EX19+FI19+FT19+GE19+GP19+HA19+HL19+HW19+IH19</f>
        <v>107.84</v>
      </c>
      <c r="M19" s="36">
        <f>AD19+AQ19+BC19+BN19+CA19+CL19+CW19+DH19+DS19+ED19+EO19+EZ19+FK19+FV19+GG19+GR19+HC19+HN19+HY19+IJ19</f>
        <v>0</v>
      </c>
      <c r="N19" s="37">
        <f t="shared" ref="N19:N27" si="27">O19</f>
        <v>21</v>
      </c>
      <c r="O19" s="60">
        <f>W19+AJ19+AV19+BG19+BT19+CE19+CP19+DA19+DL19+DW19+EH19+ES19+FD19+FO19+FZ19+GK19+GV19+HG19+HR19+IC19</f>
        <v>21</v>
      </c>
      <c r="P19" s="31">
        <v>3.4</v>
      </c>
      <c r="Q19" s="28">
        <v>4.8499999999999996</v>
      </c>
      <c r="R19" s="28"/>
      <c r="S19" s="28"/>
      <c r="T19" s="28"/>
      <c r="U19" s="28"/>
      <c r="V19" s="28"/>
      <c r="W19" s="29">
        <v>4</v>
      </c>
      <c r="X19" s="29">
        <v>0</v>
      </c>
      <c r="Y19" s="29">
        <v>0</v>
      </c>
      <c r="Z19" s="29">
        <v>0</v>
      </c>
      <c r="AA19" s="30">
        <v>0</v>
      </c>
      <c r="AB19" s="27">
        <f t="shared" ref="AB19:AB27" si="28">P19+Q19+R19+S19+T19+U19+V19</f>
        <v>8.25</v>
      </c>
      <c r="AC19" s="26">
        <f t="shared" ref="AC19:AC27" si="29">W19</f>
        <v>4</v>
      </c>
      <c r="AD19" s="23">
        <f t="shared" ref="AD19:AD27" si="30">(X19*3)+(Y19*10)+(Z19*5)+(AA19*20)</f>
        <v>0</v>
      </c>
      <c r="AE19" s="45">
        <f t="shared" ref="AE19:AE27" si="31">AB19+AC19+AD19</f>
        <v>12.25</v>
      </c>
      <c r="AF19" s="31">
        <v>23.03</v>
      </c>
      <c r="AG19" s="28"/>
      <c r="AH19" s="28"/>
      <c r="AI19" s="28"/>
      <c r="AJ19" s="29">
        <v>7</v>
      </c>
      <c r="AK19" s="29">
        <v>0</v>
      </c>
      <c r="AL19" s="29">
        <v>0</v>
      </c>
      <c r="AM19" s="29">
        <v>0</v>
      </c>
      <c r="AN19" s="30">
        <v>0</v>
      </c>
      <c r="AO19" s="27">
        <f t="shared" ref="AO19:AO27" si="32">AF19+AG19+AH19+AI19</f>
        <v>23.03</v>
      </c>
      <c r="AP19" s="26">
        <f t="shared" ref="AP19:AP27" si="33">AJ19</f>
        <v>7</v>
      </c>
      <c r="AQ19" s="23">
        <f t="shared" ref="AQ19:AQ27" si="34">(AK19*3)+(AL19*10)+(AM19*5)+(AN19*20)</f>
        <v>0</v>
      </c>
      <c r="AR19" s="45">
        <f t="shared" ref="AR19:AR27" si="35">AO19+AP19+AQ19</f>
        <v>30.03</v>
      </c>
      <c r="AS19" s="31">
        <v>23.79</v>
      </c>
      <c r="AT19" s="28"/>
      <c r="AU19" s="28"/>
      <c r="AV19" s="29">
        <v>8</v>
      </c>
      <c r="AW19" s="29">
        <v>0</v>
      </c>
      <c r="AX19" s="29">
        <v>0</v>
      </c>
      <c r="AY19" s="29">
        <v>0</v>
      </c>
      <c r="AZ19" s="30">
        <v>0</v>
      </c>
      <c r="BA19" s="27">
        <f t="shared" ref="BA19:BA26" si="36">AS19+AT19+AU19</f>
        <v>23.79</v>
      </c>
      <c r="BB19" s="26">
        <f t="shared" ref="BB19:BB26" si="37">AV19</f>
        <v>8</v>
      </c>
      <c r="BC19" s="23">
        <f t="shared" ref="BC19:BC26" si="38">(AW19*3)+(AX19*10)+(AY19*5)+(AZ19*20)</f>
        <v>0</v>
      </c>
      <c r="BD19" s="45">
        <f t="shared" ref="BD19:BD26" si="39">BA19+BB19+BC19</f>
        <v>31.79</v>
      </c>
      <c r="BE19" s="27"/>
      <c r="BF19" s="43"/>
      <c r="BG19" s="29"/>
      <c r="BH19" s="29"/>
      <c r="BI19" s="29"/>
      <c r="BJ19" s="29"/>
      <c r="BK19" s="30"/>
      <c r="BL19" s="40">
        <f t="shared" ref="BL19:BL27" si="40">BE19+BF19</f>
        <v>0</v>
      </c>
      <c r="BM19" s="37">
        <f t="shared" ref="BM19:BM27" si="41">BG19/2</f>
        <v>0</v>
      </c>
      <c r="BN19" s="36">
        <f t="shared" ref="BN19:BN27" si="42">(BH19*3)+(BI19*5)+(BJ19*5)+(BK19*20)</f>
        <v>0</v>
      </c>
      <c r="BO19" s="35">
        <f t="shared" ref="BO19:BO27" si="43">BL19+BM19+BN19</f>
        <v>0</v>
      </c>
      <c r="BP19" s="31">
        <v>23.15</v>
      </c>
      <c r="BQ19" s="28"/>
      <c r="BR19" s="28"/>
      <c r="BS19" s="28"/>
      <c r="BT19" s="29">
        <v>1</v>
      </c>
      <c r="BU19" s="29">
        <v>0</v>
      </c>
      <c r="BV19" s="29">
        <v>0</v>
      </c>
      <c r="BW19" s="29">
        <v>0</v>
      </c>
      <c r="BX19" s="30">
        <v>0</v>
      </c>
      <c r="BY19" s="27">
        <f t="shared" ref="BY19:BY27" si="44">BP19+BQ19+BR19+BS19</f>
        <v>23.15</v>
      </c>
      <c r="BZ19" s="26">
        <f t="shared" ref="BZ19:BZ27" si="45">BT19</f>
        <v>1</v>
      </c>
      <c r="CA19" s="32">
        <f t="shared" ref="CA19:CA27" si="46">(BU19*3)+(BV19*10)+(BW19*5)+(BX19*20)</f>
        <v>0</v>
      </c>
      <c r="CB19" s="72">
        <f t="shared" ref="CB19:CB27" si="47">BY19+BZ19+CA19</f>
        <v>24.15</v>
      </c>
      <c r="CC19" s="31">
        <v>29.62</v>
      </c>
      <c r="CD19" s="28"/>
      <c r="CE19" s="29">
        <v>1</v>
      </c>
      <c r="CF19" s="29">
        <v>0</v>
      </c>
      <c r="CG19" s="29">
        <v>0</v>
      </c>
      <c r="CH19" s="29">
        <v>0</v>
      </c>
      <c r="CI19" s="30">
        <v>0</v>
      </c>
      <c r="CJ19" s="27">
        <f t="shared" ref="CJ19:CJ27" si="48">CC19+CD19</f>
        <v>29.62</v>
      </c>
      <c r="CK19" s="26">
        <f t="shared" ref="CK19:CK27" si="49">CE19</f>
        <v>1</v>
      </c>
      <c r="CL19" s="23">
        <f t="shared" ref="CL19:CL27" si="50">(CF19*3)+(CG19*10)+(CH19*5)+(CI19*20)</f>
        <v>0</v>
      </c>
      <c r="CM19" s="45">
        <f t="shared" ref="CM19:CM27" si="51">CJ19+CK19+CL19</f>
        <v>30.62</v>
      </c>
      <c r="IL19" s="79"/>
      <c r="IO19"/>
      <c r="IP19"/>
    </row>
    <row r="20" spans="1:283" s="4" customFormat="1" ht="12.75" customHeight="1" x14ac:dyDescent="0.2">
      <c r="A20" s="33">
        <v>2</v>
      </c>
      <c r="B20" s="63" t="s">
        <v>161</v>
      </c>
      <c r="C20" s="25"/>
      <c r="D20" s="64" t="s">
        <v>132</v>
      </c>
      <c r="E20" s="64" t="s">
        <v>16</v>
      </c>
      <c r="F20" s="65" t="s">
        <v>21</v>
      </c>
      <c r="G20" s="24" t="str">
        <f>IF(AND(OR($G$2="Y",$H$2="Y"),I20&lt;5,J20&lt;5),IF(AND(I20=#REF!,J20=#REF!),#REF!+1,1),"")</f>
        <v/>
      </c>
      <c r="H20" s="21" t="e">
        <f>IF(AND($H$2="Y",J20&gt;0,OR(AND(G20=1,#REF!=10),AND(G20=2,#REF!=20),AND(G20=3,#REF!=30),AND(G20=4,#REF!=40),AND(G20=5,#REF!=50),AND(G20=6,#REF!=60),AND(G20=7,#REF!=70),AND(G20=8,#REF!=80),AND(G20=9,#REF!=90),AND(G20=10,#REF!=100))),VLOOKUP(J20-1,SortLookup!$A$13:$B$16,2,FALSE),"")</f>
        <v>#REF!</v>
      </c>
      <c r="I20" s="34">
        <f>IF(ISNA(VLOOKUP(E20,SortLookup!$A$1:$B$5,2,FALSE))," ",VLOOKUP(E20,SortLookup!$A$1:$B$5,2,FALSE))</f>
        <v>1</v>
      </c>
      <c r="J20" s="22">
        <f>IF(ISNA(VLOOKUP(F20,SortLookup!$A$7:$B$11,2,FALSE))," ",VLOOKUP(F20,SortLookup!$A$7:$B$11,2,FALSE))</f>
        <v>2</v>
      </c>
      <c r="K20" s="58">
        <f t="shared" si="26"/>
        <v>161.28</v>
      </c>
      <c r="L20" s="59">
        <f>AB20+AO20+BA20+BL20+BY20+CJ20+CU19+DF19+DQ19+EB19+EM19+EX19+FI19+FT19+GE19+GP19+HA19+HL19+HW19+IH19</f>
        <v>137.28</v>
      </c>
      <c r="M20" s="36">
        <f>AD20+AQ20+BC20+BN20+CA20+CL20+CW19+DH19+DS19+ED19+EO19+EZ19+FK19+FV19+GG19+GR19+HC19+HN19+HY19+IJ19</f>
        <v>0</v>
      </c>
      <c r="N20" s="37">
        <f t="shared" si="27"/>
        <v>24</v>
      </c>
      <c r="O20" s="60">
        <f>W20+AJ20+AV20+BG20+BT20+CE20+CP19+DA19+DL19+DW19+EH19+ES19+FD19+FO19+FZ19+GK19+GV19+HG19+HR19+IC19</f>
        <v>24</v>
      </c>
      <c r="P20" s="31">
        <v>5.03</v>
      </c>
      <c r="Q20" s="28">
        <v>4.9800000000000004</v>
      </c>
      <c r="R20" s="28"/>
      <c r="S20" s="28"/>
      <c r="T20" s="28"/>
      <c r="U20" s="28"/>
      <c r="V20" s="28"/>
      <c r="W20" s="29">
        <v>1</v>
      </c>
      <c r="X20" s="29">
        <v>0</v>
      </c>
      <c r="Y20" s="29">
        <v>0</v>
      </c>
      <c r="Z20" s="29">
        <v>0</v>
      </c>
      <c r="AA20" s="30">
        <v>0</v>
      </c>
      <c r="AB20" s="27">
        <f t="shared" si="28"/>
        <v>10.01</v>
      </c>
      <c r="AC20" s="26">
        <f t="shared" si="29"/>
        <v>1</v>
      </c>
      <c r="AD20" s="23">
        <f t="shared" si="30"/>
        <v>0</v>
      </c>
      <c r="AE20" s="45">
        <f t="shared" si="31"/>
        <v>11.01</v>
      </c>
      <c r="AF20" s="31">
        <v>31.89</v>
      </c>
      <c r="AG20" s="28"/>
      <c r="AH20" s="28"/>
      <c r="AI20" s="28"/>
      <c r="AJ20" s="29">
        <v>10</v>
      </c>
      <c r="AK20" s="29">
        <v>0</v>
      </c>
      <c r="AL20" s="29">
        <v>0</v>
      </c>
      <c r="AM20" s="29">
        <v>0</v>
      </c>
      <c r="AN20" s="30">
        <v>0</v>
      </c>
      <c r="AO20" s="27">
        <f t="shared" si="32"/>
        <v>31.89</v>
      </c>
      <c r="AP20" s="26">
        <f t="shared" si="33"/>
        <v>10</v>
      </c>
      <c r="AQ20" s="23">
        <f t="shared" si="34"/>
        <v>0</v>
      </c>
      <c r="AR20" s="45">
        <f t="shared" si="35"/>
        <v>41.89</v>
      </c>
      <c r="AS20" s="31">
        <v>32.47</v>
      </c>
      <c r="AT20" s="28"/>
      <c r="AU20" s="28"/>
      <c r="AV20" s="29">
        <v>9</v>
      </c>
      <c r="AW20" s="29">
        <v>0</v>
      </c>
      <c r="AX20" s="29">
        <v>0</v>
      </c>
      <c r="AY20" s="29">
        <v>0</v>
      </c>
      <c r="AZ20" s="30">
        <v>0</v>
      </c>
      <c r="BA20" s="27">
        <f t="shared" si="36"/>
        <v>32.47</v>
      </c>
      <c r="BB20" s="26">
        <f t="shared" si="37"/>
        <v>9</v>
      </c>
      <c r="BC20" s="23">
        <f t="shared" si="38"/>
        <v>0</v>
      </c>
      <c r="BD20" s="45">
        <f t="shared" si="39"/>
        <v>41.47</v>
      </c>
      <c r="BE20" s="27"/>
      <c r="BF20" s="43"/>
      <c r="BG20" s="29"/>
      <c r="BH20" s="29"/>
      <c r="BI20" s="29"/>
      <c r="BJ20" s="29"/>
      <c r="BK20" s="30"/>
      <c r="BL20" s="40">
        <f t="shared" si="40"/>
        <v>0</v>
      </c>
      <c r="BM20" s="37">
        <f t="shared" si="41"/>
        <v>0</v>
      </c>
      <c r="BN20" s="36">
        <f t="shared" si="42"/>
        <v>0</v>
      </c>
      <c r="BO20" s="35">
        <f t="shared" si="43"/>
        <v>0</v>
      </c>
      <c r="BP20" s="31">
        <v>30.67</v>
      </c>
      <c r="BQ20" s="28"/>
      <c r="BR20" s="28"/>
      <c r="BS20" s="28"/>
      <c r="BT20" s="29">
        <v>1</v>
      </c>
      <c r="BU20" s="29">
        <v>0</v>
      </c>
      <c r="BV20" s="29">
        <v>0</v>
      </c>
      <c r="BW20" s="29">
        <v>0</v>
      </c>
      <c r="BX20" s="30">
        <v>0</v>
      </c>
      <c r="BY20" s="27">
        <f t="shared" si="44"/>
        <v>30.67</v>
      </c>
      <c r="BZ20" s="26">
        <f t="shared" si="45"/>
        <v>1</v>
      </c>
      <c r="CA20" s="32">
        <f t="shared" si="46"/>
        <v>0</v>
      </c>
      <c r="CB20" s="72">
        <f t="shared" si="47"/>
        <v>31.67</v>
      </c>
      <c r="CC20" s="31">
        <v>32.24</v>
      </c>
      <c r="CD20" s="28"/>
      <c r="CE20" s="29">
        <v>3</v>
      </c>
      <c r="CF20" s="29">
        <v>0</v>
      </c>
      <c r="CG20" s="29">
        <v>0</v>
      </c>
      <c r="CH20" s="29">
        <v>0</v>
      </c>
      <c r="CI20" s="30">
        <v>0</v>
      </c>
      <c r="CJ20" s="27">
        <f t="shared" si="48"/>
        <v>32.24</v>
      </c>
      <c r="CK20" s="26">
        <f t="shared" si="49"/>
        <v>3</v>
      </c>
      <c r="CL20" s="23">
        <f t="shared" si="50"/>
        <v>0</v>
      </c>
      <c r="CM20" s="45">
        <f t="shared" si="51"/>
        <v>35.24</v>
      </c>
      <c r="IL20" s="79"/>
    </row>
    <row r="21" spans="1:283" s="4" customFormat="1" x14ac:dyDescent="0.2">
      <c r="A21" s="33">
        <v>3</v>
      </c>
      <c r="B21" s="63" t="s">
        <v>151</v>
      </c>
      <c r="C21" s="25"/>
      <c r="D21" s="64"/>
      <c r="E21" s="64" t="s">
        <v>16</v>
      </c>
      <c r="F21" s="65" t="s">
        <v>21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>
        <f>IF(ISNA(VLOOKUP(E21,SortLookup!$A$1:$B$5,2,FALSE))," ",VLOOKUP(E21,SortLookup!$A$1:$B$5,2,FALSE))</f>
        <v>1</v>
      </c>
      <c r="J21" s="22">
        <f>IF(ISNA(VLOOKUP(F21,SortLookup!$A$7:$B$11,2,FALSE))," ",VLOOKUP(F21,SortLookup!$A$7:$B$11,2,FALSE))</f>
        <v>2</v>
      </c>
      <c r="K21" s="58">
        <f t="shared" si="26"/>
        <v>185.14</v>
      </c>
      <c r="L21" s="59">
        <f>AB21+AO21+BA21+BL21+BY21+CJ21+CU21+DF21+DQ21+EB21+EM21+EX21+FI21+FT21+GE21+GP21+HA21+HL21+HW21+IH21</f>
        <v>156.13999999999999</v>
      </c>
      <c r="M21" s="36">
        <f>AD21+AQ21+BC21+BN21+CA21+CL21+CW21+DH21+DS21+ED21+EO21+EZ21+FK21+FV21+GG21+GR21+HC21+HN21+HY21+IJ21</f>
        <v>0</v>
      </c>
      <c r="N21" s="37">
        <f t="shared" si="27"/>
        <v>29</v>
      </c>
      <c r="O21" s="60">
        <f>W21+AJ21+AV21+BG21+BT21+CE21+CP21+DA21+DL21+DW21+EH21+ES21+FD21+FO21+FZ21+GK21+GV21+HG21+HR21+IC21</f>
        <v>29</v>
      </c>
      <c r="P21" s="31">
        <v>4.42</v>
      </c>
      <c r="Q21" s="28">
        <v>6.33</v>
      </c>
      <c r="R21" s="28"/>
      <c r="S21" s="28"/>
      <c r="T21" s="28"/>
      <c r="U21" s="28"/>
      <c r="V21" s="28"/>
      <c r="W21" s="29">
        <v>5</v>
      </c>
      <c r="X21" s="29">
        <v>0</v>
      </c>
      <c r="Y21" s="29">
        <v>0</v>
      </c>
      <c r="Z21" s="29">
        <v>0</v>
      </c>
      <c r="AA21" s="30">
        <v>0</v>
      </c>
      <c r="AB21" s="27">
        <f t="shared" si="28"/>
        <v>10.75</v>
      </c>
      <c r="AC21" s="26">
        <f t="shared" si="29"/>
        <v>5</v>
      </c>
      <c r="AD21" s="23">
        <f t="shared" si="30"/>
        <v>0</v>
      </c>
      <c r="AE21" s="45">
        <f t="shared" si="31"/>
        <v>15.75</v>
      </c>
      <c r="AF21" s="31">
        <v>31.8</v>
      </c>
      <c r="AG21" s="28"/>
      <c r="AH21" s="28"/>
      <c r="AI21" s="28"/>
      <c r="AJ21" s="29">
        <v>8</v>
      </c>
      <c r="AK21" s="29">
        <v>0</v>
      </c>
      <c r="AL21" s="29">
        <v>0</v>
      </c>
      <c r="AM21" s="29">
        <v>0</v>
      </c>
      <c r="AN21" s="30">
        <v>0</v>
      </c>
      <c r="AO21" s="27">
        <f t="shared" si="32"/>
        <v>31.8</v>
      </c>
      <c r="AP21" s="26">
        <f t="shared" si="33"/>
        <v>8</v>
      </c>
      <c r="AQ21" s="23">
        <f t="shared" si="34"/>
        <v>0</v>
      </c>
      <c r="AR21" s="45">
        <f t="shared" si="35"/>
        <v>39.799999999999997</v>
      </c>
      <c r="AS21" s="31">
        <v>37.85</v>
      </c>
      <c r="AT21" s="28"/>
      <c r="AU21" s="28"/>
      <c r="AV21" s="29">
        <v>5</v>
      </c>
      <c r="AW21" s="29">
        <v>0</v>
      </c>
      <c r="AX21" s="29">
        <v>0</v>
      </c>
      <c r="AY21" s="29">
        <v>0</v>
      </c>
      <c r="AZ21" s="30">
        <v>0</v>
      </c>
      <c r="BA21" s="27">
        <f t="shared" si="36"/>
        <v>37.85</v>
      </c>
      <c r="BB21" s="26">
        <f t="shared" si="37"/>
        <v>5</v>
      </c>
      <c r="BC21" s="23">
        <f t="shared" si="38"/>
        <v>0</v>
      </c>
      <c r="BD21" s="45">
        <f t="shared" si="39"/>
        <v>42.85</v>
      </c>
      <c r="BE21" s="27"/>
      <c r="BF21" s="43"/>
      <c r="BG21" s="29"/>
      <c r="BH21" s="29"/>
      <c r="BI21" s="29"/>
      <c r="BJ21" s="29"/>
      <c r="BK21" s="30"/>
      <c r="BL21" s="40">
        <f t="shared" si="40"/>
        <v>0</v>
      </c>
      <c r="BM21" s="37">
        <f t="shared" si="41"/>
        <v>0</v>
      </c>
      <c r="BN21" s="36">
        <f t="shared" si="42"/>
        <v>0</v>
      </c>
      <c r="BO21" s="35">
        <f t="shared" si="43"/>
        <v>0</v>
      </c>
      <c r="BP21" s="31">
        <v>33.85</v>
      </c>
      <c r="BQ21" s="28"/>
      <c r="BR21" s="28"/>
      <c r="BS21" s="28"/>
      <c r="BT21" s="29">
        <v>5</v>
      </c>
      <c r="BU21" s="29">
        <v>0</v>
      </c>
      <c r="BV21" s="29">
        <v>0</v>
      </c>
      <c r="BW21" s="29">
        <v>0</v>
      </c>
      <c r="BX21" s="30">
        <v>0</v>
      </c>
      <c r="BY21" s="27">
        <f t="shared" si="44"/>
        <v>33.85</v>
      </c>
      <c r="BZ21" s="26">
        <f t="shared" si="45"/>
        <v>5</v>
      </c>
      <c r="CA21" s="32">
        <f t="shared" si="46"/>
        <v>0</v>
      </c>
      <c r="CB21" s="72">
        <f t="shared" si="47"/>
        <v>38.85</v>
      </c>
      <c r="CC21" s="31">
        <v>41.89</v>
      </c>
      <c r="CD21" s="28"/>
      <c r="CE21" s="29">
        <v>6</v>
      </c>
      <c r="CF21" s="29">
        <v>0</v>
      </c>
      <c r="CG21" s="29">
        <v>0</v>
      </c>
      <c r="CH21" s="29">
        <v>0</v>
      </c>
      <c r="CI21" s="30">
        <v>0</v>
      </c>
      <c r="CJ21" s="27">
        <f t="shared" si="48"/>
        <v>41.89</v>
      </c>
      <c r="CK21" s="26">
        <f t="shared" si="49"/>
        <v>6</v>
      </c>
      <c r="CL21" s="23">
        <f t="shared" si="50"/>
        <v>0</v>
      </c>
      <c r="CM21" s="45">
        <f t="shared" si="51"/>
        <v>47.89</v>
      </c>
      <c r="IL21" s="79"/>
      <c r="IO21"/>
      <c r="IP21"/>
      <c r="IQ21"/>
    </row>
    <row r="22" spans="1:283" s="4" customFormat="1" x14ac:dyDescent="0.2">
      <c r="A22" s="33">
        <v>4</v>
      </c>
      <c r="B22" s="63" t="s">
        <v>127</v>
      </c>
      <c r="C22" s="25"/>
      <c r="D22" s="64"/>
      <c r="E22" s="64" t="s">
        <v>16</v>
      </c>
      <c r="F22" s="65" t="s">
        <v>110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>
        <f>IF(ISNA(VLOOKUP(E22,SortLookup!$A$1:$B$5,2,FALSE))," ",VLOOKUP(E22,SortLookup!$A$1:$B$5,2,FALSE))</f>
        <v>1</v>
      </c>
      <c r="J22" s="22" t="str">
        <f>IF(ISNA(VLOOKUP(F22,SortLookup!$A$7:$B$11,2,FALSE))," ",VLOOKUP(F22,SortLookup!$A$7:$B$11,2,FALSE))</f>
        <v xml:space="preserve"> </v>
      </c>
      <c r="K22" s="58">
        <f t="shared" si="26"/>
        <v>224.26</v>
      </c>
      <c r="L22" s="59">
        <f>AB22+AO22+BA22+BL22+BY22+CJ22+CU21+DF21+DQ21+EB21+EM21+EX21+FI21+FT21+GE21+GP21+HA21+HL21+HW21+IH21</f>
        <v>151.26</v>
      </c>
      <c r="M22" s="36">
        <f>AD22+AQ22+BC22+BN22+CA22+CL22+CW21+DH21+DS21+ED21+EO21+EZ21+FK21+FV21+GG21+GR21+HC21+HN21+HY21+IJ21</f>
        <v>10</v>
      </c>
      <c r="N22" s="37">
        <f t="shared" si="27"/>
        <v>63</v>
      </c>
      <c r="O22" s="60">
        <f>W22+AJ22+AV22+BG22+BT22+CE22+CP21+DA21+DL21+DW21+EH21+ES21+FD21+FO21+FZ21+GK21+GV21+HG21+HR21+IC21</f>
        <v>63</v>
      </c>
      <c r="P22" s="31">
        <v>4.75</v>
      </c>
      <c r="Q22" s="28">
        <v>6.04</v>
      </c>
      <c r="R22" s="28"/>
      <c r="S22" s="28"/>
      <c r="T22" s="28"/>
      <c r="U22" s="28"/>
      <c r="V22" s="28"/>
      <c r="W22" s="29">
        <v>6</v>
      </c>
      <c r="X22" s="29">
        <v>0</v>
      </c>
      <c r="Y22" s="29">
        <v>0</v>
      </c>
      <c r="Z22" s="29">
        <v>0</v>
      </c>
      <c r="AA22" s="30">
        <v>0</v>
      </c>
      <c r="AB22" s="27">
        <f t="shared" si="28"/>
        <v>10.79</v>
      </c>
      <c r="AC22" s="26">
        <f t="shared" si="29"/>
        <v>6</v>
      </c>
      <c r="AD22" s="23">
        <f t="shared" si="30"/>
        <v>0</v>
      </c>
      <c r="AE22" s="45">
        <f t="shared" si="31"/>
        <v>16.79</v>
      </c>
      <c r="AF22" s="31">
        <v>23.74</v>
      </c>
      <c r="AG22" s="28"/>
      <c r="AH22" s="28"/>
      <c r="AI22" s="28"/>
      <c r="AJ22" s="29">
        <v>27</v>
      </c>
      <c r="AK22" s="29">
        <v>0</v>
      </c>
      <c r="AL22" s="29">
        <v>0</v>
      </c>
      <c r="AM22" s="29">
        <v>0</v>
      </c>
      <c r="AN22" s="30">
        <v>0</v>
      </c>
      <c r="AO22" s="27">
        <f t="shared" si="32"/>
        <v>23.74</v>
      </c>
      <c r="AP22" s="26">
        <f t="shared" si="33"/>
        <v>27</v>
      </c>
      <c r="AQ22" s="23">
        <f t="shared" si="34"/>
        <v>0</v>
      </c>
      <c r="AR22" s="45">
        <f t="shared" si="35"/>
        <v>50.74</v>
      </c>
      <c r="AS22" s="31">
        <v>40.33</v>
      </c>
      <c r="AT22" s="28"/>
      <c r="AU22" s="28"/>
      <c r="AV22" s="29">
        <v>17</v>
      </c>
      <c r="AW22" s="29">
        <v>0</v>
      </c>
      <c r="AX22" s="29">
        <v>0</v>
      </c>
      <c r="AY22" s="29">
        <v>0</v>
      </c>
      <c r="AZ22" s="30">
        <v>0</v>
      </c>
      <c r="BA22" s="27">
        <f t="shared" si="36"/>
        <v>40.33</v>
      </c>
      <c r="BB22" s="26">
        <f t="shared" si="37"/>
        <v>17</v>
      </c>
      <c r="BC22" s="23">
        <f t="shared" si="38"/>
        <v>0</v>
      </c>
      <c r="BD22" s="45">
        <f t="shared" si="39"/>
        <v>57.33</v>
      </c>
      <c r="BE22" s="27"/>
      <c r="BF22" s="43"/>
      <c r="BG22" s="29"/>
      <c r="BH22" s="29"/>
      <c r="BI22" s="29"/>
      <c r="BJ22" s="29"/>
      <c r="BK22" s="30"/>
      <c r="BL22" s="40">
        <f t="shared" si="40"/>
        <v>0</v>
      </c>
      <c r="BM22" s="37">
        <f t="shared" si="41"/>
        <v>0</v>
      </c>
      <c r="BN22" s="36">
        <f t="shared" si="42"/>
        <v>0</v>
      </c>
      <c r="BO22" s="35">
        <f t="shared" si="43"/>
        <v>0</v>
      </c>
      <c r="BP22" s="31">
        <v>31.11</v>
      </c>
      <c r="BQ22" s="28"/>
      <c r="BR22" s="28"/>
      <c r="BS22" s="28"/>
      <c r="BT22" s="29">
        <v>0</v>
      </c>
      <c r="BU22" s="29">
        <v>0</v>
      </c>
      <c r="BV22" s="29">
        <v>0</v>
      </c>
      <c r="BW22" s="29">
        <v>0</v>
      </c>
      <c r="BX22" s="30">
        <v>0</v>
      </c>
      <c r="BY22" s="27">
        <f t="shared" si="44"/>
        <v>31.11</v>
      </c>
      <c r="BZ22" s="26">
        <f t="shared" si="45"/>
        <v>0</v>
      </c>
      <c r="CA22" s="32">
        <f t="shared" si="46"/>
        <v>0</v>
      </c>
      <c r="CB22" s="72">
        <f t="shared" si="47"/>
        <v>31.11</v>
      </c>
      <c r="CC22" s="31">
        <v>45.29</v>
      </c>
      <c r="CD22" s="28"/>
      <c r="CE22" s="29">
        <v>13</v>
      </c>
      <c r="CF22" s="29">
        <v>0</v>
      </c>
      <c r="CG22" s="29">
        <v>0</v>
      </c>
      <c r="CH22" s="29">
        <v>2</v>
      </c>
      <c r="CI22" s="30">
        <v>0</v>
      </c>
      <c r="CJ22" s="27">
        <f t="shared" si="48"/>
        <v>45.29</v>
      </c>
      <c r="CK22" s="26">
        <f t="shared" si="49"/>
        <v>13</v>
      </c>
      <c r="CL22" s="23">
        <f t="shared" si="50"/>
        <v>10</v>
      </c>
      <c r="CM22" s="45">
        <f t="shared" si="51"/>
        <v>68.290000000000006</v>
      </c>
      <c r="IL22" s="79"/>
      <c r="IM22"/>
      <c r="IN22"/>
    </row>
    <row r="23" spans="1:283" s="4" customFormat="1" x14ac:dyDescent="0.2">
      <c r="A23" s="33">
        <v>5</v>
      </c>
      <c r="B23" s="63" t="s">
        <v>162</v>
      </c>
      <c r="C23" s="25"/>
      <c r="D23" s="64" t="s">
        <v>112</v>
      </c>
      <c r="E23" s="64" t="s">
        <v>16</v>
      </c>
      <c r="F23" s="65" t="s">
        <v>22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>
        <f>IF(ISNA(VLOOKUP(E23,SortLookup!$A$1:$B$5,2,FALSE))," ",VLOOKUP(E23,SortLookup!$A$1:$B$5,2,FALSE))</f>
        <v>1</v>
      </c>
      <c r="J23" s="22">
        <f>IF(ISNA(VLOOKUP(F23,SortLookup!$A$7:$B$11,2,FALSE))," ",VLOOKUP(F23,SortLookup!$A$7:$B$11,2,FALSE))</f>
        <v>3</v>
      </c>
      <c r="K23" s="58">
        <f t="shared" si="26"/>
        <v>226.97</v>
      </c>
      <c r="L23" s="59">
        <f>AB23+AO23+BA23+BL23+BY23+CJ23+CU22+DF22+DQ22+EB22+EM22+EX22+FI22+FT22+GE22+GP22+HA22+HL22+HW22+IH22</f>
        <v>159.97</v>
      </c>
      <c r="M23" s="36">
        <f>AD23+AQ23+BC23+BN23+CA23+CL23+CW22+DH22+DS22+ED22+EO22+EZ22+FK22+FV22+GG22+GR22+HC22+HN22+HY22+IJ22</f>
        <v>0</v>
      </c>
      <c r="N23" s="37">
        <f t="shared" si="27"/>
        <v>67</v>
      </c>
      <c r="O23" s="60">
        <f>W23+AJ23+AV23+BG23+BT23+CE23+CP22+DA22+DL22+DW22+EH22+ES22+FD22+FO22+FZ22+GK22+GV22+HG22+HR22+IC22</f>
        <v>67</v>
      </c>
      <c r="P23" s="31">
        <v>4.0599999999999996</v>
      </c>
      <c r="Q23" s="28">
        <v>6.79</v>
      </c>
      <c r="R23" s="28"/>
      <c r="S23" s="28"/>
      <c r="T23" s="28"/>
      <c r="U23" s="28"/>
      <c r="V23" s="28"/>
      <c r="W23" s="29">
        <v>17</v>
      </c>
      <c r="X23" s="29">
        <v>0</v>
      </c>
      <c r="Y23" s="29">
        <v>0</v>
      </c>
      <c r="Z23" s="29">
        <v>0</v>
      </c>
      <c r="AA23" s="30">
        <v>0</v>
      </c>
      <c r="AB23" s="27">
        <f t="shared" si="28"/>
        <v>10.85</v>
      </c>
      <c r="AC23" s="26">
        <f t="shared" si="29"/>
        <v>17</v>
      </c>
      <c r="AD23" s="23">
        <f t="shared" si="30"/>
        <v>0</v>
      </c>
      <c r="AE23" s="45">
        <f t="shared" si="31"/>
        <v>27.85</v>
      </c>
      <c r="AF23" s="31">
        <v>32.82</v>
      </c>
      <c r="AG23" s="28"/>
      <c r="AH23" s="28"/>
      <c r="AI23" s="28"/>
      <c r="AJ23" s="29">
        <v>12</v>
      </c>
      <c r="AK23" s="29">
        <v>0</v>
      </c>
      <c r="AL23" s="29">
        <v>0</v>
      </c>
      <c r="AM23" s="29">
        <v>0</v>
      </c>
      <c r="AN23" s="30">
        <v>0</v>
      </c>
      <c r="AO23" s="27">
        <f t="shared" si="32"/>
        <v>32.82</v>
      </c>
      <c r="AP23" s="26">
        <f t="shared" si="33"/>
        <v>12</v>
      </c>
      <c r="AQ23" s="23">
        <f t="shared" si="34"/>
        <v>0</v>
      </c>
      <c r="AR23" s="45">
        <f t="shared" si="35"/>
        <v>44.82</v>
      </c>
      <c r="AS23" s="31">
        <v>37.619999999999997</v>
      </c>
      <c r="AT23" s="28"/>
      <c r="AU23" s="28"/>
      <c r="AV23" s="29">
        <v>24</v>
      </c>
      <c r="AW23" s="29">
        <v>0</v>
      </c>
      <c r="AX23" s="29">
        <v>0</v>
      </c>
      <c r="AY23" s="29">
        <v>0</v>
      </c>
      <c r="AZ23" s="30">
        <v>0</v>
      </c>
      <c r="BA23" s="27">
        <f t="shared" si="36"/>
        <v>37.619999999999997</v>
      </c>
      <c r="BB23" s="26">
        <f t="shared" si="37"/>
        <v>24</v>
      </c>
      <c r="BC23" s="23">
        <f t="shared" si="38"/>
        <v>0</v>
      </c>
      <c r="BD23" s="45">
        <f t="shared" si="39"/>
        <v>61.62</v>
      </c>
      <c r="BE23" s="27"/>
      <c r="BF23" s="43"/>
      <c r="BG23" s="29"/>
      <c r="BH23" s="29"/>
      <c r="BI23" s="29"/>
      <c r="BJ23" s="29"/>
      <c r="BK23" s="30"/>
      <c r="BL23" s="40">
        <f t="shared" si="40"/>
        <v>0</v>
      </c>
      <c r="BM23" s="37">
        <f t="shared" si="41"/>
        <v>0</v>
      </c>
      <c r="BN23" s="36">
        <f t="shared" si="42"/>
        <v>0</v>
      </c>
      <c r="BO23" s="35">
        <f t="shared" si="43"/>
        <v>0</v>
      </c>
      <c r="BP23" s="31">
        <v>38.92</v>
      </c>
      <c r="BQ23" s="28"/>
      <c r="BR23" s="28"/>
      <c r="BS23" s="28"/>
      <c r="BT23" s="29">
        <v>7</v>
      </c>
      <c r="BU23" s="29">
        <v>0</v>
      </c>
      <c r="BV23" s="29">
        <v>0</v>
      </c>
      <c r="BW23" s="29">
        <v>0</v>
      </c>
      <c r="BX23" s="30">
        <v>0</v>
      </c>
      <c r="BY23" s="27">
        <f t="shared" si="44"/>
        <v>38.92</v>
      </c>
      <c r="BZ23" s="26">
        <f t="shared" si="45"/>
        <v>7</v>
      </c>
      <c r="CA23" s="32">
        <f t="shared" si="46"/>
        <v>0</v>
      </c>
      <c r="CB23" s="72">
        <f t="shared" si="47"/>
        <v>45.92</v>
      </c>
      <c r="CC23" s="31">
        <v>39.76</v>
      </c>
      <c r="CD23" s="28"/>
      <c r="CE23" s="29">
        <v>7</v>
      </c>
      <c r="CF23" s="29">
        <v>0</v>
      </c>
      <c r="CG23" s="29">
        <v>0</v>
      </c>
      <c r="CH23" s="29">
        <v>0</v>
      </c>
      <c r="CI23" s="30">
        <v>0</v>
      </c>
      <c r="CJ23" s="27">
        <f t="shared" si="48"/>
        <v>39.76</v>
      </c>
      <c r="CK23" s="26">
        <f t="shared" si="49"/>
        <v>7</v>
      </c>
      <c r="CL23" s="23">
        <f t="shared" si="50"/>
        <v>0</v>
      </c>
      <c r="CM23" s="45">
        <f t="shared" si="51"/>
        <v>46.76</v>
      </c>
      <c r="IL23" s="79"/>
      <c r="IO23"/>
      <c r="IP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</row>
    <row r="24" spans="1:283" s="4" customFormat="1" x14ac:dyDescent="0.2">
      <c r="A24" s="33">
        <v>6</v>
      </c>
      <c r="B24" s="63" t="s">
        <v>165</v>
      </c>
      <c r="C24" s="25"/>
      <c r="D24" s="64"/>
      <c r="E24" s="64" t="s">
        <v>16</v>
      </c>
      <c r="F24" s="65" t="s">
        <v>23</v>
      </c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>
        <f>IF(ISNA(VLOOKUP(E24,SortLookup!$A$1:$B$5,2,FALSE))," ",VLOOKUP(E24,SortLookup!$A$1:$B$5,2,FALSE))</f>
        <v>1</v>
      </c>
      <c r="J24" s="22">
        <f>IF(ISNA(VLOOKUP(F24,SortLookup!$A$7:$B$11,2,FALSE))," ",VLOOKUP(F24,SortLookup!$A$7:$B$11,2,FALSE))</f>
        <v>4</v>
      </c>
      <c r="K24" s="58">
        <f t="shared" si="26"/>
        <v>322.75</v>
      </c>
      <c r="L24" s="59">
        <f>AB24+AO24+BA24+BL24+BY24+CJ24+CU23+DF23+DQ23+EB23+EM23+EX23+FI23+FT23+GE23+GP23+HA23+HL23+HW23+IH23</f>
        <v>266.75</v>
      </c>
      <c r="M24" s="36">
        <f>AD24+AQ24+BC24+BN24+CA24+CL24+CW23+DH23+DS23+ED23+EO23+EZ23+FK23+FV23+GG23+GR23+HC23+HN23+HY23+IJ23</f>
        <v>8</v>
      </c>
      <c r="N24" s="37">
        <f t="shared" si="27"/>
        <v>48</v>
      </c>
      <c r="O24" s="60">
        <f>W24+AJ24+AV24+BG24+BT24+CE24+CP23+DA23+DL23+DW23+EH23+ES23+FD23+FO23+FZ23+GK23+GV23+HG23+HR23+IC23</f>
        <v>48</v>
      </c>
      <c r="P24" s="31">
        <v>10.67</v>
      </c>
      <c r="Q24" s="28">
        <v>8.49</v>
      </c>
      <c r="R24" s="28"/>
      <c r="S24" s="28"/>
      <c r="T24" s="28"/>
      <c r="U24" s="28"/>
      <c r="V24" s="28"/>
      <c r="W24" s="29">
        <v>10</v>
      </c>
      <c r="X24" s="29">
        <v>0</v>
      </c>
      <c r="Y24" s="29">
        <v>0</v>
      </c>
      <c r="Z24" s="29">
        <v>0</v>
      </c>
      <c r="AA24" s="30">
        <v>0</v>
      </c>
      <c r="AB24" s="27">
        <f t="shared" si="28"/>
        <v>19.16</v>
      </c>
      <c r="AC24" s="26">
        <f t="shared" si="29"/>
        <v>10</v>
      </c>
      <c r="AD24" s="23">
        <f t="shared" si="30"/>
        <v>0</v>
      </c>
      <c r="AE24" s="45">
        <f t="shared" si="31"/>
        <v>29.16</v>
      </c>
      <c r="AF24" s="31">
        <v>39.21</v>
      </c>
      <c r="AG24" s="28"/>
      <c r="AH24" s="28"/>
      <c r="AI24" s="28"/>
      <c r="AJ24" s="29">
        <v>10</v>
      </c>
      <c r="AK24" s="29">
        <v>1</v>
      </c>
      <c r="AL24" s="29">
        <v>0</v>
      </c>
      <c r="AM24" s="29">
        <v>0</v>
      </c>
      <c r="AN24" s="30">
        <v>0</v>
      </c>
      <c r="AO24" s="27">
        <f t="shared" si="32"/>
        <v>39.21</v>
      </c>
      <c r="AP24" s="26">
        <f t="shared" si="33"/>
        <v>10</v>
      </c>
      <c r="AQ24" s="23">
        <f t="shared" si="34"/>
        <v>3</v>
      </c>
      <c r="AR24" s="45">
        <f t="shared" si="35"/>
        <v>52.21</v>
      </c>
      <c r="AS24" s="31">
        <v>51.4</v>
      </c>
      <c r="AT24" s="28"/>
      <c r="AU24" s="28"/>
      <c r="AV24" s="29">
        <v>10</v>
      </c>
      <c r="AW24" s="29">
        <v>0</v>
      </c>
      <c r="AX24" s="29">
        <v>0</v>
      </c>
      <c r="AY24" s="29">
        <v>0</v>
      </c>
      <c r="AZ24" s="30">
        <v>0</v>
      </c>
      <c r="BA24" s="27">
        <f t="shared" si="36"/>
        <v>51.4</v>
      </c>
      <c r="BB24" s="26">
        <f t="shared" si="37"/>
        <v>10</v>
      </c>
      <c r="BC24" s="23">
        <f t="shared" si="38"/>
        <v>0</v>
      </c>
      <c r="BD24" s="45">
        <f t="shared" si="39"/>
        <v>61.4</v>
      </c>
      <c r="BE24" s="27"/>
      <c r="BF24" s="43"/>
      <c r="BG24" s="29"/>
      <c r="BH24" s="29"/>
      <c r="BI24" s="29"/>
      <c r="BJ24" s="29"/>
      <c r="BK24" s="30"/>
      <c r="BL24" s="40">
        <f t="shared" si="40"/>
        <v>0</v>
      </c>
      <c r="BM24" s="37">
        <f t="shared" si="41"/>
        <v>0</v>
      </c>
      <c r="BN24" s="36">
        <f t="shared" si="42"/>
        <v>0</v>
      </c>
      <c r="BO24" s="35">
        <f t="shared" si="43"/>
        <v>0</v>
      </c>
      <c r="BP24" s="31">
        <v>77.78</v>
      </c>
      <c r="BQ24" s="28"/>
      <c r="BR24" s="28"/>
      <c r="BS24" s="28"/>
      <c r="BT24" s="29">
        <v>6</v>
      </c>
      <c r="BU24" s="29">
        <v>0</v>
      </c>
      <c r="BV24" s="29">
        <v>0</v>
      </c>
      <c r="BW24" s="29">
        <v>0</v>
      </c>
      <c r="BX24" s="30">
        <v>0</v>
      </c>
      <c r="BY24" s="27">
        <f t="shared" si="44"/>
        <v>77.78</v>
      </c>
      <c r="BZ24" s="26">
        <f t="shared" si="45"/>
        <v>6</v>
      </c>
      <c r="CA24" s="32">
        <f t="shared" si="46"/>
        <v>0</v>
      </c>
      <c r="CB24" s="72">
        <f t="shared" si="47"/>
        <v>83.78</v>
      </c>
      <c r="CC24" s="31">
        <v>79.2</v>
      </c>
      <c r="CD24" s="28"/>
      <c r="CE24" s="29">
        <v>12</v>
      </c>
      <c r="CF24" s="29">
        <v>0</v>
      </c>
      <c r="CG24" s="29">
        <v>0</v>
      </c>
      <c r="CH24" s="29">
        <v>1</v>
      </c>
      <c r="CI24" s="30">
        <v>0</v>
      </c>
      <c r="CJ24" s="27">
        <f t="shared" si="48"/>
        <v>79.2</v>
      </c>
      <c r="CK24" s="26">
        <f t="shared" si="49"/>
        <v>12</v>
      </c>
      <c r="CL24" s="23">
        <f t="shared" si="50"/>
        <v>5</v>
      </c>
      <c r="CM24" s="45">
        <f t="shared" si="51"/>
        <v>96.2</v>
      </c>
      <c r="CN24" s="1"/>
      <c r="CO24" s="1"/>
      <c r="CP24" s="2"/>
      <c r="CQ24" s="2"/>
      <c r="CR24" s="2"/>
      <c r="CS24" s="2"/>
      <c r="CT24" s="2"/>
      <c r="CU24" s="61"/>
      <c r="CV24" s="13"/>
      <c r="CW24" s="6"/>
      <c r="CX24" s="38"/>
      <c r="CY24" s="1"/>
      <c r="CZ24" s="1"/>
      <c r="DA24" s="2"/>
      <c r="DB24" s="2"/>
      <c r="DC24" s="2"/>
      <c r="DD24" s="2"/>
      <c r="DE24" s="2"/>
      <c r="DF24" s="61"/>
      <c r="DG24" s="13"/>
      <c r="DH24" s="6"/>
      <c r="DI24" s="38"/>
      <c r="DJ24" s="1"/>
      <c r="DK24" s="1"/>
      <c r="DL24" s="2"/>
      <c r="DM24" s="2"/>
      <c r="DN24" s="2"/>
      <c r="DO24" s="2"/>
      <c r="DP24" s="2"/>
      <c r="DQ24" s="61"/>
      <c r="DR24" s="13"/>
      <c r="DS24" s="6"/>
      <c r="DT24" s="38"/>
      <c r="DU24" s="1"/>
      <c r="DV24" s="1"/>
      <c r="DW24" s="2"/>
      <c r="DX24" s="2"/>
      <c r="DY24" s="2"/>
      <c r="DZ24" s="2"/>
      <c r="EA24" s="2"/>
      <c r="EB24" s="61"/>
      <c r="EC24" s="13"/>
      <c r="ED24" s="6"/>
      <c r="EE24" s="38"/>
      <c r="EF24" s="1"/>
      <c r="EG24" s="1"/>
      <c r="EH24" s="2"/>
      <c r="EI24" s="2"/>
      <c r="EJ24" s="2"/>
      <c r="EK24" s="2"/>
      <c r="EL24" s="2"/>
      <c r="EM24" s="61"/>
      <c r="EN24" s="13"/>
      <c r="EO24" s="6"/>
      <c r="EP24" s="38"/>
      <c r="EQ24" s="1"/>
      <c r="ER24" s="1"/>
      <c r="ES24" s="2"/>
      <c r="ET24" s="2"/>
      <c r="EU24" s="2"/>
      <c r="EV24" s="2"/>
      <c r="EW24" s="2"/>
      <c r="EX24" s="61"/>
      <c r="EY24" s="13"/>
      <c r="EZ24" s="6"/>
      <c r="FA24" s="38"/>
      <c r="FB24" s="1"/>
      <c r="FC24" s="1"/>
      <c r="FD24" s="2"/>
      <c r="FE24" s="2"/>
      <c r="FF24" s="2"/>
      <c r="FG24" s="2"/>
      <c r="FH24" s="2"/>
      <c r="FI24" s="61"/>
      <c r="FJ24" s="13"/>
      <c r="FK24" s="6"/>
      <c r="FL24" s="38"/>
      <c r="FM24" s="1"/>
      <c r="FN24" s="1"/>
      <c r="FO24" s="2"/>
      <c r="FP24" s="2"/>
      <c r="FQ24" s="2"/>
      <c r="FR24" s="2"/>
      <c r="FS24" s="2"/>
      <c r="FT24" s="61"/>
      <c r="FU24" s="13"/>
      <c r="FV24" s="6"/>
      <c r="FW24" s="38"/>
      <c r="FX24" s="1"/>
      <c r="FY24" s="1"/>
      <c r="FZ24" s="2"/>
      <c r="GA24" s="2"/>
      <c r="GB24" s="2"/>
      <c r="GC24" s="2"/>
      <c r="GD24" s="2"/>
      <c r="GE24" s="61"/>
      <c r="GF24" s="13"/>
      <c r="GG24" s="6"/>
      <c r="GH24" s="38"/>
      <c r="GI24" s="1"/>
      <c r="GJ24" s="1"/>
      <c r="GK24" s="2"/>
      <c r="GL24" s="2"/>
      <c r="GM24" s="2"/>
      <c r="GN24" s="2"/>
      <c r="GO24" s="2"/>
      <c r="GP24" s="61"/>
      <c r="GQ24" s="13"/>
      <c r="GR24" s="6"/>
      <c r="GS24" s="38"/>
      <c r="GT24" s="1"/>
      <c r="GU24" s="1"/>
      <c r="GV24" s="2"/>
      <c r="GW24" s="2"/>
      <c r="GX24" s="2"/>
      <c r="GY24" s="2"/>
      <c r="GZ24" s="2"/>
      <c r="HA24" s="61"/>
      <c r="HB24" s="13"/>
      <c r="HC24" s="6"/>
      <c r="HD24" s="38"/>
      <c r="HE24" s="1"/>
      <c r="HF24" s="1"/>
      <c r="HG24" s="2"/>
      <c r="HH24" s="2"/>
      <c r="HI24" s="2"/>
      <c r="HJ24" s="2"/>
      <c r="HK24" s="2"/>
      <c r="HL24" s="61"/>
      <c r="HM24" s="13"/>
      <c r="HN24" s="6"/>
      <c r="HO24" s="38"/>
      <c r="HP24" s="1"/>
      <c r="HQ24" s="1"/>
      <c r="HR24" s="2"/>
      <c r="HS24" s="2"/>
      <c r="HT24" s="2"/>
      <c r="HU24" s="2"/>
      <c r="HV24" s="2"/>
      <c r="HW24" s="61"/>
      <c r="HX24" s="13"/>
      <c r="HY24" s="6"/>
      <c r="HZ24" s="38"/>
      <c r="IA24" s="1"/>
      <c r="IB24" s="1"/>
      <c r="IC24" s="2"/>
      <c r="ID24" s="2"/>
      <c r="IE24" s="2"/>
      <c r="IF24" s="2"/>
      <c r="IG24" s="2"/>
      <c r="IH24" s="61"/>
      <c r="II24" s="13"/>
      <c r="IJ24" s="6"/>
      <c r="IK24" s="38"/>
      <c r="IL24" s="79"/>
      <c r="IM24"/>
      <c r="IN24"/>
    </row>
    <row r="25" spans="1:283" s="4" customFormat="1" x14ac:dyDescent="0.2">
      <c r="A25" s="33">
        <v>7</v>
      </c>
      <c r="B25" s="63" t="s">
        <v>147</v>
      </c>
      <c r="C25" s="25"/>
      <c r="D25" s="64"/>
      <c r="E25" s="64" t="s">
        <v>16</v>
      </c>
      <c r="F25" s="65" t="s">
        <v>23</v>
      </c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>
        <f>IF(ISNA(VLOOKUP(E25,SortLookup!$A$1:$B$5,2,FALSE))," ",VLOOKUP(E25,SortLookup!$A$1:$B$5,2,FALSE))</f>
        <v>1</v>
      </c>
      <c r="J25" s="22">
        <f>IF(ISNA(VLOOKUP(F25,SortLookup!$A$7:$B$11,2,FALSE))," ",VLOOKUP(F25,SortLookup!$A$7:$B$11,2,FALSE))</f>
        <v>4</v>
      </c>
      <c r="K25" s="58">
        <f t="shared" si="26"/>
        <v>345.72</v>
      </c>
      <c r="L25" s="59">
        <f>AB25+AO25+BA25+BL25+BY25+CJ25+CU25+DF25+DQ25+EB25+EM25+EX25+FI25+FT25+GE25+GP25+HA25+HL25+HW25+IH25</f>
        <v>285.72000000000003</v>
      </c>
      <c r="M25" s="36">
        <f>AD25+AQ25+BC25+BN25+CA25+CL25+CW25+DH25+DS25+ED25+EO25+EZ25+FK25+FV25+GG25+GR25+HC25+HN25+HY25+IJ25</f>
        <v>5</v>
      </c>
      <c r="N25" s="37">
        <f t="shared" si="27"/>
        <v>55</v>
      </c>
      <c r="O25" s="60">
        <f>W25+AJ25+AV25+BG25+BT25+CE25+CP25+DA25+DL25+DW25+EH25+ES25+FD25+FO25+FZ25+GK25+GV25+HG25+HR25+IC25</f>
        <v>55</v>
      </c>
      <c r="P25" s="31">
        <v>7.02</v>
      </c>
      <c r="Q25" s="28">
        <v>8.81</v>
      </c>
      <c r="R25" s="28"/>
      <c r="S25" s="28"/>
      <c r="T25" s="28"/>
      <c r="U25" s="28"/>
      <c r="V25" s="28"/>
      <c r="W25" s="29">
        <v>9</v>
      </c>
      <c r="X25" s="29">
        <v>0</v>
      </c>
      <c r="Y25" s="29">
        <v>0</v>
      </c>
      <c r="Z25" s="29">
        <v>0</v>
      </c>
      <c r="AA25" s="30">
        <v>0</v>
      </c>
      <c r="AB25" s="27">
        <f t="shared" si="28"/>
        <v>15.83</v>
      </c>
      <c r="AC25" s="26">
        <f t="shared" si="29"/>
        <v>9</v>
      </c>
      <c r="AD25" s="23">
        <f t="shared" si="30"/>
        <v>0</v>
      </c>
      <c r="AE25" s="45">
        <f t="shared" si="31"/>
        <v>24.83</v>
      </c>
      <c r="AF25" s="31">
        <v>42.92</v>
      </c>
      <c r="AG25" s="28"/>
      <c r="AH25" s="28"/>
      <c r="AI25" s="28"/>
      <c r="AJ25" s="29">
        <v>17</v>
      </c>
      <c r="AK25" s="29">
        <v>0</v>
      </c>
      <c r="AL25" s="29">
        <v>0</v>
      </c>
      <c r="AM25" s="29">
        <v>0</v>
      </c>
      <c r="AN25" s="30">
        <v>0</v>
      </c>
      <c r="AO25" s="27">
        <f t="shared" si="32"/>
        <v>42.92</v>
      </c>
      <c r="AP25" s="26">
        <f t="shared" si="33"/>
        <v>17</v>
      </c>
      <c r="AQ25" s="23">
        <f t="shared" si="34"/>
        <v>0</v>
      </c>
      <c r="AR25" s="45">
        <f t="shared" si="35"/>
        <v>59.92</v>
      </c>
      <c r="AS25" s="31">
        <v>80.12</v>
      </c>
      <c r="AT25" s="28"/>
      <c r="AU25" s="28"/>
      <c r="AV25" s="29">
        <v>16</v>
      </c>
      <c r="AW25" s="29">
        <v>0</v>
      </c>
      <c r="AX25" s="29">
        <v>0</v>
      </c>
      <c r="AY25" s="29">
        <v>0</v>
      </c>
      <c r="AZ25" s="30">
        <v>0</v>
      </c>
      <c r="BA25" s="27">
        <f t="shared" si="36"/>
        <v>80.12</v>
      </c>
      <c r="BB25" s="26">
        <f t="shared" si="37"/>
        <v>16</v>
      </c>
      <c r="BC25" s="23">
        <f t="shared" si="38"/>
        <v>0</v>
      </c>
      <c r="BD25" s="45">
        <f t="shared" si="39"/>
        <v>96.12</v>
      </c>
      <c r="BE25" s="27"/>
      <c r="BF25" s="43"/>
      <c r="BG25" s="29"/>
      <c r="BH25" s="29"/>
      <c r="BI25" s="29"/>
      <c r="BJ25" s="29"/>
      <c r="BK25" s="30"/>
      <c r="BL25" s="40">
        <f t="shared" si="40"/>
        <v>0</v>
      </c>
      <c r="BM25" s="37">
        <f t="shared" si="41"/>
        <v>0</v>
      </c>
      <c r="BN25" s="36">
        <f t="shared" si="42"/>
        <v>0</v>
      </c>
      <c r="BO25" s="35">
        <f t="shared" si="43"/>
        <v>0</v>
      </c>
      <c r="BP25" s="31">
        <v>81.77</v>
      </c>
      <c r="BQ25" s="28"/>
      <c r="BR25" s="28"/>
      <c r="BS25" s="28"/>
      <c r="BT25" s="29">
        <v>4</v>
      </c>
      <c r="BU25" s="29">
        <v>0</v>
      </c>
      <c r="BV25" s="29">
        <v>0</v>
      </c>
      <c r="BW25" s="29">
        <v>0</v>
      </c>
      <c r="BX25" s="30">
        <v>0</v>
      </c>
      <c r="BY25" s="27">
        <f t="shared" si="44"/>
        <v>81.77</v>
      </c>
      <c r="BZ25" s="26">
        <f t="shared" si="45"/>
        <v>4</v>
      </c>
      <c r="CA25" s="32">
        <f t="shared" si="46"/>
        <v>0</v>
      </c>
      <c r="CB25" s="72">
        <f t="shared" si="47"/>
        <v>85.77</v>
      </c>
      <c r="CC25" s="31">
        <v>65.08</v>
      </c>
      <c r="CD25" s="28"/>
      <c r="CE25" s="29">
        <v>9</v>
      </c>
      <c r="CF25" s="29">
        <v>0</v>
      </c>
      <c r="CG25" s="29">
        <v>0</v>
      </c>
      <c r="CH25" s="29">
        <v>1</v>
      </c>
      <c r="CI25" s="30">
        <v>0</v>
      </c>
      <c r="CJ25" s="27">
        <f t="shared" si="48"/>
        <v>65.08</v>
      </c>
      <c r="CK25" s="26">
        <f t="shared" si="49"/>
        <v>9</v>
      </c>
      <c r="CL25" s="23">
        <f t="shared" si="50"/>
        <v>5</v>
      </c>
      <c r="CM25" s="45">
        <f t="shared" si="51"/>
        <v>79.08</v>
      </c>
      <c r="CN25"/>
      <c r="CO25"/>
      <c r="CP25"/>
      <c r="CQ25"/>
      <c r="CR25"/>
      <c r="CS25"/>
      <c r="CT25"/>
      <c r="CW25"/>
      <c r="CZ25"/>
      <c r="DA25"/>
      <c r="DB25"/>
      <c r="DC25"/>
      <c r="DD25"/>
      <c r="DE25"/>
      <c r="DH25"/>
      <c r="DK25"/>
      <c r="DL25"/>
      <c r="DM25"/>
      <c r="DN25"/>
      <c r="DO25"/>
      <c r="DP25"/>
      <c r="DS25"/>
      <c r="DV25"/>
      <c r="DW25"/>
      <c r="DX25"/>
      <c r="DY25"/>
      <c r="DZ25"/>
      <c r="EA25"/>
      <c r="ED25"/>
      <c r="EG25"/>
      <c r="EH25"/>
      <c r="EI25"/>
      <c r="EJ25"/>
      <c r="EK25"/>
      <c r="EL25"/>
      <c r="EO25"/>
      <c r="ER25"/>
      <c r="ES25"/>
      <c r="ET25"/>
      <c r="EU25"/>
      <c r="EV25"/>
      <c r="EW25"/>
      <c r="EZ25"/>
      <c r="FC25"/>
      <c r="FD25"/>
      <c r="FE25"/>
      <c r="FF25"/>
      <c r="FG25"/>
      <c r="FH25"/>
      <c r="FK25"/>
      <c r="FN25"/>
      <c r="FO25"/>
      <c r="FP25"/>
      <c r="FQ25"/>
      <c r="FR25"/>
      <c r="FS25"/>
      <c r="FV25"/>
      <c r="FY25"/>
      <c r="FZ25"/>
      <c r="GA25"/>
      <c r="GB25"/>
      <c r="GC25"/>
      <c r="GD25"/>
      <c r="GG25"/>
      <c r="GJ25"/>
      <c r="GK25"/>
      <c r="GL25"/>
      <c r="GM25"/>
      <c r="GN25"/>
      <c r="GO25"/>
      <c r="GR25"/>
      <c r="GU25"/>
      <c r="GV25"/>
      <c r="GW25"/>
      <c r="GX25"/>
      <c r="GY25"/>
      <c r="GZ25"/>
      <c r="HC25"/>
      <c r="HF25"/>
      <c r="HG25"/>
      <c r="HH25"/>
      <c r="HI25"/>
      <c r="HJ25"/>
      <c r="HK25"/>
      <c r="HN25"/>
      <c r="HQ25"/>
      <c r="HR25"/>
      <c r="HS25"/>
      <c r="HT25"/>
      <c r="HU25"/>
      <c r="HV25"/>
      <c r="HY25"/>
      <c r="IB25"/>
      <c r="IC25"/>
      <c r="ID25"/>
      <c r="IE25"/>
      <c r="IF25"/>
      <c r="IG25"/>
      <c r="IJ25"/>
      <c r="IK25"/>
      <c r="IL25" s="79"/>
      <c r="IM25"/>
      <c r="IN25"/>
    </row>
    <row r="26" spans="1:283" s="4" customFormat="1" x14ac:dyDescent="0.2">
      <c r="A26" s="33">
        <v>8</v>
      </c>
      <c r="B26" s="63" t="s">
        <v>148</v>
      </c>
      <c r="C26" s="25"/>
      <c r="D26" s="64"/>
      <c r="E26" s="64" t="s">
        <v>16</v>
      </c>
      <c r="F26" s="65" t="s">
        <v>23</v>
      </c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>
        <f>IF(ISNA(VLOOKUP(E26,SortLookup!$A$1:$B$5,2,FALSE))," ",VLOOKUP(E26,SortLookup!$A$1:$B$5,2,FALSE))</f>
        <v>1</v>
      </c>
      <c r="J26" s="22">
        <f>IF(ISNA(VLOOKUP(F26,SortLookup!$A$7:$B$11,2,FALSE))," ",VLOOKUP(F26,SortLookup!$A$7:$B$11,2,FALSE))</f>
        <v>4</v>
      </c>
      <c r="K26" s="58">
        <f t="shared" si="26"/>
        <v>411.8</v>
      </c>
      <c r="L26" s="59">
        <f>AB26+AO26+BA26+BL26+BY26+CJ26+CU26+DF26+DQ26+EB26+EM26+EX26+FI26+FT26+GE26+GP26+HA26+HL26+HW26+IH26</f>
        <v>273.8</v>
      </c>
      <c r="M26" s="36">
        <f>AD26+AQ26+BC26+BN26+CA26+CL26+CW26+DH26+DS26+ED26+EO26+EZ26+FK26+FV26+GG26+GR26+HC26+HN26+HY26+IJ26</f>
        <v>33</v>
      </c>
      <c r="N26" s="37">
        <f t="shared" si="27"/>
        <v>105</v>
      </c>
      <c r="O26" s="60">
        <f>W26+AJ26+AV26+BG26+BT26+CE26+CP26+DA26+DL26+DW26+EH26+ES26+FD26+FO26+FZ26+GK26+GV26+HG26+HR26+IC26</f>
        <v>105</v>
      </c>
      <c r="P26" s="31">
        <v>4.95</v>
      </c>
      <c r="Q26" s="28">
        <v>4.78</v>
      </c>
      <c r="R26" s="28"/>
      <c r="S26" s="28"/>
      <c r="T26" s="28"/>
      <c r="U26" s="28"/>
      <c r="V26" s="28"/>
      <c r="W26" s="29">
        <v>17</v>
      </c>
      <c r="X26" s="29">
        <v>0</v>
      </c>
      <c r="Y26" s="29">
        <v>0</v>
      </c>
      <c r="Z26" s="29">
        <v>0</v>
      </c>
      <c r="AA26" s="30">
        <v>0</v>
      </c>
      <c r="AB26" s="27">
        <f t="shared" si="28"/>
        <v>9.73</v>
      </c>
      <c r="AC26" s="26">
        <f t="shared" si="29"/>
        <v>17</v>
      </c>
      <c r="AD26" s="23">
        <f t="shared" si="30"/>
        <v>0</v>
      </c>
      <c r="AE26" s="45">
        <f t="shared" si="31"/>
        <v>26.73</v>
      </c>
      <c r="AF26" s="31">
        <v>45.97</v>
      </c>
      <c r="AG26" s="28"/>
      <c r="AH26" s="28"/>
      <c r="AI26" s="28"/>
      <c r="AJ26" s="29">
        <v>22</v>
      </c>
      <c r="AK26" s="29">
        <v>0</v>
      </c>
      <c r="AL26" s="29">
        <v>0</v>
      </c>
      <c r="AM26" s="29">
        <v>1</v>
      </c>
      <c r="AN26" s="30">
        <v>0</v>
      </c>
      <c r="AO26" s="27">
        <f t="shared" si="32"/>
        <v>45.97</v>
      </c>
      <c r="AP26" s="26">
        <f t="shared" si="33"/>
        <v>22</v>
      </c>
      <c r="AQ26" s="23">
        <f t="shared" si="34"/>
        <v>5</v>
      </c>
      <c r="AR26" s="45">
        <f t="shared" si="35"/>
        <v>72.97</v>
      </c>
      <c r="AS26" s="31">
        <v>53.93</v>
      </c>
      <c r="AT26" s="28"/>
      <c r="AU26" s="28"/>
      <c r="AV26" s="29">
        <v>38</v>
      </c>
      <c r="AW26" s="29">
        <v>1</v>
      </c>
      <c r="AX26" s="29">
        <v>0</v>
      </c>
      <c r="AY26" s="29">
        <v>1</v>
      </c>
      <c r="AZ26" s="30">
        <v>0</v>
      </c>
      <c r="BA26" s="27">
        <f t="shared" si="36"/>
        <v>53.93</v>
      </c>
      <c r="BB26" s="26">
        <f t="shared" si="37"/>
        <v>38</v>
      </c>
      <c r="BC26" s="23">
        <f t="shared" si="38"/>
        <v>8</v>
      </c>
      <c r="BD26" s="45">
        <f t="shared" si="39"/>
        <v>99.93</v>
      </c>
      <c r="BE26" s="27"/>
      <c r="BF26" s="43"/>
      <c r="BG26" s="29"/>
      <c r="BH26" s="29"/>
      <c r="BI26" s="29"/>
      <c r="BJ26" s="29"/>
      <c r="BK26" s="30"/>
      <c r="BL26" s="40">
        <f t="shared" si="40"/>
        <v>0</v>
      </c>
      <c r="BM26" s="37">
        <f t="shared" si="41"/>
        <v>0</v>
      </c>
      <c r="BN26" s="36">
        <f t="shared" si="42"/>
        <v>0</v>
      </c>
      <c r="BO26" s="35">
        <f t="shared" si="43"/>
        <v>0</v>
      </c>
      <c r="BP26" s="31">
        <v>75.83</v>
      </c>
      <c r="BQ26" s="28"/>
      <c r="BR26" s="28"/>
      <c r="BS26" s="28"/>
      <c r="BT26" s="29">
        <v>3</v>
      </c>
      <c r="BU26" s="29">
        <v>0</v>
      </c>
      <c r="BV26" s="29">
        <v>0</v>
      </c>
      <c r="BW26" s="29">
        <v>1</v>
      </c>
      <c r="BX26" s="30">
        <v>0</v>
      </c>
      <c r="BY26" s="27">
        <f t="shared" si="44"/>
        <v>75.83</v>
      </c>
      <c r="BZ26" s="26">
        <f t="shared" si="45"/>
        <v>3</v>
      </c>
      <c r="CA26" s="32">
        <f t="shared" si="46"/>
        <v>5</v>
      </c>
      <c r="CB26" s="72">
        <f t="shared" si="47"/>
        <v>83.83</v>
      </c>
      <c r="CC26" s="31">
        <v>88.34</v>
      </c>
      <c r="CD26" s="28"/>
      <c r="CE26" s="29">
        <v>25</v>
      </c>
      <c r="CF26" s="29">
        <v>0</v>
      </c>
      <c r="CG26" s="29">
        <v>0</v>
      </c>
      <c r="CH26" s="29">
        <v>3</v>
      </c>
      <c r="CI26" s="30">
        <v>0</v>
      </c>
      <c r="CJ26" s="27">
        <f t="shared" si="48"/>
        <v>88.34</v>
      </c>
      <c r="CK26" s="26">
        <f t="shared" si="49"/>
        <v>25</v>
      </c>
      <c r="CL26" s="23">
        <f t="shared" si="50"/>
        <v>15</v>
      </c>
      <c r="CM26" s="45">
        <f t="shared" si="51"/>
        <v>128.34</v>
      </c>
      <c r="IL26" s="79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</row>
    <row r="27" spans="1:283" s="4" customFormat="1" ht="12.75" customHeight="1" x14ac:dyDescent="0.2">
      <c r="A27" s="33">
        <v>9</v>
      </c>
      <c r="B27" s="63" t="s">
        <v>153</v>
      </c>
      <c r="C27" s="25"/>
      <c r="D27" s="64"/>
      <c r="E27" s="64" t="s">
        <v>16</v>
      </c>
      <c r="F27" s="65" t="s">
        <v>21</v>
      </c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>
        <f>IF(ISNA(VLOOKUP(E27,SortLookup!$A$1:$B$5,2,FALSE))," ",VLOOKUP(E27,SortLookup!$A$1:$B$5,2,FALSE))</f>
        <v>1</v>
      </c>
      <c r="J27" s="22">
        <f>IF(ISNA(VLOOKUP(F27,SortLookup!$A$7:$B$11,2,FALSE))," ",VLOOKUP(F27,SortLookup!$A$7:$B$11,2,FALSE))</f>
        <v>2</v>
      </c>
      <c r="K27" s="58" t="s">
        <v>154</v>
      </c>
      <c r="L27" s="59"/>
      <c r="M27" s="36"/>
      <c r="N27" s="37">
        <f t="shared" si="27"/>
        <v>0</v>
      </c>
      <c r="O27" s="60"/>
      <c r="P27" s="31">
        <v>3.7</v>
      </c>
      <c r="Q27" s="28">
        <v>4.68</v>
      </c>
      <c r="R27" s="28"/>
      <c r="S27" s="28"/>
      <c r="T27" s="28"/>
      <c r="U27" s="28"/>
      <c r="V27" s="28"/>
      <c r="W27" s="29">
        <v>11</v>
      </c>
      <c r="X27" s="29">
        <v>0</v>
      </c>
      <c r="Y27" s="29">
        <v>0</v>
      </c>
      <c r="Z27" s="29">
        <v>0</v>
      </c>
      <c r="AA27" s="30">
        <v>0</v>
      </c>
      <c r="AB27" s="27">
        <f t="shared" si="28"/>
        <v>8.3800000000000008</v>
      </c>
      <c r="AC27" s="26">
        <f t="shared" si="29"/>
        <v>11</v>
      </c>
      <c r="AD27" s="23">
        <f t="shared" si="30"/>
        <v>0</v>
      </c>
      <c r="AE27" s="45">
        <f t="shared" si="31"/>
        <v>19.38</v>
      </c>
      <c r="AF27" s="31">
        <v>37.130000000000003</v>
      </c>
      <c r="AG27" s="28"/>
      <c r="AH27" s="28"/>
      <c r="AI27" s="28"/>
      <c r="AJ27" s="29">
        <v>9</v>
      </c>
      <c r="AK27" s="29">
        <v>0</v>
      </c>
      <c r="AL27" s="29">
        <v>0</v>
      </c>
      <c r="AM27" s="29">
        <v>0</v>
      </c>
      <c r="AN27" s="30">
        <v>0</v>
      </c>
      <c r="AO27" s="27">
        <f t="shared" si="32"/>
        <v>37.130000000000003</v>
      </c>
      <c r="AP27" s="26">
        <f t="shared" si="33"/>
        <v>9</v>
      </c>
      <c r="AQ27" s="23">
        <f t="shared" si="34"/>
        <v>0</v>
      </c>
      <c r="AR27" s="45">
        <f t="shared" si="35"/>
        <v>46.13</v>
      </c>
      <c r="AS27" s="31"/>
      <c r="AT27" s="28"/>
      <c r="AU27" s="28"/>
      <c r="AV27" s="29"/>
      <c r="AW27" s="29"/>
      <c r="AX27" s="29"/>
      <c r="AY27" s="29"/>
      <c r="AZ27" s="30"/>
      <c r="BA27" s="27"/>
      <c r="BB27" s="26"/>
      <c r="BC27" s="23"/>
      <c r="BD27" s="45" t="s">
        <v>154</v>
      </c>
      <c r="BE27" s="27"/>
      <c r="BF27" s="43"/>
      <c r="BG27" s="29"/>
      <c r="BH27" s="29"/>
      <c r="BI27" s="29"/>
      <c r="BJ27" s="29"/>
      <c r="BK27" s="30"/>
      <c r="BL27" s="40">
        <f t="shared" si="40"/>
        <v>0</v>
      </c>
      <c r="BM27" s="37">
        <f t="shared" si="41"/>
        <v>0</v>
      </c>
      <c r="BN27" s="36">
        <f t="shared" si="42"/>
        <v>0</v>
      </c>
      <c r="BO27" s="35">
        <f t="shared" si="43"/>
        <v>0</v>
      </c>
      <c r="BP27" s="31">
        <v>33.840000000000003</v>
      </c>
      <c r="BQ27" s="28"/>
      <c r="BR27" s="28"/>
      <c r="BS27" s="28"/>
      <c r="BT27" s="29">
        <v>6</v>
      </c>
      <c r="BU27" s="29">
        <v>0</v>
      </c>
      <c r="BV27" s="29">
        <v>0</v>
      </c>
      <c r="BW27" s="29">
        <v>0</v>
      </c>
      <c r="BX27" s="30">
        <v>0</v>
      </c>
      <c r="BY27" s="27">
        <f t="shared" si="44"/>
        <v>33.840000000000003</v>
      </c>
      <c r="BZ27" s="26">
        <f t="shared" si="45"/>
        <v>6</v>
      </c>
      <c r="CA27" s="32">
        <f t="shared" si="46"/>
        <v>0</v>
      </c>
      <c r="CB27" s="72">
        <f t="shared" si="47"/>
        <v>39.840000000000003</v>
      </c>
      <c r="CC27" s="31">
        <v>33.42</v>
      </c>
      <c r="CD27" s="28"/>
      <c r="CE27" s="29">
        <v>9</v>
      </c>
      <c r="CF27" s="29">
        <v>0</v>
      </c>
      <c r="CG27" s="29">
        <v>0</v>
      </c>
      <c r="CH27" s="29">
        <v>0</v>
      </c>
      <c r="CI27" s="30">
        <v>0</v>
      </c>
      <c r="CJ27" s="27">
        <f t="shared" si="48"/>
        <v>33.42</v>
      </c>
      <c r="CK27" s="26">
        <f t="shared" si="49"/>
        <v>9</v>
      </c>
      <c r="CL27" s="23">
        <f t="shared" si="50"/>
        <v>0</v>
      </c>
      <c r="CM27" s="45">
        <f t="shared" si="51"/>
        <v>42.42</v>
      </c>
      <c r="CN27" s="1"/>
      <c r="CO27" s="1"/>
      <c r="CP27" s="2"/>
      <c r="CQ27" s="2"/>
      <c r="CR27" s="2"/>
      <c r="CS27" s="2"/>
      <c r="CT27" s="2"/>
      <c r="CU27" s="61"/>
      <c r="CV27" s="13"/>
      <c r="CW27" s="6"/>
      <c r="CX27" s="38"/>
      <c r="CY27" s="1"/>
      <c r="CZ27" s="1"/>
      <c r="DA27" s="2"/>
      <c r="DB27" s="2"/>
      <c r="DC27" s="2"/>
      <c r="DD27" s="2"/>
      <c r="DE27" s="2"/>
      <c r="DF27" s="61"/>
      <c r="DG27" s="13"/>
      <c r="DH27" s="6"/>
      <c r="DI27" s="38"/>
      <c r="DJ27" s="1"/>
      <c r="DK27" s="1"/>
      <c r="DL27" s="2"/>
      <c r="DM27" s="2"/>
      <c r="DN27" s="2"/>
      <c r="DO27" s="2"/>
      <c r="DP27" s="2"/>
      <c r="DQ27" s="61"/>
      <c r="DR27" s="13"/>
      <c r="DS27" s="6"/>
      <c r="DT27" s="38"/>
      <c r="DU27" s="1"/>
      <c r="DV27" s="1"/>
      <c r="DW27" s="2"/>
      <c r="DX27" s="2"/>
      <c r="DY27" s="2"/>
      <c r="DZ27" s="2"/>
      <c r="EA27" s="2"/>
      <c r="EB27" s="61"/>
      <c r="EC27" s="13"/>
      <c r="ED27" s="6"/>
      <c r="EE27" s="38"/>
      <c r="EF27" s="1"/>
      <c r="EG27" s="1"/>
      <c r="EH27" s="2"/>
      <c r="EI27" s="2"/>
      <c r="EJ27" s="2"/>
      <c r="EK27" s="2"/>
      <c r="EL27" s="2"/>
      <c r="EM27" s="61"/>
      <c r="EN27" s="13"/>
      <c r="EO27" s="6"/>
      <c r="EP27" s="38"/>
      <c r="EQ27" s="1"/>
      <c r="ER27" s="1"/>
      <c r="ES27" s="2"/>
      <c r="ET27" s="2"/>
      <c r="EU27" s="2"/>
      <c r="EV27" s="2"/>
      <c r="EW27" s="2"/>
      <c r="EX27" s="61"/>
      <c r="EY27" s="13"/>
      <c r="EZ27" s="6"/>
      <c r="FA27" s="38"/>
      <c r="FB27" s="1"/>
      <c r="FC27" s="1"/>
      <c r="FD27" s="2"/>
      <c r="FE27" s="2"/>
      <c r="FF27" s="2"/>
      <c r="FG27" s="2"/>
      <c r="FH27" s="2"/>
      <c r="FI27" s="61"/>
      <c r="FJ27" s="13"/>
      <c r="FK27" s="6"/>
      <c r="FL27" s="38"/>
      <c r="FM27" s="1"/>
      <c r="FN27" s="1"/>
      <c r="FO27" s="2"/>
      <c r="FP27" s="2"/>
      <c r="FQ27" s="2"/>
      <c r="FR27" s="2"/>
      <c r="FS27" s="2"/>
      <c r="FT27" s="61"/>
      <c r="FU27" s="13"/>
      <c r="FV27" s="6"/>
      <c r="FW27" s="38"/>
      <c r="FX27" s="1"/>
      <c r="FY27" s="1"/>
      <c r="FZ27" s="2"/>
      <c r="GA27" s="2"/>
      <c r="GB27" s="2"/>
      <c r="GC27" s="2"/>
      <c r="GD27" s="2"/>
      <c r="GE27" s="61"/>
      <c r="GF27" s="13"/>
      <c r="GG27" s="6"/>
      <c r="GH27" s="38"/>
      <c r="GI27" s="1"/>
      <c r="GJ27" s="1"/>
      <c r="GK27" s="2"/>
      <c r="GL27" s="2"/>
      <c r="GM27" s="2"/>
      <c r="GN27" s="2"/>
      <c r="GO27" s="2"/>
      <c r="GP27" s="61"/>
      <c r="GQ27" s="13"/>
      <c r="GR27" s="6"/>
      <c r="GS27" s="38"/>
      <c r="GT27" s="1"/>
      <c r="GU27" s="1"/>
      <c r="GV27" s="2"/>
      <c r="GW27" s="2"/>
      <c r="GX27" s="2"/>
      <c r="GY27" s="2"/>
      <c r="GZ27" s="2"/>
      <c r="HA27" s="61"/>
      <c r="HB27" s="13"/>
      <c r="HC27" s="6"/>
      <c r="HD27" s="38"/>
      <c r="HE27" s="1"/>
      <c r="HF27" s="1"/>
      <c r="HG27" s="2"/>
      <c r="HH27" s="2"/>
      <c r="HI27" s="2"/>
      <c r="HJ27" s="2"/>
      <c r="HK27" s="2"/>
      <c r="HL27" s="61"/>
      <c r="HM27" s="13"/>
      <c r="HN27" s="6"/>
      <c r="HO27" s="38"/>
      <c r="HP27" s="1"/>
      <c r="HQ27" s="1"/>
      <c r="HR27" s="2"/>
      <c r="HS27" s="2"/>
      <c r="HT27" s="2"/>
      <c r="HU27" s="2"/>
      <c r="HV27" s="2"/>
      <c r="HW27" s="61"/>
      <c r="HX27" s="13"/>
      <c r="HY27" s="6"/>
      <c r="HZ27" s="38"/>
      <c r="IA27" s="1"/>
      <c r="IB27" s="1"/>
      <c r="IC27" s="2"/>
      <c r="ID27" s="2"/>
      <c r="IE27" s="2"/>
      <c r="IF27" s="2"/>
      <c r="IG27" s="2"/>
      <c r="IH27" s="61"/>
      <c r="II27" s="13"/>
      <c r="IJ27" s="6"/>
      <c r="IK27" s="38"/>
      <c r="IL27" s="79"/>
      <c r="IM27"/>
      <c r="IN27"/>
    </row>
    <row r="28" spans="1:283" s="4" customFormat="1" ht="3" customHeight="1" x14ac:dyDescent="0.2">
      <c r="A28" s="155"/>
      <c r="B28" s="156"/>
      <c r="C28" s="157"/>
      <c r="D28" s="158"/>
      <c r="E28" s="158"/>
      <c r="F28" s="159"/>
      <c r="G28" s="160"/>
      <c r="H28" s="161"/>
      <c r="I28" s="162"/>
      <c r="J28" s="163"/>
      <c r="K28" s="164"/>
      <c r="L28" s="165"/>
      <c r="M28" s="166"/>
      <c r="N28" s="167"/>
      <c r="O28" s="168"/>
      <c r="P28" s="169"/>
      <c r="Q28" s="170"/>
      <c r="R28" s="170"/>
      <c r="S28" s="170"/>
      <c r="T28" s="170"/>
      <c r="U28" s="170"/>
      <c r="V28" s="170"/>
      <c r="W28" s="171"/>
      <c r="X28" s="171"/>
      <c r="Y28" s="171"/>
      <c r="Z28" s="171"/>
      <c r="AA28" s="172"/>
      <c r="AB28" s="173"/>
      <c r="AC28" s="174"/>
      <c r="AD28" s="175"/>
      <c r="AE28" s="176"/>
      <c r="AF28" s="169"/>
      <c r="AG28" s="170"/>
      <c r="AH28" s="170"/>
      <c r="AI28" s="170"/>
      <c r="AJ28" s="171"/>
      <c r="AK28" s="171"/>
      <c r="AL28" s="171"/>
      <c r="AM28" s="171"/>
      <c r="AN28" s="172"/>
      <c r="AO28" s="173"/>
      <c r="AP28" s="174"/>
      <c r="AQ28" s="175"/>
      <c r="AR28" s="176"/>
      <c r="AS28" s="169"/>
      <c r="AT28" s="170"/>
      <c r="AU28" s="170"/>
      <c r="AV28" s="171"/>
      <c r="AW28" s="171"/>
      <c r="AX28" s="171"/>
      <c r="AY28" s="171"/>
      <c r="AZ28" s="172"/>
      <c r="BA28" s="173"/>
      <c r="BB28" s="174"/>
      <c r="BC28" s="175"/>
      <c r="BD28" s="176"/>
      <c r="BE28" s="173"/>
      <c r="BF28" s="177"/>
      <c r="BG28" s="171"/>
      <c r="BH28" s="171"/>
      <c r="BI28" s="171"/>
      <c r="BJ28" s="171"/>
      <c r="BK28" s="172"/>
      <c r="BL28" s="178"/>
      <c r="BM28" s="167"/>
      <c r="BN28" s="166"/>
      <c r="BO28" s="179"/>
      <c r="BP28" s="169"/>
      <c r="BQ28" s="170"/>
      <c r="BR28" s="170"/>
      <c r="BS28" s="170"/>
      <c r="BT28" s="171"/>
      <c r="BU28" s="171"/>
      <c r="BV28" s="171"/>
      <c r="BW28" s="171"/>
      <c r="BX28" s="172"/>
      <c r="BY28" s="173"/>
      <c r="BZ28" s="174"/>
      <c r="CA28" s="180"/>
      <c r="CB28" s="181"/>
      <c r="CC28" s="169"/>
      <c r="CD28" s="170"/>
      <c r="CE28" s="171"/>
      <c r="CF28" s="171"/>
      <c r="CG28" s="171"/>
      <c r="CH28" s="171"/>
      <c r="CI28" s="172"/>
      <c r="CJ28" s="173"/>
      <c r="CK28" s="174"/>
      <c r="CL28" s="175"/>
      <c r="CM28" s="176"/>
      <c r="CN28" s="1"/>
      <c r="CO28" s="1"/>
      <c r="CP28" s="2"/>
      <c r="CQ28" s="2"/>
      <c r="CR28" s="2"/>
      <c r="CS28" s="2"/>
      <c r="CT28" s="2"/>
      <c r="CU28" s="61"/>
      <c r="CV28" s="13"/>
      <c r="CW28" s="6"/>
      <c r="CX28" s="38"/>
      <c r="CY28" s="1"/>
      <c r="CZ28" s="1"/>
      <c r="DA28" s="2"/>
      <c r="DB28" s="2"/>
      <c r="DC28" s="2"/>
      <c r="DD28" s="2"/>
      <c r="DE28" s="2"/>
      <c r="DF28" s="61"/>
      <c r="DG28" s="13"/>
      <c r="DH28" s="6"/>
      <c r="DI28" s="38"/>
      <c r="DJ28" s="1"/>
      <c r="DK28" s="1"/>
      <c r="DL28" s="2"/>
      <c r="DM28" s="2"/>
      <c r="DN28" s="2"/>
      <c r="DO28" s="2"/>
      <c r="DP28" s="2"/>
      <c r="DQ28" s="61"/>
      <c r="DR28" s="13"/>
      <c r="DS28" s="6"/>
      <c r="DT28" s="38"/>
      <c r="DU28" s="1"/>
      <c r="DV28" s="1"/>
      <c r="DW28" s="2"/>
      <c r="DX28" s="2"/>
      <c r="DY28" s="2"/>
      <c r="DZ28" s="2"/>
      <c r="EA28" s="2"/>
      <c r="EB28" s="61"/>
      <c r="EC28" s="13"/>
      <c r="ED28" s="6"/>
      <c r="EE28" s="38"/>
      <c r="EF28" s="1"/>
      <c r="EG28" s="1"/>
      <c r="EH28" s="2"/>
      <c r="EI28" s="2"/>
      <c r="EJ28" s="2"/>
      <c r="EK28" s="2"/>
      <c r="EL28" s="2"/>
      <c r="EM28" s="61"/>
      <c r="EN28" s="13"/>
      <c r="EO28" s="6"/>
      <c r="EP28" s="38"/>
      <c r="EQ28" s="1"/>
      <c r="ER28" s="1"/>
      <c r="ES28" s="2"/>
      <c r="ET28" s="2"/>
      <c r="EU28" s="2"/>
      <c r="EV28" s="2"/>
      <c r="EW28" s="2"/>
      <c r="EX28" s="61"/>
      <c r="EY28" s="13"/>
      <c r="EZ28" s="6"/>
      <c r="FA28" s="38"/>
      <c r="FB28" s="1"/>
      <c r="FC28" s="1"/>
      <c r="FD28" s="2"/>
      <c r="FE28" s="2"/>
      <c r="FF28" s="2"/>
      <c r="FG28" s="2"/>
      <c r="FH28" s="2"/>
      <c r="FI28" s="61"/>
      <c r="FJ28" s="13"/>
      <c r="FK28" s="6"/>
      <c r="FL28" s="38"/>
      <c r="FM28" s="1"/>
      <c r="FN28" s="1"/>
      <c r="FO28" s="2"/>
      <c r="FP28" s="2"/>
      <c r="FQ28" s="2"/>
      <c r="FR28" s="2"/>
      <c r="FS28" s="2"/>
      <c r="FT28" s="61"/>
      <c r="FU28" s="13"/>
      <c r="FV28" s="6"/>
      <c r="FW28" s="38"/>
      <c r="FX28" s="1"/>
      <c r="FY28" s="1"/>
      <c r="FZ28" s="2"/>
      <c r="GA28" s="2"/>
      <c r="GB28" s="2"/>
      <c r="GC28" s="2"/>
      <c r="GD28" s="2"/>
      <c r="GE28" s="61"/>
      <c r="GF28" s="13"/>
      <c r="GG28" s="6"/>
      <c r="GH28" s="38"/>
      <c r="GI28" s="1"/>
      <c r="GJ28" s="1"/>
      <c r="GK28" s="2"/>
      <c r="GL28" s="2"/>
      <c r="GM28" s="2"/>
      <c r="GN28" s="2"/>
      <c r="GO28" s="2"/>
      <c r="GP28" s="61"/>
      <c r="GQ28" s="13"/>
      <c r="GR28" s="6"/>
      <c r="GS28" s="38"/>
      <c r="GT28" s="1"/>
      <c r="GU28" s="1"/>
      <c r="GV28" s="2"/>
      <c r="GW28" s="2"/>
      <c r="GX28" s="2"/>
      <c r="GY28" s="2"/>
      <c r="GZ28" s="2"/>
      <c r="HA28" s="61"/>
      <c r="HB28" s="13"/>
      <c r="HC28" s="6"/>
      <c r="HD28" s="38"/>
      <c r="HE28" s="1"/>
      <c r="HF28" s="1"/>
      <c r="HG28" s="2"/>
      <c r="HH28" s="2"/>
      <c r="HI28" s="2"/>
      <c r="HJ28" s="2"/>
      <c r="HK28" s="2"/>
      <c r="HL28" s="61"/>
      <c r="HM28" s="13"/>
      <c r="HN28" s="6"/>
      <c r="HO28" s="38"/>
      <c r="HP28" s="1"/>
      <c r="HQ28" s="1"/>
      <c r="HR28" s="2"/>
      <c r="HS28" s="2"/>
      <c r="HT28" s="2"/>
      <c r="HU28" s="2"/>
      <c r="HV28" s="2"/>
      <c r="HW28" s="61"/>
      <c r="HX28" s="13"/>
      <c r="HY28" s="6"/>
      <c r="HZ28" s="38"/>
      <c r="IA28" s="1"/>
      <c r="IB28" s="1"/>
      <c r="IC28" s="2"/>
      <c r="ID28" s="2"/>
      <c r="IE28" s="2"/>
      <c r="IF28" s="2"/>
      <c r="IG28" s="2"/>
      <c r="IH28" s="61"/>
      <c r="II28" s="13"/>
      <c r="IJ28" s="6"/>
      <c r="IK28" s="38"/>
      <c r="IL28" s="79"/>
      <c r="IM28"/>
      <c r="IN28"/>
    </row>
    <row r="29" spans="1:283" s="4" customFormat="1" x14ac:dyDescent="0.2">
      <c r="A29" s="33">
        <v>1</v>
      </c>
      <c r="B29" s="63" t="s">
        <v>140</v>
      </c>
      <c r="C29" s="25"/>
      <c r="D29" s="64" t="s">
        <v>142</v>
      </c>
      <c r="E29" s="64" t="s">
        <v>141</v>
      </c>
      <c r="F29" s="65" t="s">
        <v>110</v>
      </c>
      <c r="G29" s="24" t="str">
        <f>IF(AND(OR($G$2="Y",$H$2="Y"),I29&lt;5,J29&lt;5),IF(AND(I29=#REF!,J29=#REF!),#REF!+1,1),"")</f>
        <v/>
      </c>
      <c r="H29" s="21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34" t="str">
        <f>IF(ISNA(VLOOKUP(E29,SortLookup!$A$1:$B$5,2,FALSE))," ",VLOOKUP(E29,SortLookup!$A$1:$B$5,2,FALSE))</f>
        <v xml:space="preserve"> </v>
      </c>
      <c r="J29" s="22" t="str">
        <f>IF(ISNA(VLOOKUP(F29,SortLookup!$A$7:$B$11,2,FALSE))," ",VLOOKUP(F29,SortLookup!$A$7:$B$11,2,FALSE))</f>
        <v xml:space="preserve"> </v>
      </c>
      <c r="K29" s="58">
        <f>L29+M29+O29</f>
        <v>196.92</v>
      </c>
      <c r="L29" s="59">
        <f>AB29+AO29+BA29+BL29+BY29+CJ29+CU29+DF29+DQ29+EB29+EM29+EX29+FI29+FT29+GE29+GP29+HA29+HL29+HW29+IH29</f>
        <v>182.92</v>
      </c>
      <c r="M29" s="36">
        <f>AD29+AQ29+BC29+BN29+CA29+CL29+CW29+DH29+DS29+ED29+EO29+EZ29+FK29+FV29+GG29+GR29+HC29+HN29+HY29+IJ29</f>
        <v>5</v>
      </c>
      <c r="N29" s="37">
        <f>O29</f>
        <v>9</v>
      </c>
      <c r="O29" s="60">
        <f>W29+AJ29+AV29+BG29+BT29+CE29+CP29+DA29+DL29+DW29+EH29+ES29+FD29+FO29+FZ29+GK29+GV29+HG29+HR29+IC29</f>
        <v>9</v>
      </c>
      <c r="P29" s="31">
        <v>7.47</v>
      </c>
      <c r="Q29" s="28">
        <v>8.43</v>
      </c>
      <c r="R29" s="28"/>
      <c r="S29" s="28"/>
      <c r="T29" s="28"/>
      <c r="U29" s="28"/>
      <c r="V29" s="28"/>
      <c r="W29" s="29">
        <v>1</v>
      </c>
      <c r="X29" s="29">
        <v>0</v>
      </c>
      <c r="Y29" s="29">
        <v>0</v>
      </c>
      <c r="Z29" s="29">
        <v>0</v>
      </c>
      <c r="AA29" s="30">
        <v>0</v>
      </c>
      <c r="AB29" s="27">
        <f>P29+Q29+R29+S29+T29+U29+V29</f>
        <v>15.9</v>
      </c>
      <c r="AC29" s="26">
        <f>W29</f>
        <v>1</v>
      </c>
      <c r="AD29" s="23">
        <f>(X29*3)+(Y29*10)+(Z29*5)+(AA29*20)</f>
        <v>0</v>
      </c>
      <c r="AE29" s="45">
        <f>AB29+AC29+AD29</f>
        <v>16.899999999999999</v>
      </c>
      <c r="AF29" s="31">
        <v>51.11</v>
      </c>
      <c r="AG29" s="28"/>
      <c r="AH29" s="28"/>
      <c r="AI29" s="28"/>
      <c r="AJ29" s="29">
        <v>0</v>
      </c>
      <c r="AK29" s="29">
        <v>0</v>
      </c>
      <c r="AL29" s="29">
        <v>0</v>
      </c>
      <c r="AM29" s="29">
        <v>0</v>
      </c>
      <c r="AN29" s="30">
        <v>0</v>
      </c>
      <c r="AO29" s="27">
        <f>AF29+AG29+AH29+AI29</f>
        <v>51.11</v>
      </c>
      <c r="AP29" s="26">
        <f>AJ29</f>
        <v>0</v>
      </c>
      <c r="AQ29" s="23">
        <f>(AK29*3)+(AL29*10)+(AM29*5)+(AN29*20)</f>
        <v>0</v>
      </c>
      <c r="AR29" s="45">
        <f>AO29+AP29+AQ29</f>
        <v>51.11</v>
      </c>
      <c r="AS29" s="31">
        <v>43.94</v>
      </c>
      <c r="AT29" s="28"/>
      <c r="AU29" s="28"/>
      <c r="AV29" s="29">
        <v>5</v>
      </c>
      <c r="AW29" s="29">
        <v>0</v>
      </c>
      <c r="AX29" s="29">
        <v>0</v>
      </c>
      <c r="AY29" s="29">
        <v>0</v>
      </c>
      <c r="AZ29" s="30">
        <v>0</v>
      </c>
      <c r="BA29" s="27">
        <f>AS29+AT29+AU29</f>
        <v>43.94</v>
      </c>
      <c r="BB29" s="26">
        <f>AV29</f>
        <v>5</v>
      </c>
      <c r="BC29" s="23">
        <f>(AW29*3)+(AX29*10)+(AY29*5)+(AZ29*20)</f>
        <v>0</v>
      </c>
      <c r="BD29" s="45">
        <f>BA29+BB29+BC29</f>
        <v>48.94</v>
      </c>
      <c r="BE29" s="27"/>
      <c r="BF29" s="43"/>
      <c r="BG29" s="29"/>
      <c r="BH29" s="29"/>
      <c r="BI29" s="29"/>
      <c r="BJ29" s="29"/>
      <c r="BK29" s="30"/>
      <c r="BL29" s="40">
        <f>BE29+BF29</f>
        <v>0</v>
      </c>
      <c r="BM29" s="37">
        <f>BG29/2</f>
        <v>0</v>
      </c>
      <c r="BN29" s="36">
        <f>(BH29*3)+(BI29*5)+(BJ29*5)+(BK29*20)</f>
        <v>0</v>
      </c>
      <c r="BO29" s="35">
        <f>BL29+BM29+BN29</f>
        <v>0</v>
      </c>
      <c r="BP29" s="31">
        <v>33.97</v>
      </c>
      <c r="BQ29" s="28"/>
      <c r="BR29" s="28"/>
      <c r="BS29" s="28"/>
      <c r="BT29" s="29">
        <v>0</v>
      </c>
      <c r="BU29" s="29">
        <v>0</v>
      </c>
      <c r="BV29" s="29">
        <v>0</v>
      </c>
      <c r="BW29" s="29">
        <v>0</v>
      </c>
      <c r="BX29" s="30">
        <v>0</v>
      </c>
      <c r="BY29" s="27">
        <f>BP29+BQ29+BR29+BS29</f>
        <v>33.97</v>
      </c>
      <c r="BZ29" s="26">
        <f>BT29</f>
        <v>0</v>
      </c>
      <c r="CA29" s="32">
        <f>(BU29*3)+(BV29*10)+(BW29*5)+(BX29*20)</f>
        <v>0</v>
      </c>
      <c r="CB29" s="72">
        <f>BY29+BZ29+CA29</f>
        <v>33.97</v>
      </c>
      <c r="CC29" s="31">
        <v>38</v>
      </c>
      <c r="CD29" s="28"/>
      <c r="CE29" s="29">
        <v>3</v>
      </c>
      <c r="CF29" s="29">
        <v>0</v>
      </c>
      <c r="CG29" s="29">
        <v>0</v>
      </c>
      <c r="CH29" s="29">
        <v>1</v>
      </c>
      <c r="CI29" s="30">
        <v>0</v>
      </c>
      <c r="CJ29" s="27">
        <f>CC29+CD29</f>
        <v>38</v>
      </c>
      <c r="CK29" s="26">
        <f>CE29</f>
        <v>3</v>
      </c>
      <c r="CL29" s="23">
        <f>(CF29*3)+(CG29*10)+(CH29*5)+(CI29*20)</f>
        <v>5</v>
      </c>
      <c r="CM29" s="45">
        <f>CJ29+CK29+CL29</f>
        <v>46</v>
      </c>
      <c r="IL29" s="79"/>
    </row>
    <row r="30" spans="1:283" s="4" customFormat="1" x14ac:dyDescent="0.2">
      <c r="A30" s="33">
        <v>2</v>
      </c>
      <c r="B30" s="63" t="s">
        <v>160</v>
      </c>
      <c r="C30" s="25"/>
      <c r="D30" s="64" t="s">
        <v>142</v>
      </c>
      <c r="E30" s="64" t="s">
        <v>141</v>
      </c>
      <c r="F30" s="65" t="s">
        <v>141</v>
      </c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>L30+M30+O30</f>
        <v>252.26</v>
      </c>
      <c r="L30" s="59">
        <f>AB30+AO30+BA30+BL30+BY30+CJ30+CU29+DF29+DQ29+EB29+EM29+EX29+FI29+FT29+GE29+GP29+HA29+HL29+HW29+IH29</f>
        <v>188.26</v>
      </c>
      <c r="M30" s="36">
        <f>AD30+AQ30+BC30+BN30+CA30+CL30+CW29+DH29+DS29+ED29+EO29+EZ29+FK29+FV29+GG29+GR29+HC29+HN29+HY29+IJ29</f>
        <v>10</v>
      </c>
      <c r="N30" s="37">
        <f>O30</f>
        <v>54</v>
      </c>
      <c r="O30" s="60">
        <f>W30+AJ30+AV30+BG30+BT30+CE30+CP29+DA29+DL29+DW29+EH29+ES29+FD29+FO29+FZ29+GK29+GV29+HG29+HR29+IC29</f>
        <v>54</v>
      </c>
      <c r="P30" s="31">
        <v>4.37</v>
      </c>
      <c r="Q30" s="28">
        <v>5.65</v>
      </c>
      <c r="R30" s="28"/>
      <c r="S30" s="28"/>
      <c r="T30" s="28"/>
      <c r="U30" s="28"/>
      <c r="V30" s="28"/>
      <c r="W30" s="29">
        <v>2</v>
      </c>
      <c r="X30" s="29">
        <v>0</v>
      </c>
      <c r="Y30" s="29">
        <v>0</v>
      </c>
      <c r="Z30" s="29">
        <v>0</v>
      </c>
      <c r="AA30" s="30">
        <v>0</v>
      </c>
      <c r="AB30" s="27">
        <f>P30+Q30+R30+S30+T30+U30+V30</f>
        <v>10.02</v>
      </c>
      <c r="AC30" s="26">
        <f>W30</f>
        <v>2</v>
      </c>
      <c r="AD30" s="23">
        <f>(X30*3)+(Y30*10)+(Z30*5)+(AA30*20)</f>
        <v>0</v>
      </c>
      <c r="AE30" s="45">
        <f>AB30+AC30+AD30</f>
        <v>12.02</v>
      </c>
      <c r="AF30" s="31">
        <v>27.21</v>
      </c>
      <c r="AG30" s="28"/>
      <c r="AH30" s="28"/>
      <c r="AI30" s="28"/>
      <c r="AJ30" s="29">
        <v>16</v>
      </c>
      <c r="AK30" s="29">
        <v>0</v>
      </c>
      <c r="AL30" s="29">
        <v>0</v>
      </c>
      <c r="AM30" s="29">
        <v>0</v>
      </c>
      <c r="AN30" s="30">
        <v>0</v>
      </c>
      <c r="AO30" s="27">
        <f>AF30+AG30+AH30+AI30</f>
        <v>27.21</v>
      </c>
      <c r="AP30" s="26">
        <f>AJ30</f>
        <v>16</v>
      </c>
      <c r="AQ30" s="23">
        <f>(AK30*3)+(AL30*10)+(AM30*5)+(AN30*20)</f>
        <v>0</v>
      </c>
      <c r="AR30" s="45">
        <f>AO30+AP30+AQ30</f>
        <v>43.21</v>
      </c>
      <c r="AS30" s="31">
        <v>73.12</v>
      </c>
      <c r="AT30" s="28"/>
      <c r="AU30" s="28"/>
      <c r="AV30" s="29">
        <v>19</v>
      </c>
      <c r="AW30" s="29">
        <v>0</v>
      </c>
      <c r="AX30" s="29">
        <v>0</v>
      </c>
      <c r="AY30" s="29">
        <v>0</v>
      </c>
      <c r="AZ30" s="30">
        <v>0</v>
      </c>
      <c r="BA30" s="27">
        <f>AS30+AT30+AU30</f>
        <v>73.12</v>
      </c>
      <c r="BB30" s="26">
        <f>AV30</f>
        <v>19</v>
      </c>
      <c r="BC30" s="23">
        <f>(AW30*3)+(AX30*10)+(AY30*5)+(AZ30*20)</f>
        <v>0</v>
      </c>
      <c r="BD30" s="45">
        <f>BA30+BB30+BC30</f>
        <v>92.12</v>
      </c>
      <c r="BE30" s="27"/>
      <c r="BF30" s="43"/>
      <c r="BG30" s="29"/>
      <c r="BH30" s="29"/>
      <c r="BI30" s="29"/>
      <c r="BJ30" s="29"/>
      <c r="BK30" s="30"/>
      <c r="BL30" s="40">
        <f>BE30+BF30</f>
        <v>0</v>
      </c>
      <c r="BM30" s="37">
        <f>BG30/2</f>
        <v>0</v>
      </c>
      <c r="BN30" s="36">
        <f>(BH30*3)+(BI30*5)+(BJ30*5)+(BK30*20)</f>
        <v>0</v>
      </c>
      <c r="BO30" s="35">
        <f>BL30+BM30+BN30</f>
        <v>0</v>
      </c>
      <c r="BP30" s="31">
        <v>40.79</v>
      </c>
      <c r="BQ30" s="28"/>
      <c r="BR30" s="28"/>
      <c r="BS30" s="28"/>
      <c r="BT30" s="29">
        <v>7</v>
      </c>
      <c r="BU30" s="29">
        <v>0</v>
      </c>
      <c r="BV30" s="29">
        <v>0</v>
      </c>
      <c r="BW30" s="29">
        <v>0</v>
      </c>
      <c r="BX30" s="30">
        <v>0</v>
      </c>
      <c r="BY30" s="27">
        <f>BP30+BQ30+BR30+BS30</f>
        <v>40.79</v>
      </c>
      <c r="BZ30" s="26">
        <f>BT30</f>
        <v>7</v>
      </c>
      <c r="CA30" s="32">
        <f>(BU30*3)+(BV30*10)+(BW30*5)+(BX30*20)</f>
        <v>0</v>
      </c>
      <c r="CB30" s="72">
        <f>BY30+BZ30+CA30</f>
        <v>47.79</v>
      </c>
      <c r="CC30" s="31">
        <v>37.119999999999997</v>
      </c>
      <c r="CD30" s="28"/>
      <c r="CE30" s="29">
        <v>10</v>
      </c>
      <c r="CF30" s="29">
        <v>0</v>
      </c>
      <c r="CG30" s="29">
        <v>0</v>
      </c>
      <c r="CH30" s="29">
        <v>2</v>
      </c>
      <c r="CI30" s="30">
        <v>0</v>
      </c>
      <c r="CJ30" s="27">
        <f>CC30+CD30</f>
        <v>37.119999999999997</v>
      </c>
      <c r="CK30" s="26">
        <f>CE30</f>
        <v>10</v>
      </c>
      <c r="CL30" s="23">
        <f>(CF30*3)+(CG30*10)+(CH30*5)+(CI30*20)</f>
        <v>10</v>
      </c>
      <c r="CM30" s="45">
        <f>CJ30+CK30+CL30</f>
        <v>57.12</v>
      </c>
      <c r="IL30" s="79"/>
    </row>
    <row r="31" spans="1:283" s="4" customFormat="1" ht="12.75" customHeight="1" x14ac:dyDescent="0.2">
      <c r="A31" s="33">
        <v>3</v>
      </c>
      <c r="B31" s="63" t="s">
        <v>171</v>
      </c>
      <c r="C31" s="25"/>
      <c r="D31" s="64" t="s">
        <v>142</v>
      </c>
      <c r="E31" s="64" t="s">
        <v>141</v>
      </c>
      <c r="F31" s="65" t="s">
        <v>141</v>
      </c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>L31+M31+O31</f>
        <v>530.41</v>
      </c>
      <c r="L31" s="59">
        <f>AB31+AO31+BA31+BL31+BY31+CJ31+CU30+DF30+DQ30+EB30+EM30+EX30+FI30+FT30+GE30+GP30+HA30+HL30+HW30+IH30</f>
        <v>398.41</v>
      </c>
      <c r="M31" s="36">
        <f>AD31+AQ31+BC31+BN31+CA31+CL31+CW30+DH30+DS30+ED30+EO30+EZ30+FK30+FV30+GG30+GR30+HC30+HN30+HY30+IJ30</f>
        <v>16</v>
      </c>
      <c r="N31" s="37">
        <f>O31</f>
        <v>116</v>
      </c>
      <c r="O31" s="60">
        <f>W31+AJ31+AV31+BG31+BT31+CE31+CP30+DA30+DL30+DW30+EH30+ES30+FD30+FO30+FZ30+GK30+GV30+HG30+HR30+IC30</f>
        <v>116</v>
      </c>
      <c r="P31" s="31">
        <v>14.24</v>
      </c>
      <c r="Q31" s="28">
        <v>9.98</v>
      </c>
      <c r="R31" s="28"/>
      <c r="S31" s="28"/>
      <c r="T31" s="28"/>
      <c r="U31" s="28"/>
      <c r="V31" s="28"/>
      <c r="W31" s="29">
        <v>12</v>
      </c>
      <c r="X31" s="29">
        <v>0</v>
      </c>
      <c r="Y31" s="29">
        <v>0</v>
      </c>
      <c r="Z31" s="29">
        <v>0</v>
      </c>
      <c r="AA31" s="30">
        <v>0</v>
      </c>
      <c r="AB31" s="27">
        <f>P31+Q31+R31+S31+T31+U31+V31</f>
        <v>24.22</v>
      </c>
      <c r="AC31" s="26">
        <f>W31</f>
        <v>12</v>
      </c>
      <c r="AD31" s="23">
        <f>(X31*3)+(Y31*10)+(Z31*5)+(AA31*20)</f>
        <v>0</v>
      </c>
      <c r="AE31" s="45">
        <f>AB31+AC31+AD31</f>
        <v>36.22</v>
      </c>
      <c r="AF31" s="31">
        <v>94.74</v>
      </c>
      <c r="AG31" s="28"/>
      <c r="AH31" s="28"/>
      <c r="AI31" s="28"/>
      <c r="AJ31" s="29">
        <v>31</v>
      </c>
      <c r="AK31" s="29">
        <v>0</v>
      </c>
      <c r="AL31" s="29">
        <v>0</v>
      </c>
      <c r="AM31" s="29">
        <v>0</v>
      </c>
      <c r="AN31" s="30">
        <v>0</v>
      </c>
      <c r="AO31" s="27">
        <f>AF31+AG31+AH31+AI31</f>
        <v>94.74</v>
      </c>
      <c r="AP31" s="26">
        <f>AJ31</f>
        <v>31</v>
      </c>
      <c r="AQ31" s="23">
        <f>(AK31*3)+(AL31*10)+(AM31*5)+(AN31*20)</f>
        <v>0</v>
      </c>
      <c r="AR31" s="45">
        <f>AO31+AP31+AQ31</f>
        <v>125.74</v>
      </c>
      <c r="AS31" s="31">
        <v>71.260000000000005</v>
      </c>
      <c r="AT31" s="28"/>
      <c r="AU31" s="28"/>
      <c r="AV31" s="29">
        <v>27</v>
      </c>
      <c r="AW31" s="29">
        <v>1</v>
      </c>
      <c r="AX31" s="29">
        <v>0</v>
      </c>
      <c r="AY31" s="29">
        <v>1</v>
      </c>
      <c r="AZ31" s="30">
        <v>0</v>
      </c>
      <c r="BA31" s="27">
        <f>AS31+AT31+AU31</f>
        <v>71.260000000000005</v>
      </c>
      <c r="BB31" s="26">
        <f>AV31</f>
        <v>27</v>
      </c>
      <c r="BC31" s="23">
        <f>(AW31*3)+(AX31*10)+(AY31*5)+(AZ31*20)</f>
        <v>8</v>
      </c>
      <c r="BD31" s="45">
        <f>BA31+BB31+BC31</f>
        <v>106.26</v>
      </c>
      <c r="BE31" s="27"/>
      <c r="BF31" s="43"/>
      <c r="BG31" s="29"/>
      <c r="BH31" s="29"/>
      <c r="BI31" s="29"/>
      <c r="BJ31" s="29"/>
      <c r="BK31" s="30"/>
      <c r="BL31" s="40">
        <f>BE31+BF31</f>
        <v>0</v>
      </c>
      <c r="BM31" s="37">
        <f>BG31/2</f>
        <v>0</v>
      </c>
      <c r="BN31" s="36">
        <f>(BH31*3)+(BI31*5)+(BJ31*5)+(BK31*20)</f>
        <v>0</v>
      </c>
      <c r="BO31" s="35">
        <f>BL31+BM31+BN31</f>
        <v>0</v>
      </c>
      <c r="BP31" s="31">
        <v>111.17</v>
      </c>
      <c r="BQ31" s="28"/>
      <c r="BR31" s="28"/>
      <c r="BS31" s="28"/>
      <c r="BT31" s="29">
        <v>30</v>
      </c>
      <c r="BU31" s="29">
        <v>0</v>
      </c>
      <c r="BV31" s="29">
        <v>0</v>
      </c>
      <c r="BW31" s="29">
        <v>1</v>
      </c>
      <c r="BX31" s="30">
        <v>0</v>
      </c>
      <c r="BY31" s="27">
        <f>BP31+BQ31+BR31+BS31</f>
        <v>111.17</v>
      </c>
      <c r="BZ31" s="26">
        <f>BT31</f>
        <v>30</v>
      </c>
      <c r="CA31" s="32">
        <f>(BU31*3)+(BV31*10)+(BW31*5)+(BX31*20)</f>
        <v>5</v>
      </c>
      <c r="CB31" s="72">
        <f>BY31+BZ31+CA31</f>
        <v>146.16999999999999</v>
      </c>
      <c r="CC31" s="31">
        <v>97.02</v>
      </c>
      <c r="CD31" s="28"/>
      <c r="CE31" s="29">
        <v>16</v>
      </c>
      <c r="CF31" s="29">
        <v>1</v>
      </c>
      <c r="CG31" s="29">
        <v>0</v>
      </c>
      <c r="CH31" s="29">
        <v>0</v>
      </c>
      <c r="CI31" s="30">
        <v>0</v>
      </c>
      <c r="CJ31" s="27">
        <f>CC31+CD31</f>
        <v>97.02</v>
      </c>
      <c r="CK31" s="26">
        <f>CE31</f>
        <v>16</v>
      </c>
      <c r="CL31" s="23">
        <f>(CF31*3)+(CG31*10)+(CH31*5)+(CI31*20)</f>
        <v>3</v>
      </c>
      <c r="CM31" s="45">
        <f>CJ31+CK31+CL31</f>
        <v>116.02</v>
      </c>
      <c r="IL31" s="79"/>
      <c r="IO31"/>
      <c r="IP31"/>
      <c r="IQ31"/>
    </row>
    <row r="32" spans="1:283" s="4" customFormat="1" ht="3" customHeight="1" x14ac:dyDescent="0.2">
      <c r="A32" s="155"/>
      <c r="B32" s="156"/>
      <c r="C32" s="157"/>
      <c r="D32" s="158"/>
      <c r="E32" s="158"/>
      <c r="F32" s="159"/>
      <c r="G32" s="160"/>
      <c r="H32" s="161"/>
      <c r="I32" s="162"/>
      <c r="J32" s="163"/>
      <c r="K32" s="164"/>
      <c r="L32" s="165"/>
      <c r="M32" s="166"/>
      <c r="N32" s="167"/>
      <c r="O32" s="168"/>
      <c r="P32" s="169"/>
      <c r="Q32" s="170"/>
      <c r="R32" s="170"/>
      <c r="S32" s="170"/>
      <c r="T32" s="170"/>
      <c r="U32" s="170"/>
      <c r="V32" s="170"/>
      <c r="W32" s="171"/>
      <c r="X32" s="171"/>
      <c r="Y32" s="171"/>
      <c r="Z32" s="171"/>
      <c r="AA32" s="172"/>
      <c r="AB32" s="173"/>
      <c r="AC32" s="174"/>
      <c r="AD32" s="175"/>
      <c r="AE32" s="176"/>
      <c r="AF32" s="169"/>
      <c r="AG32" s="170"/>
      <c r="AH32" s="170"/>
      <c r="AI32" s="170"/>
      <c r="AJ32" s="171"/>
      <c r="AK32" s="171"/>
      <c r="AL32" s="171"/>
      <c r="AM32" s="171"/>
      <c r="AN32" s="172"/>
      <c r="AO32" s="173"/>
      <c r="AP32" s="174"/>
      <c r="AQ32" s="175"/>
      <c r="AR32" s="176"/>
      <c r="AS32" s="169"/>
      <c r="AT32" s="170"/>
      <c r="AU32" s="170"/>
      <c r="AV32" s="171"/>
      <c r="AW32" s="171"/>
      <c r="AX32" s="171"/>
      <c r="AY32" s="171"/>
      <c r="AZ32" s="172"/>
      <c r="BA32" s="173"/>
      <c r="BB32" s="174"/>
      <c r="BC32" s="175"/>
      <c r="BD32" s="176"/>
      <c r="BE32" s="173"/>
      <c r="BF32" s="177"/>
      <c r="BG32" s="171"/>
      <c r="BH32" s="171"/>
      <c r="BI32" s="171"/>
      <c r="BJ32" s="171"/>
      <c r="BK32" s="172"/>
      <c r="BL32" s="178"/>
      <c r="BM32" s="167"/>
      <c r="BN32" s="166"/>
      <c r="BO32" s="179"/>
      <c r="BP32" s="169"/>
      <c r="BQ32" s="170"/>
      <c r="BR32" s="170"/>
      <c r="BS32" s="170"/>
      <c r="BT32" s="171"/>
      <c r="BU32" s="171"/>
      <c r="BV32" s="171"/>
      <c r="BW32" s="171"/>
      <c r="BX32" s="172"/>
      <c r="BY32" s="173"/>
      <c r="BZ32" s="174"/>
      <c r="CA32" s="180"/>
      <c r="CB32" s="181"/>
      <c r="CC32" s="169"/>
      <c r="CD32" s="170"/>
      <c r="CE32" s="171"/>
      <c r="CF32" s="171"/>
      <c r="CG32" s="171"/>
      <c r="CH32" s="171"/>
      <c r="CI32" s="172"/>
      <c r="CJ32" s="173"/>
      <c r="CK32" s="174"/>
      <c r="CL32" s="175"/>
      <c r="CM32" s="176"/>
      <c r="IL32" s="79"/>
      <c r="IO32"/>
      <c r="IP32"/>
      <c r="IQ32"/>
    </row>
    <row r="33" spans="1:283" s="4" customFormat="1" ht="12.75" customHeight="1" x14ac:dyDescent="0.2">
      <c r="A33" s="33">
        <v>1</v>
      </c>
      <c r="B33" s="63" t="s">
        <v>113</v>
      </c>
      <c r="C33" s="25"/>
      <c r="D33" s="64" t="s">
        <v>112</v>
      </c>
      <c r="E33" s="64" t="s">
        <v>114</v>
      </c>
      <c r="F33" s="65" t="s">
        <v>110</v>
      </c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>L33+M33+O33</f>
        <v>137.36000000000001</v>
      </c>
      <c r="L33" s="59">
        <f>AB33+AO33+BA33+BL33+BY33+CJ33+CU33+DF33+DQ33+EB33+EM33+EX33+FI33+FT33+GE33+GP33+HA33+HL33+HW33+IH33</f>
        <v>128.36000000000001</v>
      </c>
      <c r="M33" s="36">
        <f>AD33+AQ33+BC33+BN33+CA33+CL33+CW33+DH33+DS33+ED33+EO33+EZ33+FK33+FV33+GG33+GR33+HC33+HN33+HY33+IJ33</f>
        <v>0</v>
      </c>
      <c r="N33" s="37">
        <f>O33</f>
        <v>9</v>
      </c>
      <c r="O33" s="60">
        <f>W33+AJ33+AV33+BG33+BT33+CE33+CP33+DA33+DL33+DW33+EH33+ES33+FD33+FO33+FZ33+GK33+GV33+HG33+HR33+IC33</f>
        <v>9</v>
      </c>
      <c r="P33" s="31">
        <v>2.59</v>
      </c>
      <c r="Q33" s="28">
        <v>2.69</v>
      </c>
      <c r="R33" s="28"/>
      <c r="S33" s="28"/>
      <c r="T33" s="28"/>
      <c r="U33" s="28"/>
      <c r="V33" s="28"/>
      <c r="W33" s="29">
        <v>2</v>
      </c>
      <c r="X33" s="29">
        <v>0</v>
      </c>
      <c r="Y33" s="29">
        <v>0</v>
      </c>
      <c r="Z33" s="29">
        <v>0</v>
      </c>
      <c r="AA33" s="30">
        <v>0</v>
      </c>
      <c r="AB33" s="27">
        <f>P33+Q33+R33+S33+T33+U33+V33</f>
        <v>5.28</v>
      </c>
      <c r="AC33" s="26">
        <f>W33</f>
        <v>2</v>
      </c>
      <c r="AD33" s="23">
        <f>(X33*3)+(Y33*10)+(Z33*5)+(AA33*20)</f>
        <v>0</v>
      </c>
      <c r="AE33" s="45">
        <f>AB33+AC33+AD33</f>
        <v>7.28</v>
      </c>
      <c r="AF33" s="31">
        <v>21.67</v>
      </c>
      <c r="AG33" s="28"/>
      <c r="AH33" s="28"/>
      <c r="AI33" s="28"/>
      <c r="AJ33" s="29">
        <v>4</v>
      </c>
      <c r="AK33" s="29">
        <v>0</v>
      </c>
      <c r="AL33" s="29">
        <v>0</v>
      </c>
      <c r="AM33" s="29">
        <v>0</v>
      </c>
      <c r="AN33" s="30">
        <v>0</v>
      </c>
      <c r="AO33" s="27">
        <f>AF33+AG33+AH33+AI33</f>
        <v>21.67</v>
      </c>
      <c r="AP33" s="26">
        <f>AJ33</f>
        <v>4</v>
      </c>
      <c r="AQ33" s="23">
        <f>(AK33*3)+(AL33*10)+(AM33*5)+(AN33*20)</f>
        <v>0</v>
      </c>
      <c r="AR33" s="45">
        <f>AO33+AP33+AQ33</f>
        <v>25.67</v>
      </c>
      <c r="AS33" s="31">
        <v>36.68</v>
      </c>
      <c r="AT33" s="28"/>
      <c r="AU33" s="28"/>
      <c r="AV33" s="29">
        <v>1</v>
      </c>
      <c r="AW33" s="29">
        <v>0</v>
      </c>
      <c r="AX33" s="29">
        <v>0</v>
      </c>
      <c r="AY33" s="29">
        <v>0</v>
      </c>
      <c r="AZ33" s="30">
        <v>0</v>
      </c>
      <c r="BA33" s="27">
        <f>AS33+AT33+AU33</f>
        <v>36.68</v>
      </c>
      <c r="BB33" s="26">
        <f>AV33</f>
        <v>1</v>
      </c>
      <c r="BC33" s="23">
        <f>(AW33*3)+(AX33*10)+(AY33*5)+(AZ33*20)</f>
        <v>0</v>
      </c>
      <c r="BD33" s="45">
        <f>BA33+BB33+BC33</f>
        <v>37.68</v>
      </c>
      <c r="BE33" s="27"/>
      <c r="BF33" s="43"/>
      <c r="BG33" s="29"/>
      <c r="BH33" s="29"/>
      <c r="BI33" s="29"/>
      <c r="BJ33" s="29"/>
      <c r="BK33" s="30"/>
      <c r="BL33" s="40">
        <f>BE33+BF33</f>
        <v>0</v>
      </c>
      <c r="BM33" s="37">
        <f>BG33/2</f>
        <v>0</v>
      </c>
      <c r="BN33" s="36">
        <f>(BH33*3)+(BI33*5)+(BJ33*5)+(BK33*20)</f>
        <v>0</v>
      </c>
      <c r="BO33" s="35">
        <f>BL33+BM33+BN33</f>
        <v>0</v>
      </c>
      <c r="BP33" s="31">
        <v>31.25</v>
      </c>
      <c r="BQ33" s="28"/>
      <c r="BR33" s="28"/>
      <c r="BS33" s="28"/>
      <c r="BT33" s="29">
        <v>0</v>
      </c>
      <c r="BU33" s="29">
        <v>0</v>
      </c>
      <c r="BV33" s="29">
        <v>0</v>
      </c>
      <c r="BW33" s="29">
        <v>0</v>
      </c>
      <c r="BX33" s="30">
        <v>0</v>
      </c>
      <c r="BY33" s="27">
        <f>BP33+BQ33+BR33+BS33</f>
        <v>31.25</v>
      </c>
      <c r="BZ33" s="26">
        <f>BT33</f>
        <v>0</v>
      </c>
      <c r="CA33" s="32">
        <f>(BU33*3)+(BV33*10)+(BW33*5)+(BX33*20)</f>
        <v>0</v>
      </c>
      <c r="CB33" s="72">
        <f>BY33+BZ33+CA33</f>
        <v>31.25</v>
      </c>
      <c r="CC33" s="31">
        <v>33.479999999999997</v>
      </c>
      <c r="CD33" s="28"/>
      <c r="CE33" s="29">
        <v>2</v>
      </c>
      <c r="CF33" s="29">
        <v>0</v>
      </c>
      <c r="CG33" s="29">
        <v>0</v>
      </c>
      <c r="CH33" s="29">
        <v>0</v>
      </c>
      <c r="CI33" s="30">
        <v>0</v>
      </c>
      <c r="CJ33" s="27">
        <f>CC33+CD33</f>
        <v>33.479999999999997</v>
      </c>
      <c r="CK33" s="26">
        <f>CE33</f>
        <v>2</v>
      </c>
      <c r="CL33" s="23">
        <f>(CF33*3)+(CG33*10)+(CH33*5)+(CI33*20)</f>
        <v>0</v>
      </c>
      <c r="CM33" s="45">
        <f>CJ33+CK33+CL33</f>
        <v>35.479999999999997</v>
      </c>
      <c r="IL33" s="79"/>
      <c r="IM33"/>
      <c r="IN33"/>
      <c r="IQ33"/>
    </row>
    <row r="34" spans="1:283" s="4" customFormat="1" ht="3" customHeight="1" x14ac:dyDescent="0.2">
      <c r="A34" s="155"/>
      <c r="B34" s="156"/>
      <c r="C34" s="157"/>
      <c r="D34" s="158"/>
      <c r="E34" s="158"/>
      <c r="F34" s="159"/>
      <c r="G34" s="160"/>
      <c r="H34" s="161"/>
      <c r="I34" s="162"/>
      <c r="J34" s="163"/>
      <c r="K34" s="164"/>
      <c r="L34" s="165"/>
      <c r="M34" s="166"/>
      <c r="N34" s="167"/>
      <c r="O34" s="168"/>
      <c r="P34" s="169"/>
      <c r="Q34" s="170"/>
      <c r="R34" s="170"/>
      <c r="S34" s="170"/>
      <c r="T34" s="170"/>
      <c r="U34" s="170"/>
      <c r="V34" s="170"/>
      <c r="W34" s="171"/>
      <c r="X34" s="171"/>
      <c r="Y34" s="171"/>
      <c r="Z34" s="171"/>
      <c r="AA34" s="172"/>
      <c r="AB34" s="173"/>
      <c r="AC34" s="174"/>
      <c r="AD34" s="175"/>
      <c r="AE34" s="176"/>
      <c r="AF34" s="169"/>
      <c r="AG34" s="170"/>
      <c r="AH34" s="170"/>
      <c r="AI34" s="170"/>
      <c r="AJ34" s="171"/>
      <c r="AK34" s="171"/>
      <c r="AL34" s="171"/>
      <c r="AM34" s="171"/>
      <c r="AN34" s="172"/>
      <c r="AO34" s="173"/>
      <c r="AP34" s="174"/>
      <c r="AQ34" s="175"/>
      <c r="AR34" s="176"/>
      <c r="AS34" s="169"/>
      <c r="AT34" s="170"/>
      <c r="AU34" s="170"/>
      <c r="AV34" s="171"/>
      <c r="AW34" s="171"/>
      <c r="AX34" s="171"/>
      <c r="AY34" s="171"/>
      <c r="AZ34" s="172"/>
      <c r="BA34" s="173"/>
      <c r="BB34" s="174"/>
      <c r="BC34" s="175"/>
      <c r="BD34" s="176"/>
      <c r="BE34" s="173"/>
      <c r="BF34" s="177"/>
      <c r="BG34" s="171"/>
      <c r="BH34" s="171"/>
      <c r="BI34" s="171"/>
      <c r="BJ34" s="171"/>
      <c r="BK34" s="172"/>
      <c r="BL34" s="178"/>
      <c r="BM34" s="167"/>
      <c r="BN34" s="166"/>
      <c r="BO34" s="179"/>
      <c r="BP34" s="169"/>
      <c r="BQ34" s="170"/>
      <c r="BR34" s="170"/>
      <c r="BS34" s="170"/>
      <c r="BT34" s="171"/>
      <c r="BU34" s="171"/>
      <c r="BV34" s="171"/>
      <c r="BW34" s="171"/>
      <c r="BX34" s="172"/>
      <c r="BY34" s="173"/>
      <c r="BZ34" s="174"/>
      <c r="CA34" s="180"/>
      <c r="CB34" s="181"/>
      <c r="CC34" s="169"/>
      <c r="CD34" s="170"/>
      <c r="CE34" s="171"/>
      <c r="CF34" s="171"/>
      <c r="CG34" s="171"/>
      <c r="CH34" s="171"/>
      <c r="CI34" s="172"/>
      <c r="CJ34" s="173"/>
      <c r="CK34" s="174"/>
      <c r="CL34" s="175"/>
      <c r="CM34" s="176"/>
      <c r="IL34" s="79"/>
      <c r="IM34"/>
      <c r="IN34"/>
      <c r="IQ34"/>
    </row>
    <row r="35" spans="1:283" s="4" customFormat="1" x14ac:dyDescent="0.2">
      <c r="A35" s="33">
        <v>1</v>
      </c>
      <c r="B35" s="63" t="s">
        <v>163</v>
      </c>
      <c r="C35" s="25"/>
      <c r="D35" s="64"/>
      <c r="E35" s="64" t="s">
        <v>164</v>
      </c>
      <c r="F35" s="65" t="s">
        <v>110</v>
      </c>
      <c r="G35" s="24" t="str">
        <f>IF(AND(OR($G$2="Y",$H$2="Y"),I35&lt;5,J35&lt;5),IF(AND(I35=#REF!,J35=#REF!),#REF!+1,1),"")</f>
        <v/>
      </c>
      <c r="H35" s="21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34" t="str">
        <f>IF(ISNA(VLOOKUP(E35,SortLookup!$A$1:$B$5,2,FALSE))," ",VLOOKUP(E35,SortLookup!$A$1:$B$5,2,FALSE))</f>
        <v xml:space="preserve"> </v>
      </c>
      <c r="J35" s="22" t="str">
        <f>IF(ISNA(VLOOKUP(F35,SortLookup!$A$7:$B$11,2,FALSE))," ",VLOOKUP(F35,SortLookup!$A$7:$B$11,2,FALSE))</f>
        <v xml:space="preserve"> </v>
      </c>
      <c r="K35" s="58">
        <f>L35+M35+O35</f>
        <v>217.56</v>
      </c>
      <c r="L35" s="59">
        <f>AB35+AO35+BA35+BL35+BY35+CJ35+CU33+DF33+DQ33+EB33+EM33+EX33+FI33+FT33+GE33+GP33+HA33+HL33+HW33+IH33</f>
        <v>189.56</v>
      </c>
      <c r="M35" s="36">
        <f>AD35+AQ35+BC35+BN35+CA35+CL35+CW33+DH33+DS33+ED33+EO33+EZ33+FK33+FV33+GG33+GR33+HC33+HN33+HY33+IJ33</f>
        <v>0</v>
      </c>
      <c r="N35" s="37">
        <f>O35</f>
        <v>28</v>
      </c>
      <c r="O35" s="60">
        <f>W35+AJ35+AV35+BG35+BT35+CE35+CP33+DA33+DL33+DW33+EH33+ES33+FD33+FO33+FZ33+GK33+GV33+HG33+HR33+IC33</f>
        <v>28</v>
      </c>
      <c r="P35" s="31">
        <v>5.63</v>
      </c>
      <c r="Q35" s="28">
        <v>6.26</v>
      </c>
      <c r="R35" s="28"/>
      <c r="S35" s="28"/>
      <c r="T35" s="28"/>
      <c r="U35" s="28"/>
      <c r="V35" s="28"/>
      <c r="W35" s="29">
        <v>2</v>
      </c>
      <c r="X35" s="29">
        <v>0</v>
      </c>
      <c r="Y35" s="29">
        <v>0</v>
      </c>
      <c r="Z35" s="29">
        <v>0</v>
      </c>
      <c r="AA35" s="30">
        <v>0</v>
      </c>
      <c r="AB35" s="27">
        <f>P35+Q35+R35+S35+T35+U35+V35</f>
        <v>11.89</v>
      </c>
      <c r="AC35" s="26">
        <f>W35</f>
        <v>2</v>
      </c>
      <c r="AD35" s="23">
        <f>(X35*3)+(Y35*10)+(Z35*5)+(AA35*20)</f>
        <v>0</v>
      </c>
      <c r="AE35" s="45">
        <f>AB35+AC35+AD35</f>
        <v>13.89</v>
      </c>
      <c r="AF35" s="31">
        <v>43.28</v>
      </c>
      <c r="AG35" s="28"/>
      <c r="AH35" s="28"/>
      <c r="AI35" s="28"/>
      <c r="AJ35" s="29">
        <v>5</v>
      </c>
      <c r="AK35" s="29">
        <v>0</v>
      </c>
      <c r="AL35" s="29">
        <v>0</v>
      </c>
      <c r="AM35" s="29">
        <v>0</v>
      </c>
      <c r="AN35" s="30">
        <v>0</v>
      </c>
      <c r="AO35" s="27">
        <f>AF35+AG35+AH35+AI35</f>
        <v>43.28</v>
      </c>
      <c r="AP35" s="26">
        <f>AJ35</f>
        <v>5</v>
      </c>
      <c r="AQ35" s="23">
        <f>(AK35*3)+(AL35*10)+(AM35*5)+(AN35*20)</f>
        <v>0</v>
      </c>
      <c r="AR35" s="45">
        <f>AO35+AP35+AQ35</f>
        <v>48.28</v>
      </c>
      <c r="AS35" s="31">
        <v>48.27</v>
      </c>
      <c r="AT35" s="28"/>
      <c r="AU35" s="28"/>
      <c r="AV35" s="29">
        <v>6</v>
      </c>
      <c r="AW35" s="29">
        <v>0</v>
      </c>
      <c r="AX35" s="29">
        <v>0</v>
      </c>
      <c r="AY35" s="29">
        <v>0</v>
      </c>
      <c r="AZ35" s="30">
        <v>0</v>
      </c>
      <c r="BA35" s="27">
        <f>AS35+AT35+AU35</f>
        <v>48.27</v>
      </c>
      <c r="BB35" s="26">
        <f>AV35</f>
        <v>6</v>
      </c>
      <c r="BC35" s="23">
        <f>(AW35*3)+(AX35*10)+(AY35*5)+(AZ35*20)</f>
        <v>0</v>
      </c>
      <c r="BD35" s="45">
        <f>BA35+BB35+BC35</f>
        <v>54.27</v>
      </c>
      <c r="BE35" s="27"/>
      <c r="BF35" s="43"/>
      <c r="BG35" s="29"/>
      <c r="BH35" s="29"/>
      <c r="BI35" s="29"/>
      <c r="BJ35" s="29"/>
      <c r="BK35" s="30"/>
      <c r="BL35" s="40">
        <f>BE35+BF35</f>
        <v>0</v>
      </c>
      <c r="BM35" s="37">
        <f>BG35/2</f>
        <v>0</v>
      </c>
      <c r="BN35" s="36">
        <f>(BH35*3)+(BI35*5)+(BJ35*5)+(BK35*20)</f>
        <v>0</v>
      </c>
      <c r="BO35" s="35">
        <f>BL35+BM35+BN35</f>
        <v>0</v>
      </c>
      <c r="BP35" s="31">
        <v>40.47</v>
      </c>
      <c r="BQ35" s="28"/>
      <c r="BR35" s="28"/>
      <c r="BS35" s="28"/>
      <c r="BT35" s="29">
        <v>1</v>
      </c>
      <c r="BU35" s="29">
        <v>0</v>
      </c>
      <c r="BV35" s="29">
        <v>0</v>
      </c>
      <c r="BW35" s="29">
        <v>0</v>
      </c>
      <c r="BX35" s="30">
        <v>0</v>
      </c>
      <c r="BY35" s="27">
        <f>BP35+BQ35+BR35+BS35</f>
        <v>40.47</v>
      </c>
      <c r="BZ35" s="26">
        <f>BT35</f>
        <v>1</v>
      </c>
      <c r="CA35" s="32">
        <f>(BU35*3)+(BV35*10)+(BW35*5)+(BX35*20)</f>
        <v>0</v>
      </c>
      <c r="CB35" s="72">
        <f>BY35+BZ35+CA35</f>
        <v>41.47</v>
      </c>
      <c r="CC35" s="31">
        <v>45.65</v>
      </c>
      <c r="CD35" s="28"/>
      <c r="CE35" s="29">
        <v>14</v>
      </c>
      <c r="CF35" s="29">
        <v>0</v>
      </c>
      <c r="CG35" s="29">
        <v>0</v>
      </c>
      <c r="CH35" s="29">
        <v>0</v>
      </c>
      <c r="CI35" s="30">
        <v>0</v>
      </c>
      <c r="CJ35" s="27">
        <f>CC35+CD35</f>
        <v>45.65</v>
      </c>
      <c r="CK35" s="26">
        <f>CE35</f>
        <v>14</v>
      </c>
      <c r="CL35" s="23">
        <f>(CF35*3)+(CG35*10)+(CH35*5)+(CI35*20)</f>
        <v>0</v>
      </c>
      <c r="CM35" s="45">
        <f>CJ35+CK35+CL35</f>
        <v>59.65</v>
      </c>
      <c r="IL35" s="79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</row>
    <row r="36" spans="1:283" s="4" customFormat="1" ht="3" customHeight="1" x14ac:dyDescent="0.2">
      <c r="A36" s="155"/>
      <c r="B36" s="156"/>
      <c r="C36" s="157"/>
      <c r="D36" s="158"/>
      <c r="E36" s="158"/>
      <c r="F36" s="159"/>
      <c r="G36" s="160"/>
      <c r="H36" s="161"/>
      <c r="I36" s="162"/>
      <c r="J36" s="163"/>
      <c r="K36" s="164"/>
      <c r="L36" s="165"/>
      <c r="M36" s="166"/>
      <c r="N36" s="167"/>
      <c r="O36" s="168"/>
      <c r="P36" s="169"/>
      <c r="Q36" s="170"/>
      <c r="R36" s="170"/>
      <c r="S36" s="170"/>
      <c r="T36" s="170"/>
      <c r="U36" s="170"/>
      <c r="V36" s="170"/>
      <c r="W36" s="171"/>
      <c r="X36" s="171"/>
      <c r="Y36" s="171"/>
      <c r="Z36" s="171"/>
      <c r="AA36" s="172"/>
      <c r="AB36" s="173"/>
      <c r="AC36" s="174"/>
      <c r="AD36" s="175"/>
      <c r="AE36" s="176"/>
      <c r="AF36" s="169"/>
      <c r="AG36" s="170"/>
      <c r="AH36" s="170"/>
      <c r="AI36" s="170"/>
      <c r="AJ36" s="171"/>
      <c r="AK36" s="171"/>
      <c r="AL36" s="171"/>
      <c r="AM36" s="171"/>
      <c r="AN36" s="172"/>
      <c r="AO36" s="173"/>
      <c r="AP36" s="174"/>
      <c r="AQ36" s="175"/>
      <c r="AR36" s="176"/>
      <c r="AS36" s="169"/>
      <c r="AT36" s="170"/>
      <c r="AU36" s="170"/>
      <c r="AV36" s="171"/>
      <c r="AW36" s="171"/>
      <c r="AX36" s="171"/>
      <c r="AY36" s="171"/>
      <c r="AZ36" s="172"/>
      <c r="BA36" s="173"/>
      <c r="BB36" s="174"/>
      <c r="BC36" s="175"/>
      <c r="BD36" s="176"/>
      <c r="BE36" s="173"/>
      <c r="BF36" s="177"/>
      <c r="BG36" s="171"/>
      <c r="BH36" s="171"/>
      <c r="BI36" s="171"/>
      <c r="BJ36" s="171"/>
      <c r="BK36" s="172"/>
      <c r="BL36" s="178"/>
      <c r="BM36" s="167"/>
      <c r="BN36" s="166"/>
      <c r="BO36" s="179"/>
      <c r="BP36" s="169"/>
      <c r="BQ36" s="170"/>
      <c r="BR36" s="170"/>
      <c r="BS36" s="170"/>
      <c r="BT36" s="171"/>
      <c r="BU36" s="171"/>
      <c r="BV36" s="171"/>
      <c r="BW36" s="171"/>
      <c r="BX36" s="172"/>
      <c r="BY36" s="173"/>
      <c r="BZ36" s="174"/>
      <c r="CA36" s="180"/>
      <c r="CB36" s="181"/>
      <c r="CC36" s="169"/>
      <c r="CD36" s="170"/>
      <c r="CE36" s="171"/>
      <c r="CF36" s="171"/>
      <c r="CG36" s="171"/>
      <c r="CH36" s="171"/>
      <c r="CI36" s="172"/>
      <c r="CJ36" s="173"/>
      <c r="CK36" s="174"/>
      <c r="CL36" s="175"/>
      <c r="CM36" s="176"/>
      <c r="IL36" s="79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</row>
    <row r="37" spans="1:283" s="76" customFormat="1" x14ac:dyDescent="0.2">
      <c r="A37" s="33">
        <v>1</v>
      </c>
      <c r="B37" s="63" t="s">
        <v>116</v>
      </c>
      <c r="C37" s="25"/>
      <c r="D37" s="64" t="s">
        <v>117</v>
      </c>
      <c r="E37" s="64" t="s">
        <v>15</v>
      </c>
      <c r="F37" s="65" t="s">
        <v>21</v>
      </c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>
        <f>IF(ISNA(VLOOKUP(E37,SortLookup!$A$1:$B$5,2,FALSE))," ",VLOOKUP(E37,SortLookup!$A$1:$B$5,2,FALSE))</f>
        <v>0</v>
      </c>
      <c r="J37" s="22">
        <f>IF(ISNA(VLOOKUP(F37,SortLookup!$A$7:$B$11,2,FALSE))," ",VLOOKUP(F37,SortLookup!$A$7:$B$11,2,FALSE))</f>
        <v>2</v>
      </c>
      <c r="K37" s="58">
        <f>L37+M37+O37</f>
        <v>131.78</v>
      </c>
      <c r="L37" s="59">
        <f>AB37+AO37+BA37+BL37+BY37+CJ37+CU37+DF37+DQ37+EB37+EM37+EX37+FI37+FT37+GE37+GP37+HA37+HL37+HW37+IH37</f>
        <v>120.78</v>
      </c>
      <c r="M37" s="36">
        <f>AD37+AQ37+BC37+BN37+CA37+CL37+CW37+DH37+DS37+ED37+EO37+EZ37+FK37+FV37+GG37+GR37+HC37+HN37+HY37+IJ37</f>
        <v>0</v>
      </c>
      <c r="N37" s="37">
        <f>O37</f>
        <v>11</v>
      </c>
      <c r="O37" s="60">
        <f>W37+AJ37+AV37+BG37+BT37+CE37+CP37+DA37+DL37+DW37+EH37+ES37+FD37+FO37+FZ37+GK37+GV37+HG37+HR37+IC37</f>
        <v>11</v>
      </c>
      <c r="P37" s="31">
        <v>3.69</v>
      </c>
      <c r="Q37" s="28">
        <v>4.49</v>
      </c>
      <c r="R37" s="28"/>
      <c r="S37" s="28"/>
      <c r="T37" s="28"/>
      <c r="U37" s="28"/>
      <c r="V37" s="28"/>
      <c r="W37" s="29">
        <v>0</v>
      </c>
      <c r="X37" s="29">
        <v>0</v>
      </c>
      <c r="Y37" s="29">
        <v>0</v>
      </c>
      <c r="Z37" s="29">
        <v>0</v>
      </c>
      <c r="AA37" s="30">
        <v>0</v>
      </c>
      <c r="AB37" s="27">
        <f>P37+Q37+R37+S37+T37+U37+V37</f>
        <v>8.18</v>
      </c>
      <c r="AC37" s="26">
        <f>W37</f>
        <v>0</v>
      </c>
      <c r="AD37" s="23">
        <f>(X37*3)+(Y37*10)+(Z37*5)+(AA37*20)</f>
        <v>0</v>
      </c>
      <c r="AE37" s="45">
        <f>AB37+AC37+AD37</f>
        <v>8.18</v>
      </c>
      <c r="AF37" s="31">
        <v>21.18</v>
      </c>
      <c r="AG37" s="28"/>
      <c r="AH37" s="28"/>
      <c r="AI37" s="28"/>
      <c r="AJ37" s="29">
        <v>5</v>
      </c>
      <c r="AK37" s="29">
        <v>0</v>
      </c>
      <c r="AL37" s="29">
        <v>0</v>
      </c>
      <c r="AM37" s="29">
        <v>0</v>
      </c>
      <c r="AN37" s="30">
        <v>0</v>
      </c>
      <c r="AO37" s="27">
        <f>AF37+AG37+AH37+AI37</f>
        <v>21.18</v>
      </c>
      <c r="AP37" s="26">
        <f>AJ37</f>
        <v>5</v>
      </c>
      <c r="AQ37" s="23">
        <f>(AK37*3)+(AL37*10)+(AM37*5)+(AN37*20)</f>
        <v>0</v>
      </c>
      <c r="AR37" s="45">
        <f>AO37+AP37+AQ37</f>
        <v>26.18</v>
      </c>
      <c r="AS37" s="31">
        <v>24.36</v>
      </c>
      <c r="AT37" s="28"/>
      <c r="AU37" s="28"/>
      <c r="AV37" s="29">
        <v>4</v>
      </c>
      <c r="AW37" s="29">
        <v>0</v>
      </c>
      <c r="AX37" s="29">
        <v>0</v>
      </c>
      <c r="AY37" s="29">
        <v>0</v>
      </c>
      <c r="AZ37" s="30">
        <v>0</v>
      </c>
      <c r="BA37" s="27">
        <f>AS37+AT37+AU37</f>
        <v>24.36</v>
      </c>
      <c r="BB37" s="26">
        <f>AV37</f>
        <v>4</v>
      </c>
      <c r="BC37" s="23">
        <f>(AW37*3)+(AX37*10)+(AY37*5)+(AZ37*20)</f>
        <v>0</v>
      </c>
      <c r="BD37" s="45">
        <f>BA37+BB37+BC37</f>
        <v>28.36</v>
      </c>
      <c r="BE37" s="27"/>
      <c r="BF37" s="43"/>
      <c r="BG37" s="29"/>
      <c r="BH37" s="29"/>
      <c r="BI37" s="29"/>
      <c r="BJ37" s="29"/>
      <c r="BK37" s="30"/>
      <c r="BL37" s="40">
        <f>BE37+BF37</f>
        <v>0</v>
      </c>
      <c r="BM37" s="37">
        <f>BG37/2</f>
        <v>0</v>
      </c>
      <c r="BN37" s="36">
        <f>(BH37*3)+(BI37*5)+(BJ37*5)+(BK37*20)</f>
        <v>0</v>
      </c>
      <c r="BO37" s="35">
        <f>BL37+BM37+BN37</f>
        <v>0</v>
      </c>
      <c r="BP37" s="31">
        <v>38.630000000000003</v>
      </c>
      <c r="BQ37" s="28"/>
      <c r="BR37" s="28"/>
      <c r="BS37" s="28"/>
      <c r="BT37" s="29">
        <v>0</v>
      </c>
      <c r="BU37" s="29">
        <v>0</v>
      </c>
      <c r="BV37" s="29">
        <v>0</v>
      </c>
      <c r="BW37" s="29">
        <v>0</v>
      </c>
      <c r="BX37" s="30">
        <v>0</v>
      </c>
      <c r="BY37" s="27">
        <f>BP37+BQ37+BR37+BS37</f>
        <v>38.630000000000003</v>
      </c>
      <c r="BZ37" s="26">
        <f>BT37</f>
        <v>0</v>
      </c>
      <c r="CA37" s="32">
        <f>(BU37*3)+(BV37*10)+(BW37*5)+(BX37*20)</f>
        <v>0</v>
      </c>
      <c r="CB37" s="72">
        <f>BY37+BZ37+CA37</f>
        <v>38.630000000000003</v>
      </c>
      <c r="CC37" s="31">
        <v>28.43</v>
      </c>
      <c r="CD37" s="28"/>
      <c r="CE37" s="29">
        <v>2</v>
      </c>
      <c r="CF37" s="29">
        <v>0</v>
      </c>
      <c r="CG37" s="29">
        <v>0</v>
      </c>
      <c r="CH37" s="29">
        <v>0</v>
      </c>
      <c r="CI37" s="30">
        <v>0</v>
      </c>
      <c r="CJ37" s="27">
        <f>CC37+CD37</f>
        <v>28.43</v>
      </c>
      <c r="CK37" s="26">
        <f>CE37</f>
        <v>2</v>
      </c>
      <c r="CL37" s="23">
        <f>(CF37*3)+(CG37*10)+(CH37*5)+(CI37*20)</f>
        <v>0</v>
      </c>
      <c r="CM37" s="45">
        <f>CJ37+CK37+CL37</f>
        <v>30.43</v>
      </c>
      <c r="IL37" s="79"/>
      <c r="IM37"/>
      <c r="IN37"/>
      <c r="IO37"/>
      <c r="IP37"/>
      <c r="IQ37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</row>
    <row r="38" spans="1:283" s="4" customFormat="1" x14ac:dyDescent="0.2">
      <c r="A38" s="33">
        <v>2</v>
      </c>
      <c r="B38" s="63" t="s">
        <v>130</v>
      </c>
      <c r="C38" s="25"/>
      <c r="D38" s="64"/>
      <c r="E38" s="64" t="s">
        <v>15</v>
      </c>
      <c r="F38" s="65" t="s">
        <v>21</v>
      </c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>
        <f>IF(ISNA(VLOOKUP(E38,SortLookup!$A$1:$B$5,2,FALSE))," ",VLOOKUP(E38,SortLookup!$A$1:$B$5,2,FALSE))</f>
        <v>0</v>
      </c>
      <c r="J38" s="22">
        <f>IF(ISNA(VLOOKUP(F38,SortLookup!$A$7:$B$11,2,FALSE))," ",VLOOKUP(F38,SortLookup!$A$7:$B$11,2,FALSE))</f>
        <v>2</v>
      </c>
      <c r="K38" s="58">
        <f>L38+M38+O38</f>
        <v>135.21</v>
      </c>
      <c r="L38" s="59">
        <f>AB38+AO38+BA38+BL38+BY38+CJ38+CU35+DF35+DQ35+EB35+EM35+EX35+FI35+FT35+GE35+GP35+HA35+HL35+HW35+IH35</f>
        <v>93.21</v>
      </c>
      <c r="M38" s="36">
        <f>AD38+AQ38+BC38+BN38+CA38+CL38+CW35+DH35+DS35+ED35+EO35+EZ35+FK35+FV35+GG35+GR35+HC35+HN35+HY35+IJ35</f>
        <v>8</v>
      </c>
      <c r="N38" s="37">
        <f>O38</f>
        <v>34</v>
      </c>
      <c r="O38" s="60">
        <f>W38+AJ38+AV38+BG38+BT38+CE38+CP35+DA35+DL35+DW35+EH35+ES35+FD35+FO35+FZ35+GK35+GV35+HG35+HR35+IC35</f>
        <v>34</v>
      </c>
      <c r="P38" s="31">
        <v>4.3499999999999996</v>
      </c>
      <c r="Q38" s="28">
        <v>5.61</v>
      </c>
      <c r="R38" s="28"/>
      <c r="S38" s="28"/>
      <c r="T38" s="28"/>
      <c r="U38" s="28"/>
      <c r="V38" s="28"/>
      <c r="W38" s="29">
        <v>5</v>
      </c>
      <c r="X38" s="29">
        <v>0</v>
      </c>
      <c r="Y38" s="29">
        <v>0</v>
      </c>
      <c r="Z38" s="29">
        <v>0</v>
      </c>
      <c r="AA38" s="30">
        <v>0</v>
      </c>
      <c r="AB38" s="27">
        <f>P38+Q38+R38+S38+T38+U38+V38</f>
        <v>9.9600000000000009</v>
      </c>
      <c r="AC38" s="26">
        <f>W38</f>
        <v>5</v>
      </c>
      <c r="AD38" s="23">
        <f>(X38*3)+(Y38*10)+(Z38*5)+(AA38*20)</f>
        <v>0</v>
      </c>
      <c r="AE38" s="45">
        <f>AB38+AC38+AD38</f>
        <v>14.96</v>
      </c>
      <c r="AF38" s="31">
        <v>12.94</v>
      </c>
      <c r="AG38" s="28"/>
      <c r="AH38" s="28"/>
      <c r="AI38" s="28"/>
      <c r="AJ38" s="29">
        <v>14</v>
      </c>
      <c r="AK38" s="29">
        <v>1</v>
      </c>
      <c r="AL38" s="29">
        <v>0</v>
      </c>
      <c r="AM38" s="29">
        <v>1</v>
      </c>
      <c r="AN38" s="30">
        <v>0</v>
      </c>
      <c r="AO38" s="27">
        <f>AF38+AG38+AH38+AI38</f>
        <v>12.94</v>
      </c>
      <c r="AP38" s="26">
        <f>AJ38</f>
        <v>14</v>
      </c>
      <c r="AQ38" s="23">
        <f>(AK38*3)+(AL38*10)+(AM38*5)+(AN38*20)</f>
        <v>8</v>
      </c>
      <c r="AR38" s="45">
        <f>AO38+AP38+AQ38</f>
        <v>34.94</v>
      </c>
      <c r="AS38" s="31">
        <v>25.92</v>
      </c>
      <c r="AT38" s="28"/>
      <c r="AU38" s="28"/>
      <c r="AV38" s="29">
        <v>14</v>
      </c>
      <c r="AW38" s="29">
        <v>0</v>
      </c>
      <c r="AX38" s="29">
        <v>0</v>
      </c>
      <c r="AY38" s="29">
        <v>0</v>
      </c>
      <c r="AZ38" s="30">
        <v>0</v>
      </c>
      <c r="BA38" s="27">
        <f>AS38+AT38+AU38</f>
        <v>25.92</v>
      </c>
      <c r="BB38" s="26">
        <f>AV38</f>
        <v>14</v>
      </c>
      <c r="BC38" s="23">
        <f>(AW38*3)+(AX38*10)+(AY38*5)+(AZ38*20)</f>
        <v>0</v>
      </c>
      <c r="BD38" s="45">
        <f>BA38+BB38+BC38</f>
        <v>39.92</v>
      </c>
      <c r="BE38" s="27"/>
      <c r="BF38" s="43"/>
      <c r="BG38" s="29"/>
      <c r="BH38" s="29"/>
      <c r="BI38" s="29"/>
      <c r="BJ38" s="29"/>
      <c r="BK38" s="30"/>
      <c r="BL38" s="40">
        <f>BE38+BF38</f>
        <v>0</v>
      </c>
      <c r="BM38" s="37">
        <f>BG38/2</f>
        <v>0</v>
      </c>
      <c r="BN38" s="36">
        <f>(BH38*3)+(BI38*5)+(BJ38*5)+(BK38*20)</f>
        <v>0</v>
      </c>
      <c r="BO38" s="35">
        <f>BL38+BM38+BN38</f>
        <v>0</v>
      </c>
      <c r="BP38" s="31">
        <v>20.36</v>
      </c>
      <c r="BQ38" s="28"/>
      <c r="BR38" s="28"/>
      <c r="BS38" s="28"/>
      <c r="BT38" s="29">
        <v>0</v>
      </c>
      <c r="BU38" s="29">
        <v>0</v>
      </c>
      <c r="BV38" s="29">
        <v>0</v>
      </c>
      <c r="BW38" s="29">
        <v>0</v>
      </c>
      <c r="BX38" s="30">
        <v>0</v>
      </c>
      <c r="BY38" s="27">
        <f>BP38+BQ38+BR38+BS38</f>
        <v>20.36</v>
      </c>
      <c r="BZ38" s="26">
        <f>BT38</f>
        <v>0</v>
      </c>
      <c r="CA38" s="32">
        <f>(BU38*3)+(BV38*10)+(BW38*5)+(BX38*20)</f>
        <v>0</v>
      </c>
      <c r="CB38" s="72">
        <f>BY38+BZ38+CA38</f>
        <v>20.36</v>
      </c>
      <c r="CC38" s="31">
        <v>24.03</v>
      </c>
      <c r="CD38" s="28"/>
      <c r="CE38" s="29">
        <v>1</v>
      </c>
      <c r="CF38" s="29">
        <v>0</v>
      </c>
      <c r="CG38" s="29">
        <v>0</v>
      </c>
      <c r="CH38" s="29">
        <v>0</v>
      </c>
      <c r="CI38" s="30">
        <v>0</v>
      </c>
      <c r="CJ38" s="27">
        <f>CC38+CD38</f>
        <v>24.03</v>
      </c>
      <c r="CK38" s="26">
        <f>CE38</f>
        <v>1</v>
      </c>
      <c r="CL38" s="23">
        <f>(CF38*3)+(CG38*10)+(CH38*5)+(CI38*20)</f>
        <v>0</v>
      </c>
      <c r="CM38" s="45">
        <f>CJ38+CK38+CL38</f>
        <v>25.03</v>
      </c>
      <c r="CN38"/>
      <c r="CO38"/>
      <c r="CP38"/>
      <c r="CQ38"/>
      <c r="CR38"/>
      <c r="CS38"/>
      <c r="CT38"/>
      <c r="CW38"/>
      <c r="CZ38"/>
      <c r="DA38"/>
      <c r="DB38"/>
      <c r="DC38"/>
      <c r="DD38"/>
      <c r="DE38"/>
      <c r="DH38"/>
      <c r="DK38"/>
      <c r="DL38"/>
      <c r="DM38"/>
      <c r="DN38"/>
      <c r="DO38"/>
      <c r="DP38"/>
      <c r="DS38"/>
      <c r="DV38"/>
      <c r="DW38"/>
      <c r="DX38"/>
      <c r="DY38"/>
      <c r="DZ38"/>
      <c r="EA38"/>
      <c r="ED38"/>
      <c r="EG38"/>
      <c r="EH38"/>
      <c r="EI38"/>
      <c r="EJ38"/>
      <c r="EK38"/>
      <c r="EL38"/>
      <c r="EO38"/>
      <c r="ER38"/>
      <c r="ES38"/>
      <c r="ET38"/>
      <c r="EU38"/>
      <c r="EV38"/>
      <c r="EW38"/>
      <c r="EZ38"/>
      <c r="FC38"/>
      <c r="FD38"/>
      <c r="FE38"/>
      <c r="FF38"/>
      <c r="FG38"/>
      <c r="FH38"/>
      <c r="FK38"/>
      <c r="FN38"/>
      <c r="FO38"/>
      <c r="FP38"/>
      <c r="FQ38"/>
      <c r="FR38"/>
      <c r="FS38"/>
      <c r="FV38"/>
      <c r="FY38"/>
      <c r="FZ38"/>
      <c r="GA38"/>
      <c r="GB38"/>
      <c r="GC38"/>
      <c r="GD38"/>
      <c r="GG38"/>
      <c r="GJ38"/>
      <c r="GK38"/>
      <c r="GL38"/>
      <c r="GM38"/>
      <c r="GN38"/>
      <c r="GO38"/>
      <c r="GR38"/>
      <c r="GU38"/>
      <c r="GV38"/>
      <c r="GW38"/>
      <c r="GX38"/>
      <c r="GY38"/>
      <c r="GZ38"/>
      <c r="HC38"/>
      <c r="HF38"/>
      <c r="HG38"/>
      <c r="HH38"/>
      <c r="HI38"/>
      <c r="HJ38"/>
      <c r="HK38"/>
      <c r="HN38"/>
      <c r="HQ38"/>
      <c r="HR38"/>
      <c r="HS38"/>
      <c r="HT38"/>
      <c r="HU38"/>
      <c r="HV38"/>
      <c r="HY38"/>
      <c r="IB38"/>
      <c r="IC38"/>
      <c r="ID38"/>
      <c r="IE38"/>
      <c r="IF38"/>
      <c r="IG38"/>
      <c r="IJ38"/>
      <c r="IK38"/>
      <c r="IL38" s="79"/>
      <c r="IM38"/>
      <c r="IN38"/>
    </row>
    <row r="39" spans="1:283" s="4" customFormat="1" x14ac:dyDescent="0.2">
      <c r="A39" s="33">
        <v>3</v>
      </c>
      <c r="B39" s="63" t="s">
        <v>119</v>
      </c>
      <c r="C39" s="25"/>
      <c r="D39" s="64"/>
      <c r="E39" s="64" t="s">
        <v>15</v>
      </c>
      <c r="F39" s="65" t="s">
        <v>110</v>
      </c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>
        <f>IF(ISNA(VLOOKUP(E39,SortLookup!$A$1:$B$5,2,FALSE))," ",VLOOKUP(E39,SortLookup!$A$1:$B$5,2,FALSE))</f>
        <v>0</v>
      </c>
      <c r="J39" s="22" t="str">
        <f>IF(ISNA(VLOOKUP(F39,SortLookup!$A$7:$B$11,2,FALSE))," ",VLOOKUP(F39,SortLookup!$A$7:$B$11,2,FALSE))</f>
        <v xml:space="preserve"> </v>
      </c>
      <c r="K39" s="58">
        <f>L39+M39+O39</f>
        <v>151.79</v>
      </c>
      <c r="L39" s="59">
        <f>AB39+AO39+BA39+BL39+BY39+CJ39+CU38+DF38+DQ38+EB38+EM38+EX38+FI38+FT38+GE38+GP38+HA38+HL38+HW38+IH38</f>
        <v>114.79</v>
      </c>
      <c r="M39" s="36">
        <f>AD39+AQ39+BC39+BN39+CA39+CL39+CW38+DH38+DS38+ED38+EO38+EZ38+FK38+FV38+GG38+GR38+HC38+HN38+HY38+IJ38</f>
        <v>0</v>
      </c>
      <c r="N39" s="37">
        <f>O39</f>
        <v>37</v>
      </c>
      <c r="O39" s="60">
        <f>W39+AJ39+AV39+BG39+BT39+CE39+CP38+DA38+DL38+DW38+EH38+ES38+FD38+FO38+FZ38+GK38+GV38+HG38+HR38+IC38</f>
        <v>37</v>
      </c>
      <c r="P39" s="31">
        <v>3.99</v>
      </c>
      <c r="Q39" s="28">
        <v>4.79</v>
      </c>
      <c r="R39" s="28"/>
      <c r="S39" s="28"/>
      <c r="T39" s="28"/>
      <c r="U39" s="28"/>
      <c r="V39" s="28"/>
      <c r="W39" s="29">
        <v>7</v>
      </c>
      <c r="X39" s="29">
        <v>0</v>
      </c>
      <c r="Y39" s="29">
        <v>0</v>
      </c>
      <c r="Z39" s="29">
        <v>0</v>
      </c>
      <c r="AA39" s="30">
        <v>0</v>
      </c>
      <c r="AB39" s="27">
        <f>P39+Q39+R39+S39+T39+U39+V39</f>
        <v>8.7799999999999994</v>
      </c>
      <c r="AC39" s="26">
        <f>W39</f>
        <v>7</v>
      </c>
      <c r="AD39" s="23">
        <f>(X39*3)+(Y39*10)+(Z39*5)+(AA39*20)</f>
        <v>0</v>
      </c>
      <c r="AE39" s="45">
        <f>AB39+AC39+AD39</f>
        <v>15.78</v>
      </c>
      <c r="AF39" s="31">
        <v>22.44</v>
      </c>
      <c r="AG39" s="28"/>
      <c r="AH39" s="28"/>
      <c r="AI39" s="28"/>
      <c r="AJ39" s="29">
        <v>9</v>
      </c>
      <c r="AK39" s="29">
        <v>0</v>
      </c>
      <c r="AL39" s="29">
        <v>0</v>
      </c>
      <c r="AM39" s="29">
        <v>0</v>
      </c>
      <c r="AN39" s="30">
        <v>0</v>
      </c>
      <c r="AO39" s="27">
        <f>AF39+AG39+AH39+AI39</f>
        <v>22.44</v>
      </c>
      <c r="AP39" s="26">
        <f>AJ39</f>
        <v>9</v>
      </c>
      <c r="AQ39" s="23">
        <f>(AK39*3)+(AL39*10)+(AM39*5)+(AN39*20)</f>
        <v>0</v>
      </c>
      <c r="AR39" s="45">
        <f>AO39+AP39+AQ39</f>
        <v>31.44</v>
      </c>
      <c r="AS39" s="31">
        <v>25.3</v>
      </c>
      <c r="AT39" s="28"/>
      <c r="AU39" s="28"/>
      <c r="AV39" s="29">
        <v>9</v>
      </c>
      <c r="AW39" s="29">
        <v>0</v>
      </c>
      <c r="AX39" s="29">
        <v>0</v>
      </c>
      <c r="AY39" s="29">
        <v>0</v>
      </c>
      <c r="AZ39" s="30">
        <v>0</v>
      </c>
      <c r="BA39" s="27">
        <f>AS39+AT39+AU39</f>
        <v>25.3</v>
      </c>
      <c r="BB39" s="26">
        <f>AV39</f>
        <v>9</v>
      </c>
      <c r="BC39" s="23">
        <f>(AW39*3)+(AX39*10)+(AY39*5)+(AZ39*20)</f>
        <v>0</v>
      </c>
      <c r="BD39" s="45">
        <f>BA39+BB39+BC39</f>
        <v>34.299999999999997</v>
      </c>
      <c r="BE39" s="27"/>
      <c r="BF39" s="43"/>
      <c r="BG39" s="29"/>
      <c r="BH39" s="29"/>
      <c r="BI39" s="29"/>
      <c r="BJ39" s="29"/>
      <c r="BK39" s="30"/>
      <c r="BL39" s="40">
        <f>BE39+BF39</f>
        <v>0</v>
      </c>
      <c r="BM39" s="37">
        <f>BG39/2</f>
        <v>0</v>
      </c>
      <c r="BN39" s="36">
        <f>(BH39*3)+(BI39*5)+(BJ39*5)+(BK39*20)</f>
        <v>0</v>
      </c>
      <c r="BO39" s="35">
        <f>BL39+BM39+BN39</f>
        <v>0</v>
      </c>
      <c r="BP39" s="31">
        <v>27.22</v>
      </c>
      <c r="BQ39" s="28"/>
      <c r="BR39" s="28"/>
      <c r="BS39" s="28"/>
      <c r="BT39" s="29">
        <v>5</v>
      </c>
      <c r="BU39" s="29">
        <v>0</v>
      </c>
      <c r="BV39" s="29">
        <v>0</v>
      </c>
      <c r="BW39" s="29">
        <v>0</v>
      </c>
      <c r="BX39" s="30">
        <v>0</v>
      </c>
      <c r="BY39" s="27">
        <f>BP39+BQ39+BR39+BS39</f>
        <v>27.22</v>
      </c>
      <c r="BZ39" s="26">
        <f>BT39</f>
        <v>5</v>
      </c>
      <c r="CA39" s="32">
        <f>(BU39*3)+(BV39*10)+(BW39*5)+(BX39*20)</f>
        <v>0</v>
      </c>
      <c r="CB39" s="72">
        <f>BY39+BZ39+CA39</f>
        <v>32.22</v>
      </c>
      <c r="CC39" s="31">
        <v>31.05</v>
      </c>
      <c r="CD39" s="28"/>
      <c r="CE39" s="29">
        <v>7</v>
      </c>
      <c r="CF39" s="29">
        <v>0</v>
      </c>
      <c r="CG39" s="29">
        <v>0</v>
      </c>
      <c r="CH39" s="29">
        <v>0</v>
      </c>
      <c r="CI39" s="30">
        <v>0</v>
      </c>
      <c r="CJ39" s="27">
        <f>CC39+CD39</f>
        <v>31.05</v>
      </c>
      <c r="CK39" s="26">
        <f>CE39</f>
        <v>7</v>
      </c>
      <c r="CL39" s="23">
        <f>(CF39*3)+(CG39*10)+(CH39*5)+(CI39*20)</f>
        <v>0</v>
      </c>
      <c r="CM39" s="45">
        <f>CJ39+CK39+CL39</f>
        <v>38.049999999999997</v>
      </c>
      <c r="CN39" s="1"/>
      <c r="CO39" s="1"/>
      <c r="CP39" s="2"/>
      <c r="CQ39" s="2"/>
      <c r="CR39" s="2"/>
      <c r="CS39" s="2"/>
      <c r="CT39" s="2"/>
      <c r="CU39" s="61"/>
      <c r="CV39" s="13"/>
      <c r="CW39" s="6"/>
      <c r="CX39" s="38"/>
      <c r="CY39" s="1"/>
      <c r="CZ39" s="1"/>
      <c r="DA39" s="2"/>
      <c r="DB39" s="2"/>
      <c r="DC39" s="2"/>
      <c r="DD39" s="2"/>
      <c r="DE39" s="2"/>
      <c r="DF39" s="61"/>
      <c r="DG39" s="13"/>
      <c r="DH39" s="6"/>
      <c r="DI39" s="38"/>
      <c r="DJ39" s="1"/>
      <c r="DK39" s="1"/>
      <c r="DL39" s="2"/>
      <c r="DM39" s="2"/>
      <c r="DN39" s="2"/>
      <c r="DO39" s="2"/>
      <c r="DP39" s="2"/>
      <c r="DQ39" s="61"/>
      <c r="DR39" s="13"/>
      <c r="DS39" s="6"/>
      <c r="DT39" s="38"/>
      <c r="DU39" s="1"/>
      <c r="DV39" s="1"/>
      <c r="DW39" s="2"/>
      <c r="DX39" s="2"/>
      <c r="DY39" s="2"/>
      <c r="DZ39" s="2"/>
      <c r="EA39" s="2"/>
      <c r="EB39" s="61"/>
      <c r="EC39" s="13"/>
      <c r="ED39" s="6"/>
      <c r="EE39" s="38"/>
      <c r="EF39" s="1"/>
      <c r="EG39" s="1"/>
      <c r="EH39" s="2"/>
      <c r="EI39" s="2"/>
      <c r="EJ39" s="2"/>
      <c r="EK39" s="2"/>
      <c r="EL39" s="2"/>
      <c r="EM39" s="61"/>
      <c r="EN39" s="13"/>
      <c r="EO39" s="6"/>
      <c r="EP39" s="38"/>
      <c r="EQ39" s="1"/>
      <c r="ER39" s="1"/>
      <c r="ES39" s="2"/>
      <c r="ET39" s="2"/>
      <c r="EU39" s="2"/>
      <c r="EV39" s="2"/>
      <c r="EW39" s="2"/>
      <c r="EX39" s="61"/>
      <c r="EY39" s="13"/>
      <c r="EZ39" s="6"/>
      <c r="FA39" s="38"/>
      <c r="FB39" s="1"/>
      <c r="FC39" s="1"/>
      <c r="FD39" s="2"/>
      <c r="FE39" s="2"/>
      <c r="FF39" s="2"/>
      <c r="FG39" s="2"/>
      <c r="FH39" s="2"/>
      <c r="FI39" s="61"/>
      <c r="FJ39" s="13"/>
      <c r="FK39" s="6"/>
      <c r="FL39" s="38"/>
      <c r="FM39" s="1"/>
      <c r="FN39" s="1"/>
      <c r="FO39" s="2"/>
      <c r="FP39" s="2"/>
      <c r="FQ39" s="2"/>
      <c r="FR39" s="2"/>
      <c r="FS39" s="2"/>
      <c r="FT39" s="61"/>
      <c r="FU39" s="13"/>
      <c r="FV39" s="6"/>
      <c r="FW39" s="38"/>
      <c r="FX39" s="1"/>
      <c r="FY39" s="1"/>
      <c r="FZ39" s="2"/>
      <c r="GA39" s="2"/>
      <c r="GB39" s="2"/>
      <c r="GC39" s="2"/>
      <c r="GD39" s="2"/>
      <c r="GE39" s="61"/>
      <c r="GF39" s="13"/>
      <c r="GG39" s="6"/>
      <c r="GH39" s="38"/>
      <c r="GI39" s="1"/>
      <c r="GJ39" s="1"/>
      <c r="GK39" s="2"/>
      <c r="GL39" s="2"/>
      <c r="GM39" s="2"/>
      <c r="GN39" s="2"/>
      <c r="GO39" s="2"/>
      <c r="GP39" s="61"/>
      <c r="GQ39" s="13"/>
      <c r="GR39" s="6"/>
      <c r="GS39" s="38"/>
      <c r="GT39" s="1"/>
      <c r="GU39" s="1"/>
      <c r="GV39" s="2"/>
      <c r="GW39" s="2"/>
      <c r="GX39" s="2"/>
      <c r="GY39" s="2"/>
      <c r="GZ39" s="2"/>
      <c r="HA39" s="61"/>
      <c r="HB39" s="13"/>
      <c r="HC39" s="6"/>
      <c r="HD39" s="38"/>
      <c r="HE39" s="1"/>
      <c r="HF39" s="1"/>
      <c r="HG39" s="2"/>
      <c r="HH39" s="2"/>
      <c r="HI39" s="2"/>
      <c r="HJ39" s="2"/>
      <c r="HK39" s="2"/>
      <c r="HL39" s="61"/>
      <c r="HM39" s="13"/>
      <c r="HN39" s="6"/>
      <c r="HO39" s="38"/>
      <c r="HP39" s="1"/>
      <c r="HQ39" s="1"/>
      <c r="HR39" s="2"/>
      <c r="HS39" s="2"/>
      <c r="HT39" s="2"/>
      <c r="HU39" s="2"/>
      <c r="HV39" s="2"/>
      <c r="HW39" s="61"/>
      <c r="HX39" s="13"/>
      <c r="HY39" s="6"/>
      <c r="HZ39" s="38"/>
      <c r="IA39" s="1"/>
      <c r="IB39" s="1"/>
      <c r="IC39" s="2"/>
      <c r="ID39" s="2"/>
      <c r="IE39" s="2"/>
      <c r="IF39" s="2"/>
      <c r="IG39" s="2"/>
      <c r="IH39" s="61"/>
      <c r="II39" s="13"/>
      <c r="IJ39" s="6"/>
      <c r="IK39" s="38"/>
      <c r="IL39" s="79"/>
      <c r="IM39"/>
      <c r="IN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</row>
    <row r="40" spans="1:283" s="4" customFormat="1" x14ac:dyDescent="0.2">
      <c r="A40" s="33">
        <v>4</v>
      </c>
      <c r="B40" s="63" t="s">
        <v>144</v>
      </c>
      <c r="C40" s="25"/>
      <c r="D40" s="64" t="s">
        <v>142</v>
      </c>
      <c r="E40" s="64" t="s">
        <v>15</v>
      </c>
      <c r="F40" s="65" t="s">
        <v>110</v>
      </c>
      <c r="G40" s="24" t="str">
        <f>IF(AND(OR($G$2="Y",$H$2="Y"),I40&lt;5,J40&lt;5),IF(AND(I40=#REF!,J40=#REF!),#REF!+1,1),"")</f>
        <v/>
      </c>
      <c r="H40" s="21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34">
        <f>IF(ISNA(VLOOKUP(E40,SortLookup!$A$1:$B$5,2,FALSE))," ",VLOOKUP(E40,SortLookup!$A$1:$B$5,2,FALSE))</f>
        <v>0</v>
      </c>
      <c r="J40" s="22" t="str">
        <f>IF(ISNA(VLOOKUP(F40,SortLookup!$A$7:$B$11,2,FALSE))," ",VLOOKUP(F40,SortLookup!$A$7:$B$11,2,FALSE))</f>
        <v xml:space="preserve"> </v>
      </c>
      <c r="K40" s="58">
        <f>L40+M40+O40</f>
        <v>152.97</v>
      </c>
      <c r="L40" s="59">
        <f>AB40+AO40+BA40+BL40+BY40+CJ40+CU40+DF40+DQ40+EB40+EM40+EX40+FI40+FT40+GE40+GP40+HA40+HL40+HW40+IH40</f>
        <v>140.97</v>
      </c>
      <c r="M40" s="36">
        <f>AD40+AQ40+BC40+BN40+CA40+CL40+CW40+DH40+DS40+ED40+EO40+EZ40+FK40+FV40+GG40+GR40+HC40+HN40+HY40+IJ40</f>
        <v>3</v>
      </c>
      <c r="N40" s="37">
        <f>O40</f>
        <v>9</v>
      </c>
      <c r="O40" s="60">
        <f>W40+AJ40+AV40+BG40+BT40+CE40+CP40+DA40+DL40+DW40+EH40+ES40+FD40+FO40+FZ40+GK40+GV40+HG40+HR40+IC40</f>
        <v>9</v>
      </c>
      <c r="P40" s="31">
        <v>4.5999999999999996</v>
      </c>
      <c r="Q40" s="28">
        <v>6.51</v>
      </c>
      <c r="R40" s="28"/>
      <c r="S40" s="28"/>
      <c r="T40" s="28"/>
      <c r="U40" s="28"/>
      <c r="V40" s="28"/>
      <c r="W40" s="29">
        <v>0</v>
      </c>
      <c r="X40" s="29">
        <v>0</v>
      </c>
      <c r="Y40" s="29">
        <v>0</v>
      </c>
      <c r="Z40" s="29">
        <v>0</v>
      </c>
      <c r="AA40" s="30">
        <v>0</v>
      </c>
      <c r="AB40" s="27">
        <f>P40+Q40+R40+S40+T40+U40+V40</f>
        <v>11.11</v>
      </c>
      <c r="AC40" s="26">
        <f>W40</f>
        <v>0</v>
      </c>
      <c r="AD40" s="23">
        <f>(X40*3)+(Y40*10)+(Z40*5)+(AA40*20)</f>
        <v>0</v>
      </c>
      <c r="AE40" s="45">
        <f>AB40+AC40+AD40</f>
        <v>11.11</v>
      </c>
      <c r="AF40" s="31">
        <v>36.090000000000003</v>
      </c>
      <c r="AG40" s="28"/>
      <c r="AH40" s="28"/>
      <c r="AI40" s="28"/>
      <c r="AJ40" s="29">
        <v>3</v>
      </c>
      <c r="AK40" s="29">
        <v>0</v>
      </c>
      <c r="AL40" s="29">
        <v>0</v>
      </c>
      <c r="AM40" s="29">
        <v>0</v>
      </c>
      <c r="AN40" s="30">
        <v>0</v>
      </c>
      <c r="AO40" s="27">
        <f>AF40+AG40+AH40+AI40</f>
        <v>36.090000000000003</v>
      </c>
      <c r="AP40" s="26">
        <f>AJ40</f>
        <v>3</v>
      </c>
      <c r="AQ40" s="23">
        <f>(AK40*3)+(AL40*10)+(AM40*5)+(AN40*20)</f>
        <v>0</v>
      </c>
      <c r="AR40" s="45">
        <f>AO40+AP40+AQ40</f>
        <v>39.090000000000003</v>
      </c>
      <c r="AS40" s="31">
        <v>32.43</v>
      </c>
      <c r="AT40" s="28"/>
      <c r="AU40" s="28"/>
      <c r="AV40" s="29">
        <v>3</v>
      </c>
      <c r="AW40" s="29">
        <v>0</v>
      </c>
      <c r="AX40" s="29">
        <v>0</v>
      </c>
      <c r="AY40" s="29">
        <v>0</v>
      </c>
      <c r="AZ40" s="30">
        <v>0</v>
      </c>
      <c r="BA40" s="27">
        <f>AS40+AT40+AU40</f>
        <v>32.43</v>
      </c>
      <c r="BB40" s="26">
        <f>AV40</f>
        <v>3</v>
      </c>
      <c r="BC40" s="23">
        <f>(AW40*3)+(AX40*10)+(AY40*5)+(AZ40*20)</f>
        <v>0</v>
      </c>
      <c r="BD40" s="45">
        <f>BA40+BB40+BC40</f>
        <v>35.43</v>
      </c>
      <c r="BE40" s="27"/>
      <c r="BF40" s="43"/>
      <c r="BG40" s="29"/>
      <c r="BH40" s="29"/>
      <c r="BI40" s="29"/>
      <c r="BJ40" s="29"/>
      <c r="BK40" s="30"/>
      <c r="BL40" s="40">
        <f>BE40+BF40</f>
        <v>0</v>
      </c>
      <c r="BM40" s="37">
        <f>BG40/2</f>
        <v>0</v>
      </c>
      <c r="BN40" s="36">
        <f>(BH40*3)+(BI40*5)+(BJ40*5)+(BK40*20)</f>
        <v>0</v>
      </c>
      <c r="BO40" s="35">
        <f>BL40+BM40+BN40</f>
        <v>0</v>
      </c>
      <c r="BP40" s="31">
        <v>30.02</v>
      </c>
      <c r="BQ40" s="28"/>
      <c r="BR40" s="28"/>
      <c r="BS40" s="28"/>
      <c r="BT40" s="29">
        <v>0</v>
      </c>
      <c r="BU40" s="29">
        <v>1</v>
      </c>
      <c r="BV40" s="29">
        <v>0</v>
      </c>
      <c r="BW40" s="29">
        <v>0</v>
      </c>
      <c r="BX40" s="30">
        <v>0</v>
      </c>
      <c r="BY40" s="27">
        <f>BP40+BQ40+BR40+BS40</f>
        <v>30.02</v>
      </c>
      <c r="BZ40" s="26">
        <f>BT40</f>
        <v>0</v>
      </c>
      <c r="CA40" s="32">
        <f>(BU40*3)+(BV40*10)+(BW40*5)+(BX40*20)</f>
        <v>3</v>
      </c>
      <c r="CB40" s="72">
        <f>BY40+BZ40+CA40</f>
        <v>33.020000000000003</v>
      </c>
      <c r="CC40" s="31">
        <v>31.32</v>
      </c>
      <c r="CD40" s="28"/>
      <c r="CE40" s="29">
        <v>3</v>
      </c>
      <c r="CF40" s="29">
        <v>0</v>
      </c>
      <c r="CG40" s="29">
        <v>0</v>
      </c>
      <c r="CH40" s="29">
        <v>0</v>
      </c>
      <c r="CI40" s="30">
        <v>0</v>
      </c>
      <c r="CJ40" s="27">
        <f>CC40+CD40</f>
        <v>31.32</v>
      </c>
      <c r="CK40" s="26">
        <f>CE40</f>
        <v>3</v>
      </c>
      <c r="CL40" s="23">
        <f>(CF40*3)+(CG40*10)+(CH40*5)+(CI40*20)</f>
        <v>0</v>
      </c>
      <c r="CM40" s="45">
        <f>CJ40+CK40+CL40</f>
        <v>34.32</v>
      </c>
      <c r="IL40" s="79"/>
      <c r="IM40"/>
      <c r="IN40"/>
      <c r="IQ40"/>
    </row>
    <row r="41" spans="1:283" s="4" customFormat="1" x14ac:dyDescent="0.2">
      <c r="A41" s="33">
        <v>5</v>
      </c>
      <c r="B41" s="63" t="s">
        <v>128</v>
      </c>
      <c r="C41" s="25"/>
      <c r="D41" s="64"/>
      <c r="E41" s="64" t="s">
        <v>15</v>
      </c>
      <c r="F41" s="65" t="s">
        <v>21</v>
      </c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>
        <f>IF(ISNA(VLOOKUP(E41,SortLookup!$A$1:$B$5,2,FALSE))," ",VLOOKUP(E41,SortLookup!$A$1:$B$5,2,FALSE))</f>
        <v>0</v>
      </c>
      <c r="J41" s="22">
        <f>IF(ISNA(VLOOKUP(F41,SortLookup!$A$7:$B$11,2,FALSE))," ",VLOOKUP(F41,SortLookup!$A$7:$B$11,2,FALSE))</f>
        <v>2</v>
      </c>
      <c r="K41" s="58">
        <f>L41+M41+O41</f>
        <v>158.75</v>
      </c>
      <c r="L41" s="59">
        <f>AB41+AO41+BA41+BL41+BY41+CJ41+CU40+DF40+DQ40+EB40+EM40+EX40+FI40+FT40+GE40+GP40+HA40+HL40+HW40+IH40</f>
        <v>122.75</v>
      </c>
      <c r="M41" s="36">
        <f>AD41+AQ41+BC41+BN41+CA41+CL41+CW40+DH40+DS40+ED40+EO40+EZ40+FK40+FV40+GG40+GR40+HC40+HN40+HY40+IJ40</f>
        <v>0</v>
      </c>
      <c r="N41" s="37">
        <f>O41</f>
        <v>36</v>
      </c>
      <c r="O41" s="60">
        <f>W41+AJ41+AV41+BG41+BT41+CE41+CP40+DA40+DL40+DW40+EH40+ES40+FD40+FO40+FZ40+GK40+GV40+HG40+HR40+IC40</f>
        <v>36</v>
      </c>
      <c r="P41" s="31">
        <v>3.75</v>
      </c>
      <c r="Q41" s="28">
        <v>5</v>
      </c>
      <c r="R41" s="28"/>
      <c r="S41" s="28"/>
      <c r="T41" s="28"/>
      <c r="U41" s="28"/>
      <c r="V41" s="28"/>
      <c r="W41" s="29">
        <v>10</v>
      </c>
      <c r="X41" s="29">
        <v>0</v>
      </c>
      <c r="Y41" s="29">
        <v>0</v>
      </c>
      <c r="Z41" s="29">
        <v>0</v>
      </c>
      <c r="AA41" s="30">
        <v>0</v>
      </c>
      <c r="AB41" s="27">
        <f>P41+Q41+R41+S41+T41+U41+V41</f>
        <v>8.75</v>
      </c>
      <c r="AC41" s="26">
        <f>W41</f>
        <v>10</v>
      </c>
      <c r="AD41" s="23">
        <f>(X41*3)+(Y41*10)+(Z41*5)+(AA41*20)</f>
        <v>0</v>
      </c>
      <c r="AE41" s="45">
        <f>AB41+AC41+AD41</f>
        <v>18.75</v>
      </c>
      <c r="AF41" s="31">
        <v>21.47</v>
      </c>
      <c r="AG41" s="28"/>
      <c r="AH41" s="28"/>
      <c r="AI41" s="28"/>
      <c r="AJ41" s="29">
        <v>12</v>
      </c>
      <c r="AK41" s="29">
        <v>0</v>
      </c>
      <c r="AL41" s="29">
        <v>0</v>
      </c>
      <c r="AM41" s="29">
        <v>0</v>
      </c>
      <c r="AN41" s="30">
        <v>0</v>
      </c>
      <c r="AO41" s="27">
        <f>AF41+AG41+AH41+AI41</f>
        <v>21.47</v>
      </c>
      <c r="AP41" s="26">
        <f>AJ41</f>
        <v>12</v>
      </c>
      <c r="AQ41" s="23">
        <f>(AK41*3)+(AL41*10)+(AM41*5)+(AN41*20)</f>
        <v>0</v>
      </c>
      <c r="AR41" s="45">
        <f>AO41+AP41+AQ41</f>
        <v>33.47</v>
      </c>
      <c r="AS41" s="31">
        <v>32.74</v>
      </c>
      <c r="AT41" s="28"/>
      <c r="AU41" s="28"/>
      <c r="AV41" s="29">
        <v>3</v>
      </c>
      <c r="AW41" s="29">
        <v>0</v>
      </c>
      <c r="AX41" s="29">
        <v>0</v>
      </c>
      <c r="AY41" s="29">
        <v>0</v>
      </c>
      <c r="AZ41" s="30">
        <v>0</v>
      </c>
      <c r="BA41" s="27">
        <f>AS41+AT41+AU41</f>
        <v>32.74</v>
      </c>
      <c r="BB41" s="26">
        <f>AV41</f>
        <v>3</v>
      </c>
      <c r="BC41" s="23">
        <f>(AW41*3)+(AX41*10)+(AY41*5)+(AZ41*20)</f>
        <v>0</v>
      </c>
      <c r="BD41" s="45">
        <f>BA41+BB41+BC41</f>
        <v>35.74</v>
      </c>
      <c r="BE41" s="27"/>
      <c r="BF41" s="43"/>
      <c r="BG41" s="29"/>
      <c r="BH41" s="29"/>
      <c r="BI41" s="29"/>
      <c r="BJ41" s="29"/>
      <c r="BK41" s="30"/>
      <c r="BL41" s="40">
        <f>BE41+BF41</f>
        <v>0</v>
      </c>
      <c r="BM41" s="37">
        <f>BG41/2</f>
        <v>0</v>
      </c>
      <c r="BN41" s="36">
        <f>(BH41*3)+(BI41*5)+(BJ41*5)+(BK41*20)</f>
        <v>0</v>
      </c>
      <c r="BO41" s="35">
        <f>BL41+BM41+BN41</f>
        <v>0</v>
      </c>
      <c r="BP41" s="31">
        <v>21.98</v>
      </c>
      <c r="BQ41" s="28"/>
      <c r="BR41" s="28"/>
      <c r="BS41" s="28"/>
      <c r="BT41" s="29">
        <v>6</v>
      </c>
      <c r="BU41" s="29">
        <v>0</v>
      </c>
      <c r="BV41" s="29">
        <v>0</v>
      </c>
      <c r="BW41" s="29">
        <v>0</v>
      </c>
      <c r="BX41" s="30">
        <v>0</v>
      </c>
      <c r="BY41" s="27">
        <f>BP41+BQ41+BR41+BS41</f>
        <v>21.98</v>
      </c>
      <c r="BZ41" s="26">
        <f>BT41</f>
        <v>6</v>
      </c>
      <c r="CA41" s="32">
        <f>(BU41*3)+(BV41*10)+(BW41*5)+(BX41*20)</f>
        <v>0</v>
      </c>
      <c r="CB41" s="72">
        <f>BY41+BZ41+CA41</f>
        <v>27.98</v>
      </c>
      <c r="CC41" s="31">
        <v>37.81</v>
      </c>
      <c r="CD41" s="28"/>
      <c r="CE41" s="29">
        <v>5</v>
      </c>
      <c r="CF41" s="29">
        <v>0</v>
      </c>
      <c r="CG41" s="29">
        <v>0</v>
      </c>
      <c r="CH41" s="29">
        <v>0</v>
      </c>
      <c r="CI41" s="30">
        <v>0</v>
      </c>
      <c r="CJ41" s="27">
        <f>CC41+CD41</f>
        <v>37.81</v>
      </c>
      <c r="CK41" s="26">
        <f>CE41</f>
        <v>5</v>
      </c>
      <c r="CL41" s="23">
        <f>(CF41*3)+(CG41*10)+(CH41*5)+(CI41*20)</f>
        <v>0</v>
      </c>
      <c r="CM41" s="45">
        <f>CJ41+CK41+CL41</f>
        <v>42.81</v>
      </c>
      <c r="IL41" s="79"/>
    </row>
    <row r="42" spans="1:283" s="4" customFormat="1" x14ac:dyDescent="0.2">
      <c r="A42" s="33">
        <v>6</v>
      </c>
      <c r="B42" s="63" t="s">
        <v>166</v>
      </c>
      <c r="C42" s="25"/>
      <c r="D42" s="64"/>
      <c r="E42" s="64" t="s">
        <v>15</v>
      </c>
      <c r="F42" s="65" t="s">
        <v>110</v>
      </c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>
        <f>IF(ISNA(VLOOKUP(E42,SortLookup!$A$1:$B$5,2,FALSE))," ",VLOOKUP(E42,SortLookup!$A$1:$B$5,2,FALSE))</f>
        <v>0</v>
      </c>
      <c r="J42" s="22" t="str">
        <f>IF(ISNA(VLOOKUP(F42,SortLookup!$A$7:$B$11,2,FALSE))," ",VLOOKUP(F42,SortLookup!$A$7:$B$11,2,FALSE))</f>
        <v xml:space="preserve"> </v>
      </c>
      <c r="K42" s="58">
        <f>L42+M42+O42</f>
        <v>160.62</v>
      </c>
      <c r="L42" s="59">
        <f>AB42+AO42+BA42+BL42+BY42+CJ42+CU41+DF41+DQ41+EB41+EM41+EX41+FI41+FT41+GE41+GP41+HA41+HL41+HW41+IH41</f>
        <v>116.62</v>
      </c>
      <c r="M42" s="36">
        <f>AD42+AQ42+BC42+BN42+CA42+CL42+CW41+DH41+DS41+ED41+EO41+EZ41+FK41+FV41+GG41+GR41+HC41+HN41+HY41+IJ41</f>
        <v>0</v>
      </c>
      <c r="N42" s="37">
        <f>O42</f>
        <v>44</v>
      </c>
      <c r="O42" s="60">
        <f>W42+AJ42+AV42+BG42+BT42+CE42+CP41+DA41+DL41+DW41+EH41+ES41+FD41+FO41+FZ41+GK41+GV41+HG41+HR41+IC41</f>
        <v>44</v>
      </c>
      <c r="P42" s="31">
        <v>3.83</v>
      </c>
      <c r="Q42" s="28">
        <v>5.74</v>
      </c>
      <c r="R42" s="28"/>
      <c r="S42" s="28"/>
      <c r="T42" s="28"/>
      <c r="U42" s="28"/>
      <c r="V42" s="28"/>
      <c r="W42" s="29">
        <v>7</v>
      </c>
      <c r="X42" s="29">
        <v>0</v>
      </c>
      <c r="Y42" s="29">
        <v>0</v>
      </c>
      <c r="Z42" s="29">
        <v>0</v>
      </c>
      <c r="AA42" s="30">
        <v>0</v>
      </c>
      <c r="AB42" s="27">
        <f>P42+Q42+R42+S42+T42+U42+V42</f>
        <v>9.57</v>
      </c>
      <c r="AC42" s="26">
        <f>W42</f>
        <v>7</v>
      </c>
      <c r="AD42" s="23">
        <f>(X42*3)+(Y42*10)+(Z42*5)+(AA42*20)</f>
        <v>0</v>
      </c>
      <c r="AE42" s="45">
        <f>AB42+AC42+AD42</f>
        <v>16.57</v>
      </c>
      <c r="AF42" s="31">
        <v>22.68</v>
      </c>
      <c r="AG42" s="28"/>
      <c r="AH42" s="28"/>
      <c r="AI42" s="28"/>
      <c r="AJ42" s="29">
        <v>8</v>
      </c>
      <c r="AK42" s="29">
        <v>0</v>
      </c>
      <c r="AL42" s="29">
        <v>0</v>
      </c>
      <c r="AM42" s="29">
        <v>0</v>
      </c>
      <c r="AN42" s="30">
        <v>0</v>
      </c>
      <c r="AO42" s="27">
        <f>AF42+AG42+AH42+AI42</f>
        <v>22.68</v>
      </c>
      <c r="AP42" s="26">
        <f>AJ42</f>
        <v>8</v>
      </c>
      <c r="AQ42" s="23">
        <f>(AK42*3)+(AL42*10)+(AM42*5)+(AN42*20)</f>
        <v>0</v>
      </c>
      <c r="AR42" s="45">
        <f>AO42+AP42+AQ42</f>
        <v>30.68</v>
      </c>
      <c r="AS42" s="31">
        <v>30.54</v>
      </c>
      <c r="AT42" s="28"/>
      <c r="AU42" s="28"/>
      <c r="AV42" s="29">
        <v>11</v>
      </c>
      <c r="AW42" s="29">
        <v>0</v>
      </c>
      <c r="AX42" s="29">
        <v>0</v>
      </c>
      <c r="AY42" s="29">
        <v>0</v>
      </c>
      <c r="AZ42" s="30">
        <v>0</v>
      </c>
      <c r="BA42" s="27">
        <f>AS42+AT42+AU42</f>
        <v>30.54</v>
      </c>
      <c r="BB42" s="26">
        <f>AV42</f>
        <v>11</v>
      </c>
      <c r="BC42" s="23">
        <f>(AW42*3)+(AX42*10)+(AY42*5)+(AZ42*20)</f>
        <v>0</v>
      </c>
      <c r="BD42" s="45">
        <f>BA42+BB42+BC42</f>
        <v>41.54</v>
      </c>
      <c r="BE42" s="27"/>
      <c r="BF42" s="43"/>
      <c r="BG42" s="29"/>
      <c r="BH42" s="29"/>
      <c r="BI42" s="29"/>
      <c r="BJ42" s="29"/>
      <c r="BK42" s="30"/>
      <c r="BL42" s="40">
        <f>BE42+BF42</f>
        <v>0</v>
      </c>
      <c r="BM42" s="37">
        <f>BG42/2</f>
        <v>0</v>
      </c>
      <c r="BN42" s="36">
        <f>(BH42*3)+(BI42*5)+(BJ42*5)+(BK42*20)</f>
        <v>0</v>
      </c>
      <c r="BO42" s="35">
        <f>BL42+BM42+BN42</f>
        <v>0</v>
      </c>
      <c r="BP42" s="31">
        <v>23.99</v>
      </c>
      <c r="BQ42" s="28"/>
      <c r="BR42" s="28"/>
      <c r="BS42" s="28"/>
      <c r="BT42" s="29">
        <v>3</v>
      </c>
      <c r="BU42" s="29">
        <v>0</v>
      </c>
      <c r="BV42" s="29">
        <v>0</v>
      </c>
      <c r="BW42" s="29">
        <v>0</v>
      </c>
      <c r="BX42" s="30">
        <v>0</v>
      </c>
      <c r="BY42" s="27">
        <f>BP42+BQ42+BR42+BS42</f>
        <v>23.99</v>
      </c>
      <c r="BZ42" s="26">
        <f>BT42</f>
        <v>3</v>
      </c>
      <c r="CA42" s="32">
        <f>(BU42*3)+(BV42*10)+(BW42*5)+(BX42*20)</f>
        <v>0</v>
      </c>
      <c r="CB42" s="72">
        <f>BY42+BZ42+CA42</f>
        <v>26.99</v>
      </c>
      <c r="CC42" s="31">
        <v>29.84</v>
      </c>
      <c r="CD42" s="28"/>
      <c r="CE42" s="29">
        <v>15</v>
      </c>
      <c r="CF42" s="29">
        <v>0</v>
      </c>
      <c r="CG42" s="29">
        <v>0</v>
      </c>
      <c r="CH42" s="29">
        <v>0</v>
      </c>
      <c r="CI42" s="30">
        <v>0</v>
      </c>
      <c r="CJ42" s="27">
        <f>CC42+CD42</f>
        <v>29.84</v>
      </c>
      <c r="CK42" s="26">
        <f>CE42</f>
        <v>15</v>
      </c>
      <c r="CL42" s="23">
        <f>(CF42*3)+(CG42*10)+(CH42*5)+(CI42*20)</f>
        <v>0</v>
      </c>
      <c r="CM42" s="45">
        <f>CJ42+CK42+CL42</f>
        <v>44.84</v>
      </c>
      <c r="IL42" s="79"/>
      <c r="IO42"/>
      <c r="IP42"/>
      <c r="IQ42"/>
    </row>
    <row r="43" spans="1:283" s="4" customFormat="1" x14ac:dyDescent="0.2">
      <c r="A43" s="33">
        <v>7</v>
      </c>
      <c r="B43" s="63" t="s">
        <v>156</v>
      </c>
      <c r="C43" s="25"/>
      <c r="D43" s="64"/>
      <c r="E43" s="64" t="s">
        <v>15</v>
      </c>
      <c r="F43" s="65" t="s">
        <v>22</v>
      </c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>
        <f>IF(ISNA(VLOOKUP(E43,SortLookup!$A$1:$B$5,2,FALSE))," ",VLOOKUP(E43,SortLookup!$A$1:$B$5,2,FALSE))</f>
        <v>0</v>
      </c>
      <c r="J43" s="22">
        <f>IF(ISNA(VLOOKUP(F43,SortLookup!$A$7:$B$11,2,FALSE))," ",VLOOKUP(F43,SortLookup!$A$7:$B$11,2,FALSE))</f>
        <v>3</v>
      </c>
      <c r="K43" s="58">
        <f>L43+M43+O43</f>
        <v>176.48</v>
      </c>
      <c r="L43" s="59">
        <f>AB43+AO43+BA43+BL43+BY43+CJ43+CU42+DF42+DQ42+EB42+EM42+EX42+FI42+FT42+GE42+GP42+HA42+HL42+HW42+IH42</f>
        <v>150.47999999999999</v>
      </c>
      <c r="M43" s="36">
        <f>AD43+AQ43+BC43+BN43+CA43+CL43+CW42+DH42+DS42+ED42+EO42+EZ42+FK42+FV42+GG42+GR42+HC42+HN42+HY42+IJ42</f>
        <v>10</v>
      </c>
      <c r="N43" s="37">
        <f>O43</f>
        <v>16</v>
      </c>
      <c r="O43" s="60">
        <f>W43+AJ43+AV43+BG43+BT43+CE43+CP42+DA42+DL42+DW42+EH42+ES42+FD42+FO42+FZ42+GK42+GV42+HG42+HR42+IC42</f>
        <v>16</v>
      </c>
      <c r="P43" s="31">
        <v>3.4</v>
      </c>
      <c r="Q43" s="28">
        <v>4.93</v>
      </c>
      <c r="R43" s="28"/>
      <c r="S43" s="28"/>
      <c r="T43" s="28"/>
      <c r="U43" s="28"/>
      <c r="V43" s="28"/>
      <c r="W43" s="29">
        <v>1</v>
      </c>
      <c r="X43" s="29">
        <v>0</v>
      </c>
      <c r="Y43" s="29">
        <v>0</v>
      </c>
      <c r="Z43" s="29">
        <v>0</v>
      </c>
      <c r="AA43" s="30">
        <v>0</v>
      </c>
      <c r="AB43" s="27">
        <f>P43+Q43+R43+S43+T43+U43+V43</f>
        <v>8.33</v>
      </c>
      <c r="AC43" s="26">
        <f>W43</f>
        <v>1</v>
      </c>
      <c r="AD43" s="23">
        <f>(X43*3)+(Y43*10)+(Z43*5)+(AA43*20)</f>
        <v>0</v>
      </c>
      <c r="AE43" s="45">
        <f>AB43+AC43+AD43</f>
        <v>9.33</v>
      </c>
      <c r="AF43" s="31">
        <v>31.6</v>
      </c>
      <c r="AG43" s="28"/>
      <c r="AH43" s="28"/>
      <c r="AI43" s="28"/>
      <c r="AJ43" s="29">
        <v>3</v>
      </c>
      <c r="AK43" s="29">
        <v>0</v>
      </c>
      <c r="AL43" s="29">
        <v>0</v>
      </c>
      <c r="AM43" s="29">
        <v>0</v>
      </c>
      <c r="AN43" s="30">
        <v>0</v>
      </c>
      <c r="AO43" s="27">
        <f>AF43+AG43+AH43+AI43</f>
        <v>31.6</v>
      </c>
      <c r="AP43" s="26">
        <f>AJ43</f>
        <v>3</v>
      </c>
      <c r="AQ43" s="23">
        <f>(AK43*3)+(AL43*10)+(AM43*5)+(AN43*20)</f>
        <v>0</v>
      </c>
      <c r="AR43" s="45">
        <f>AO43+AP43+AQ43</f>
        <v>34.6</v>
      </c>
      <c r="AS43" s="31">
        <v>32.99</v>
      </c>
      <c r="AT43" s="28"/>
      <c r="AU43" s="28"/>
      <c r="AV43" s="29">
        <v>4</v>
      </c>
      <c r="AW43" s="29">
        <v>0</v>
      </c>
      <c r="AX43" s="29">
        <v>0</v>
      </c>
      <c r="AY43" s="29">
        <v>0</v>
      </c>
      <c r="AZ43" s="30">
        <v>0</v>
      </c>
      <c r="BA43" s="27">
        <f>AS43+AT43+AU43</f>
        <v>32.99</v>
      </c>
      <c r="BB43" s="26">
        <f>AV43</f>
        <v>4</v>
      </c>
      <c r="BC43" s="23">
        <f>(AW43*3)+(AX43*10)+(AY43*5)+(AZ43*20)</f>
        <v>0</v>
      </c>
      <c r="BD43" s="45">
        <f>BA43+BB43+BC43</f>
        <v>36.99</v>
      </c>
      <c r="BE43" s="27"/>
      <c r="BF43" s="43"/>
      <c r="BG43" s="29"/>
      <c r="BH43" s="29"/>
      <c r="BI43" s="29"/>
      <c r="BJ43" s="29"/>
      <c r="BK43" s="30"/>
      <c r="BL43" s="40">
        <f>BE43+BF43</f>
        <v>0</v>
      </c>
      <c r="BM43" s="37">
        <f>BG43/2</f>
        <v>0</v>
      </c>
      <c r="BN43" s="36">
        <f>(BH43*3)+(BI43*5)+(BJ43*5)+(BK43*20)</f>
        <v>0</v>
      </c>
      <c r="BO43" s="35">
        <f>BL43+BM43+BN43</f>
        <v>0</v>
      </c>
      <c r="BP43" s="31">
        <v>43.14</v>
      </c>
      <c r="BQ43" s="28"/>
      <c r="BR43" s="28"/>
      <c r="BS43" s="28"/>
      <c r="BT43" s="29">
        <v>1</v>
      </c>
      <c r="BU43" s="29">
        <v>0</v>
      </c>
      <c r="BV43" s="29">
        <v>0</v>
      </c>
      <c r="BW43" s="29">
        <v>0</v>
      </c>
      <c r="BX43" s="30">
        <v>0</v>
      </c>
      <c r="BY43" s="27">
        <f>BP43+BQ43+BR43+BS43</f>
        <v>43.14</v>
      </c>
      <c r="BZ43" s="26">
        <f>BT43</f>
        <v>1</v>
      </c>
      <c r="CA43" s="32">
        <f>(BU43*3)+(BV43*10)+(BW43*5)+(BX43*20)</f>
        <v>0</v>
      </c>
      <c r="CB43" s="72">
        <f>BY43+BZ43+CA43</f>
        <v>44.14</v>
      </c>
      <c r="CC43" s="31">
        <v>34.42</v>
      </c>
      <c r="CD43" s="28"/>
      <c r="CE43" s="29">
        <v>7</v>
      </c>
      <c r="CF43" s="29">
        <v>0</v>
      </c>
      <c r="CG43" s="29">
        <v>0</v>
      </c>
      <c r="CH43" s="29">
        <v>2</v>
      </c>
      <c r="CI43" s="30">
        <v>0</v>
      </c>
      <c r="CJ43" s="27">
        <f>CC43+CD43</f>
        <v>34.42</v>
      </c>
      <c r="CK43" s="26">
        <f>CE43</f>
        <v>7</v>
      </c>
      <c r="CL43" s="23">
        <f>(CF43*3)+(CG43*10)+(CH43*5)+(CI43*20)</f>
        <v>10</v>
      </c>
      <c r="CM43" s="45">
        <f>CJ43+CK43+CL43</f>
        <v>51.42</v>
      </c>
      <c r="IL43" s="79"/>
      <c r="IM43"/>
      <c r="IN43"/>
      <c r="IQ43"/>
      <c r="IR43"/>
    </row>
    <row r="44" spans="1:283" s="4" customFormat="1" x14ac:dyDescent="0.2">
      <c r="A44" s="33">
        <v>8</v>
      </c>
      <c r="B44" s="63" t="s">
        <v>133</v>
      </c>
      <c r="C44" s="25"/>
      <c r="D44" s="64"/>
      <c r="E44" s="64" t="s">
        <v>15</v>
      </c>
      <c r="F44" s="65" t="s">
        <v>110</v>
      </c>
      <c r="G44" s="24" t="str">
        <f>IF(AND(OR($G$2="Y",$H$2="Y"),I44&lt;5,J44&lt;5),IF(AND(I44=#REF!,J44=#REF!),#REF!+1,1),"")</f>
        <v/>
      </c>
      <c r="H44" s="21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34">
        <f>IF(ISNA(VLOOKUP(E44,SortLookup!$A$1:$B$5,2,FALSE))," ",VLOOKUP(E44,SortLookup!$A$1:$B$5,2,FALSE))</f>
        <v>0</v>
      </c>
      <c r="J44" s="22" t="str">
        <f>IF(ISNA(VLOOKUP(F44,SortLookup!$A$7:$B$11,2,FALSE))," ",VLOOKUP(F44,SortLookup!$A$7:$B$11,2,FALSE))</f>
        <v xml:space="preserve"> </v>
      </c>
      <c r="K44" s="58">
        <f t="shared" ref="K37:K62" si="52">L44+M44+O44</f>
        <v>190.2</v>
      </c>
      <c r="L44" s="59">
        <f>AB44+AO44+BA44+BL44+BY44+CJ44+CU44+DF44+DQ44+EB44+EM44+EX44+FI44+FT44+GE44+GP44+HA44+HL44+HW44+IH44</f>
        <v>134.19999999999999</v>
      </c>
      <c r="M44" s="36">
        <f>AD44+AQ44+BC44+BN44+CA44+CL44+CW44+DH44+DS44+ED44+EO44+EZ44+FK44+FV44+GG44+GR44+HC44+HN44+HY44+IJ44</f>
        <v>13</v>
      </c>
      <c r="N44" s="37">
        <f t="shared" ref="N37:N62" si="53">O44</f>
        <v>43</v>
      </c>
      <c r="O44" s="60">
        <f>W44+AJ44+AV44+BG44+BT44+CE44+CP44+DA44+DL44+DW44+EH44+ES44+FD44+FO44+FZ44+GK44+GV44+HG44+HR44+IC44</f>
        <v>43</v>
      </c>
      <c r="P44" s="31">
        <v>5.0999999999999996</v>
      </c>
      <c r="Q44" s="28">
        <v>6.49</v>
      </c>
      <c r="R44" s="28"/>
      <c r="S44" s="28"/>
      <c r="T44" s="28"/>
      <c r="U44" s="28"/>
      <c r="V44" s="28"/>
      <c r="W44" s="29">
        <v>2</v>
      </c>
      <c r="X44" s="29">
        <v>0</v>
      </c>
      <c r="Y44" s="29">
        <v>0</v>
      </c>
      <c r="Z44" s="29">
        <v>0</v>
      </c>
      <c r="AA44" s="30">
        <v>0</v>
      </c>
      <c r="AB44" s="27">
        <f t="shared" ref="AB37:AB62" si="54">P44+Q44+R44+S44+T44+U44+V44</f>
        <v>11.59</v>
      </c>
      <c r="AC44" s="26">
        <f t="shared" ref="AC37:AC62" si="55">W44</f>
        <v>2</v>
      </c>
      <c r="AD44" s="23">
        <f t="shared" ref="AD37:AD62" si="56">(X44*3)+(Y44*10)+(Z44*5)+(AA44*20)</f>
        <v>0</v>
      </c>
      <c r="AE44" s="45">
        <f t="shared" ref="AE37:AE62" si="57">AB44+AC44+AD44</f>
        <v>13.59</v>
      </c>
      <c r="AF44" s="31">
        <v>21.45</v>
      </c>
      <c r="AG44" s="28"/>
      <c r="AH44" s="28"/>
      <c r="AI44" s="28"/>
      <c r="AJ44" s="29">
        <v>14</v>
      </c>
      <c r="AK44" s="29">
        <v>1</v>
      </c>
      <c r="AL44" s="29">
        <v>0</v>
      </c>
      <c r="AM44" s="29">
        <v>2</v>
      </c>
      <c r="AN44" s="30">
        <v>0</v>
      </c>
      <c r="AO44" s="27">
        <f t="shared" ref="AO37:AO62" si="58">AF44+AG44+AH44+AI44</f>
        <v>21.45</v>
      </c>
      <c r="AP44" s="26">
        <f t="shared" ref="AP37:AP62" si="59">AJ44</f>
        <v>14</v>
      </c>
      <c r="AQ44" s="23">
        <f t="shared" ref="AQ37:AQ62" si="60">(AK44*3)+(AL44*10)+(AM44*5)+(AN44*20)</f>
        <v>13</v>
      </c>
      <c r="AR44" s="45">
        <f t="shared" ref="AR37:AR62" si="61">AO44+AP44+AQ44</f>
        <v>48.45</v>
      </c>
      <c r="AS44" s="31">
        <v>32.64</v>
      </c>
      <c r="AT44" s="28"/>
      <c r="AU44" s="28"/>
      <c r="AV44" s="29">
        <v>20</v>
      </c>
      <c r="AW44" s="29">
        <v>0</v>
      </c>
      <c r="AX44" s="29">
        <v>0</v>
      </c>
      <c r="AY44" s="29">
        <v>0</v>
      </c>
      <c r="AZ44" s="30">
        <v>0</v>
      </c>
      <c r="BA44" s="27">
        <f t="shared" ref="BA37:BA62" si="62">AS44+AT44+AU44</f>
        <v>32.64</v>
      </c>
      <c r="BB44" s="26">
        <f t="shared" ref="BB37:BB62" si="63">AV44</f>
        <v>20</v>
      </c>
      <c r="BC44" s="23">
        <f t="shared" ref="BC37:BC62" si="64">(AW44*3)+(AX44*10)+(AY44*5)+(AZ44*20)</f>
        <v>0</v>
      </c>
      <c r="BD44" s="45">
        <f t="shared" ref="BD37:BD62" si="65">BA44+BB44+BC44</f>
        <v>52.64</v>
      </c>
      <c r="BE44" s="27"/>
      <c r="BF44" s="43"/>
      <c r="BG44" s="29"/>
      <c r="BH44" s="29"/>
      <c r="BI44" s="29"/>
      <c r="BJ44" s="29"/>
      <c r="BK44" s="30"/>
      <c r="BL44" s="40">
        <f t="shared" ref="BL37:BL62" si="66">BE44+BF44</f>
        <v>0</v>
      </c>
      <c r="BM44" s="37">
        <f t="shared" ref="BM37:BM62" si="67">BG44/2</f>
        <v>0</v>
      </c>
      <c r="BN44" s="36">
        <f t="shared" ref="BN37:BN62" si="68">(BH44*3)+(BI44*5)+(BJ44*5)+(BK44*20)</f>
        <v>0</v>
      </c>
      <c r="BO44" s="35">
        <f t="shared" ref="BO37:BO62" si="69">BL44+BM44+BN44</f>
        <v>0</v>
      </c>
      <c r="BP44" s="31">
        <v>29.68</v>
      </c>
      <c r="BQ44" s="28"/>
      <c r="BR44" s="28"/>
      <c r="BS44" s="28"/>
      <c r="BT44" s="29">
        <v>1</v>
      </c>
      <c r="BU44" s="29">
        <v>0</v>
      </c>
      <c r="BV44" s="29">
        <v>0</v>
      </c>
      <c r="BW44" s="29">
        <v>0</v>
      </c>
      <c r="BX44" s="30">
        <v>0</v>
      </c>
      <c r="BY44" s="27">
        <f t="shared" ref="BY37:BY62" si="70">BP44+BQ44+BR44+BS44</f>
        <v>29.68</v>
      </c>
      <c r="BZ44" s="26">
        <f t="shared" ref="BZ37:BZ62" si="71">BT44</f>
        <v>1</v>
      </c>
      <c r="CA44" s="32">
        <f t="shared" ref="CA37:CA62" si="72">(BU44*3)+(BV44*10)+(BW44*5)+(BX44*20)</f>
        <v>0</v>
      </c>
      <c r="CB44" s="72">
        <f t="shared" ref="CB37:CB62" si="73">BY44+BZ44+CA44</f>
        <v>30.68</v>
      </c>
      <c r="CC44" s="31">
        <v>38.840000000000003</v>
      </c>
      <c r="CD44" s="28"/>
      <c r="CE44" s="29">
        <v>6</v>
      </c>
      <c r="CF44" s="29">
        <v>0</v>
      </c>
      <c r="CG44" s="29">
        <v>0</v>
      </c>
      <c r="CH44" s="29">
        <v>0</v>
      </c>
      <c r="CI44" s="30">
        <v>0</v>
      </c>
      <c r="CJ44" s="27">
        <f t="shared" ref="CJ37:CJ62" si="74">CC44+CD44</f>
        <v>38.840000000000003</v>
      </c>
      <c r="CK44" s="26">
        <f t="shared" ref="CK37:CK62" si="75">CE44</f>
        <v>6</v>
      </c>
      <c r="CL44" s="23">
        <f t="shared" ref="CL37:CL62" si="76">(CF44*3)+(CG44*10)+(CH44*5)+(CI44*20)</f>
        <v>0</v>
      </c>
      <c r="CM44" s="45">
        <f t="shared" ref="CM37:CM62" si="77">CJ44+CK44+CL44</f>
        <v>44.84</v>
      </c>
      <c r="IL44" s="79"/>
      <c r="IM44"/>
      <c r="IN44"/>
    </row>
    <row r="45" spans="1:283" s="4" customFormat="1" ht="13.5" thickBot="1" x14ac:dyDescent="0.25">
      <c r="A45" s="33">
        <v>9</v>
      </c>
      <c r="B45" s="63" t="s">
        <v>149</v>
      </c>
      <c r="C45" s="25"/>
      <c r="D45" s="64"/>
      <c r="E45" s="64" t="s">
        <v>15</v>
      </c>
      <c r="F45" s="65" t="s">
        <v>22</v>
      </c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>
        <f>IF(ISNA(VLOOKUP(E45,SortLookup!$A$1:$B$5,2,FALSE))," ",VLOOKUP(E45,SortLookup!$A$1:$B$5,2,FALSE))</f>
        <v>0</v>
      </c>
      <c r="J45" s="22">
        <f>IF(ISNA(VLOOKUP(F45,SortLookup!$A$7:$B$11,2,FALSE))," ",VLOOKUP(F45,SortLookup!$A$7:$B$11,2,FALSE))</f>
        <v>3</v>
      </c>
      <c r="K45" s="134">
        <f t="shared" si="52"/>
        <v>192.46</v>
      </c>
      <c r="L45" s="135">
        <f>AB45+AO45+BA45+BL45+BY45+CJ45+CU44+DF44+DQ44+EB44+EM44+EX44+FI44+FT44+GE44+GP44+HA44+HL44+HW44+IH44</f>
        <v>164.46</v>
      </c>
      <c r="M45" s="23">
        <f>AD45+AQ45+BC45+BN45+CA45+CL45+CW44+DH44+DS44+ED44+EO44+EZ44+FK44+FV44+GG44+GR44+HC44+HN44+HY44+IJ44</f>
        <v>0</v>
      </c>
      <c r="N45" s="26">
        <f t="shared" si="53"/>
        <v>28</v>
      </c>
      <c r="O45" s="136">
        <f>W45+AJ45+AV45+BG45+BT45+CE45+CP44+DA44+DL44+DW44+EH44+ES44+FD44+FO44+FZ44+GK44+GV44+HG44+HR44+IC44</f>
        <v>28</v>
      </c>
      <c r="P45" s="31">
        <v>5.48</v>
      </c>
      <c r="Q45" s="28">
        <v>6.77</v>
      </c>
      <c r="R45" s="28"/>
      <c r="S45" s="28"/>
      <c r="T45" s="28"/>
      <c r="U45" s="28"/>
      <c r="V45" s="28"/>
      <c r="W45" s="29">
        <v>2</v>
      </c>
      <c r="X45" s="29">
        <v>0</v>
      </c>
      <c r="Y45" s="29">
        <v>0</v>
      </c>
      <c r="Z45" s="29">
        <v>0</v>
      </c>
      <c r="AA45" s="30">
        <v>0</v>
      </c>
      <c r="AB45" s="27">
        <f t="shared" si="54"/>
        <v>12.25</v>
      </c>
      <c r="AC45" s="26">
        <f t="shared" si="55"/>
        <v>2</v>
      </c>
      <c r="AD45" s="23">
        <f t="shared" si="56"/>
        <v>0</v>
      </c>
      <c r="AE45" s="45">
        <f t="shared" si="57"/>
        <v>14.25</v>
      </c>
      <c r="AF45" s="31">
        <v>36.14</v>
      </c>
      <c r="AG45" s="28"/>
      <c r="AH45" s="28"/>
      <c r="AI45" s="28"/>
      <c r="AJ45" s="29">
        <v>5</v>
      </c>
      <c r="AK45" s="29">
        <v>0</v>
      </c>
      <c r="AL45" s="29">
        <v>0</v>
      </c>
      <c r="AM45" s="29">
        <v>0</v>
      </c>
      <c r="AN45" s="30">
        <v>0</v>
      </c>
      <c r="AO45" s="27">
        <f t="shared" si="58"/>
        <v>36.14</v>
      </c>
      <c r="AP45" s="26">
        <f t="shared" si="59"/>
        <v>5</v>
      </c>
      <c r="AQ45" s="23">
        <f t="shared" si="60"/>
        <v>0</v>
      </c>
      <c r="AR45" s="45">
        <f t="shared" si="61"/>
        <v>41.14</v>
      </c>
      <c r="AS45" s="31">
        <v>33.61</v>
      </c>
      <c r="AT45" s="28"/>
      <c r="AU45" s="28"/>
      <c r="AV45" s="29">
        <v>19</v>
      </c>
      <c r="AW45" s="29">
        <v>0</v>
      </c>
      <c r="AX45" s="29">
        <v>0</v>
      </c>
      <c r="AY45" s="29">
        <v>0</v>
      </c>
      <c r="AZ45" s="30">
        <v>0</v>
      </c>
      <c r="BA45" s="27">
        <f t="shared" si="62"/>
        <v>33.61</v>
      </c>
      <c r="BB45" s="26">
        <f t="shared" si="63"/>
        <v>19</v>
      </c>
      <c r="BC45" s="23">
        <f t="shared" si="64"/>
        <v>0</v>
      </c>
      <c r="BD45" s="45">
        <f t="shared" si="65"/>
        <v>52.61</v>
      </c>
      <c r="BE45" s="112"/>
      <c r="BF45" s="132"/>
      <c r="BG45" s="110"/>
      <c r="BH45" s="110"/>
      <c r="BI45" s="110"/>
      <c r="BJ45" s="110"/>
      <c r="BK45" s="111"/>
      <c r="BL45" s="112">
        <f t="shared" si="66"/>
        <v>0</v>
      </c>
      <c r="BM45" s="106">
        <f t="shared" si="67"/>
        <v>0</v>
      </c>
      <c r="BN45" s="105">
        <f t="shared" si="68"/>
        <v>0</v>
      </c>
      <c r="BO45" s="133">
        <f t="shared" si="69"/>
        <v>0</v>
      </c>
      <c r="BP45" s="125">
        <v>33.450000000000003</v>
      </c>
      <c r="BQ45" s="28"/>
      <c r="BR45" s="28"/>
      <c r="BS45" s="28"/>
      <c r="BT45" s="29">
        <v>1</v>
      </c>
      <c r="BU45" s="29">
        <v>0</v>
      </c>
      <c r="BV45" s="29">
        <v>0</v>
      </c>
      <c r="BW45" s="29">
        <v>0</v>
      </c>
      <c r="BX45" s="30">
        <v>0</v>
      </c>
      <c r="BY45" s="27">
        <f t="shared" si="70"/>
        <v>33.450000000000003</v>
      </c>
      <c r="BZ45" s="26">
        <f t="shared" si="71"/>
        <v>1</v>
      </c>
      <c r="CA45" s="32">
        <f t="shared" si="72"/>
        <v>0</v>
      </c>
      <c r="CB45" s="72">
        <f t="shared" si="73"/>
        <v>34.450000000000003</v>
      </c>
      <c r="CC45" s="31">
        <v>49.01</v>
      </c>
      <c r="CD45" s="28"/>
      <c r="CE45" s="29">
        <v>1</v>
      </c>
      <c r="CF45" s="29">
        <v>0</v>
      </c>
      <c r="CG45" s="29">
        <v>0</v>
      </c>
      <c r="CH45" s="29">
        <v>0</v>
      </c>
      <c r="CI45" s="30">
        <v>0</v>
      </c>
      <c r="CJ45" s="27">
        <f t="shared" si="74"/>
        <v>49.01</v>
      </c>
      <c r="CK45" s="26">
        <f t="shared" si="75"/>
        <v>1</v>
      </c>
      <c r="CL45" s="23">
        <f t="shared" si="76"/>
        <v>0</v>
      </c>
      <c r="CM45" s="45">
        <f t="shared" si="77"/>
        <v>50.01</v>
      </c>
      <c r="CN45"/>
      <c r="CO45"/>
      <c r="CP45"/>
      <c r="CQ45"/>
      <c r="CR45"/>
      <c r="CS45"/>
      <c r="CT45"/>
      <c r="CW45"/>
      <c r="CZ45"/>
      <c r="DA45"/>
      <c r="DB45"/>
      <c r="DC45"/>
      <c r="DD45"/>
      <c r="DE45"/>
      <c r="DH45"/>
      <c r="DK45"/>
      <c r="DL45"/>
      <c r="DM45"/>
      <c r="DN45"/>
      <c r="DO45"/>
      <c r="DP45"/>
      <c r="DS45"/>
      <c r="DV45"/>
      <c r="DW45"/>
      <c r="DX45"/>
      <c r="DY45"/>
      <c r="DZ45"/>
      <c r="EA45"/>
      <c r="ED45"/>
      <c r="EG45"/>
      <c r="EH45"/>
      <c r="EI45"/>
      <c r="EJ45"/>
      <c r="EK45"/>
      <c r="EL45"/>
      <c r="EO45"/>
      <c r="ER45"/>
      <c r="ES45"/>
      <c r="ET45"/>
      <c r="EU45"/>
      <c r="EV45"/>
      <c r="EW45"/>
      <c r="EZ45"/>
      <c r="FC45"/>
      <c r="FD45"/>
      <c r="FE45"/>
      <c r="FF45"/>
      <c r="FG45"/>
      <c r="FH45"/>
      <c r="FK45"/>
      <c r="FN45"/>
      <c r="FO45"/>
      <c r="FP45"/>
      <c r="FQ45"/>
      <c r="FR45"/>
      <c r="FS45"/>
      <c r="FV45"/>
      <c r="FY45"/>
      <c r="FZ45"/>
      <c r="GA45"/>
      <c r="GB45"/>
      <c r="GC45"/>
      <c r="GD45"/>
      <c r="GG45"/>
      <c r="GJ45"/>
      <c r="GK45"/>
      <c r="GL45"/>
      <c r="GM45"/>
      <c r="GN45"/>
      <c r="GO45"/>
      <c r="GR45"/>
      <c r="GU45"/>
      <c r="GV45"/>
      <c r="GW45"/>
      <c r="GX45"/>
      <c r="GY45"/>
      <c r="GZ45"/>
      <c r="HC45"/>
      <c r="HF45"/>
      <c r="HG45"/>
      <c r="HH45"/>
      <c r="HI45"/>
      <c r="HJ45"/>
      <c r="HK45"/>
      <c r="HN45"/>
      <c r="HQ45"/>
      <c r="HR45"/>
      <c r="HS45"/>
      <c r="HT45"/>
      <c r="HU45"/>
      <c r="HV45"/>
      <c r="HY45"/>
      <c r="IB45"/>
      <c r="IC45"/>
      <c r="ID45"/>
      <c r="IE45"/>
      <c r="IF45"/>
      <c r="IG45"/>
      <c r="IJ45"/>
      <c r="IK45"/>
      <c r="IL45" s="79"/>
    </row>
    <row r="46" spans="1:283" s="4" customFormat="1" ht="13.5" thickTop="1" x14ac:dyDescent="0.2">
      <c r="A46" s="33">
        <v>10</v>
      </c>
      <c r="B46" s="82" t="s">
        <v>146</v>
      </c>
      <c r="C46" s="83"/>
      <c r="D46" s="84" t="s">
        <v>112</v>
      </c>
      <c r="E46" s="84" t="s">
        <v>15</v>
      </c>
      <c r="F46" s="85" t="s">
        <v>110</v>
      </c>
      <c r="G46" s="86" t="str">
        <f>IF(AND(OR($G$2="Y",$H$2="Y"),I46&lt;5,J46&lt;5),IF(AND(I46=#REF!,J46=#REF!),#REF!+1,1),"")</f>
        <v/>
      </c>
      <c r="H46" s="87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88">
        <f>IF(ISNA(VLOOKUP(E46,SortLookup!$A$1:$B$5,2,FALSE))," ",VLOOKUP(E46,SortLookup!$A$1:$B$5,2,FALSE))</f>
        <v>0</v>
      </c>
      <c r="J46" s="89" t="str">
        <f>IF(ISNA(VLOOKUP(F46,SortLookup!$A$7:$B$11,2,FALSE))," ",VLOOKUP(F46,SortLookup!$A$7:$B$11,2,FALSE))</f>
        <v xml:space="preserve"> </v>
      </c>
      <c r="K46" s="58">
        <f t="shared" si="52"/>
        <v>195.4</v>
      </c>
      <c r="L46" s="59">
        <f>AB46+AO46+BA46+BL46+BY46+CJ46+CU45+DF45+DQ45+EB45+EM45+EX45+FI45+FT45+GE45+GP45+HA45+HL45+HW45+IH45</f>
        <v>152.4</v>
      </c>
      <c r="M46" s="36">
        <f>AD46+AQ46+BC46+BN46+CA46+CL46+CW45+DH45+DS45+ED45+EO45+EZ45+FK45+FV45+GG45+GR45+HC45+HN45+HY45+IJ45</f>
        <v>3</v>
      </c>
      <c r="N46" s="37">
        <f t="shared" si="53"/>
        <v>40</v>
      </c>
      <c r="O46" s="60">
        <f>W46+AJ46+AV46+BG46+BT46+CE46+CP45+DA45+DL45+DW45+EH45+ES45+FD45+FO45+FZ45+GK45+GV45+HG45+HR45+IC45</f>
        <v>40</v>
      </c>
      <c r="P46" s="90">
        <v>4.62</v>
      </c>
      <c r="Q46" s="91">
        <v>7.18</v>
      </c>
      <c r="R46" s="91"/>
      <c r="S46" s="91"/>
      <c r="T46" s="91"/>
      <c r="U46" s="91"/>
      <c r="V46" s="91"/>
      <c r="W46" s="92">
        <v>10</v>
      </c>
      <c r="X46" s="92">
        <v>0</v>
      </c>
      <c r="Y46" s="92">
        <v>0</v>
      </c>
      <c r="Z46" s="92">
        <v>0</v>
      </c>
      <c r="AA46" s="93">
        <v>0</v>
      </c>
      <c r="AB46" s="40">
        <f t="shared" si="54"/>
        <v>11.8</v>
      </c>
      <c r="AC46" s="37">
        <f t="shared" si="55"/>
        <v>10</v>
      </c>
      <c r="AD46" s="36">
        <f t="shared" si="56"/>
        <v>0</v>
      </c>
      <c r="AE46" s="94">
        <f t="shared" si="57"/>
        <v>21.8</v>
      </c>
      <c r="AF46" s="90">
        <v>35.14</v>
      </c>
      <c r="AG46" s="91"/>
      <c r="AH46" s="91"/>
      <c r="AI46" s="91"/>
      <c r="AJ46" s="92">
        <v>12</v>
      </c>
      <c r="AK46" s="92">
        <v>1</v>
      </c>
      <c r="AL46" s="92">
        <v>0</v>
      </c>
      <c r="AM46" s="92">
        <v>0</v>
      </c>
      <c r="AN46" s="93">
        <v>0</v>
      </c>
      <c r="AO46" s="40">
        <f t="shared" si="58"/>
        <v>35.14</v>
      </c>
      <c r="AP46" s="37">
        <f t="shared" si="59"/>
        <v>12</v>
      </c>
      <c r="AQ46" s="36">
        <f t="shared" si="60"/>
        <v>3</v>
      </c>
      <c r="AR46" s="94">
        <f t="shared" si="61"/>
        <v>50.14</v>
      </c>
      <c r="AS46" s="90">
        <v>37.03</v>
      </c>
      <c r="AT46" s="91"/>
      <c r="AU46" s="91"/>
      <c r="AV46" s="92">
        <v>13</v>
      </c>
      <c r="AW46" s="92">
        <v>0</v>
      </c>
      <c r="AX46" s="92">
        <v>0</v>
      </c>
      <c r="AY46" s="92">
        <v>0</v>
      </c>
      <c r="AZ46" s="93">
        <v>0</v>
      </c>
      <c r="BA46" s="40">
        <f t="shared" si="62"/>
        <v>37.03</v>
      </c>
      <c r="BB46" s="37">
        <f t="shared" si="63"/>
        <v>13</v>
      </c>
      <c r="BC46" s="36">
        <f t="shared" si="64"/>
        <v>0</v>
      </c>
      <c r="BD46" s="94">
        <f t="shared" si="65"/>
        <v>50.03</v>
      </c>
      <c r="BE46" s="40"/>
      <c r="BF46" s="131"/>
      <c r="BG46" s="92"/>
      <c r="BH46" s="92"/>
      <c r="BI46" s="92"/>
      <c r="BJ46" s="92"/>
      <c r="BK46" s="93"/>
      <c r="BL46" s="40">
        <f t="shared" si="66"/>
        <v>0</v>
      </c>
      <c r="BM46" s="37">
        <f t="shared" si="67"/>
        <v>0</v>
      </c>
      <c r="BN46" s="36">
        <f t="shared" si="68"/>
        <v>0</v>
      </c>
      <c r="BO46" s="35">
        <f t="shared" si="69"/>
        <v>0</v>
      </c>
      <c r="BP46" s="90">
        <v>29.65</v>
      </c>
      <c r="BQ46" s="28"/>
      <c r="BR46" s="28"/>
      <c r="BS46" s="28"/>
      <c r="BT46" s="29">
        <v>1</v>
      </c>
      <c r="BU46" s="29">
        <v>0</v>
      </c>
      <c r="BV46" s="29">
        <v>0</v>
      </c>
      <c r="BW46" s="29">
        <v>0</v>
      </c>
      <c r="BX46" s="30">
        <v>0</v>
      </c>
      <c r="BY46" s="27">
        <f t="shared" si="70"/>
        <v>29.65</v>
      </c>
      <c r="BZ46" s="26">
        <f t="shared" si="71"/>
        <v>1</v>
      </c>
      <c r="CA46" s="32">
        <f t="shared" si="72"/>
        <v>0</v>
      </c>
      <c r="CB46" s="72">
        <f t="shared" si="73"/>
        <v>30.65</v>
      </c>
      <c r="CC46" s="31">
        <v>38.78</v>
      </c>
      <c r="CD46" s="28"/>
      <c r="CE46" s="29">
        <v>4</v>
      </c>
      <c r="CF46" s="29">
        <v>0</v>
      </c>
      <c r="CG46" s="29">
        <v>0</v>
      </c>
      <c r="CH46" s="29">
        <v>0</v>
      </c>
      <c r="CI46" s="30">
        <v>0</v>
      </c>
      <c r="CJ46" s="27">
        <f t="shared" si="74"/>
        <v>38.78</v>
      </c>
      <c r="CK46" s="26">
        <f t="shared" si="75"/>
        <v>4</v>
      </c>
      <c r="CL46" s="23">
        <f t="shared" si="76"/>
        <v>0</v>
      </c>
      <c r="CM46" s="45">
        <f t="shared" si="77"/>
        <v>42.78</v>
      </c>
      <c r="CN46"/>
      <c r="CO46"/>
      <c r="CP46"/>
      <c r="CQ46"/>
      <c r="CR46"/>
      <c r="CS46"/>
      <c r="CT46"/>
      <c r="CW46"/>
      <c r="CZ46"/>
      <c r="DA46"/>
      <c r="DB46"/>
      <c r="DC46"/>
      <c r="DD46"/>
      <c r="DE46"/>
      <c r="DH46"/>
      <c r="DK46"/>
      <c r="DL46"/>
      <c r="DM46"/>
      <c r="DN46"/>
      <c r="DO46"/>
      <c r="DP46"/>
      <c r="DS46"/>
      <c r="DV46"/>
      <c r="DW46"/>
      <c r="DX46"/>
      <c r="DY46"/>
      <c r="DZ46"/>
      <c r="EA46"/>
      <c r="ED46"/>
      <c r="EG46"/>
      <c r="EH46"/>
      <c r="EI46"/>
      <c r="EJ46"/>
      <c r="EK46"/>
      <c r="EL46"/>
      <c r="EO46"/>
      <c r="ER46"/>
      <c r="ES46"/>
      <c r="ET46"/>
      <c r="EU46"/>
      <c r="EV46"/>
      <c r="EW46"/>
      <c r="EZ46"/>
      <c r="FC46"/>
      <c r="FD46"/>
      <c r="FE46"/>
      <c r="FF46"/>
      <c r="FG46"/>
      <c r="FH46"/>
      <c r="FK46"/>
      <c r="FN46"/>
      <c r="FO46"/>
      <c r="FP46"/>
      <c r="FQ46"/>
      <c r="FR46"/>
      <c r="FS46"/>
      <c r="FV46"/>
      <c r="FY46"/>
      <c r="FZ46"/>
      <c r="GA46"/>
      <c r="GB46"/>
      <c r="GC46"/>
      <c r="GD46"/>
      <c r="GG46"/>
      <c r="GJ46"/>
      <c r="GK46"/>
      <c r="GL46"/>
      <c r="GM46"/>
      <c r="GN46"/>
      <c r="GO46"/>
      <c r="GR46"/>
      <c r="GU46"/>
      <c r="GV46"/>
      <c r="GW46"/>
      <c r="GX46"/>
      <c r="GY46"/>
      <c r="GZ46"/>
      <c r="HC46"/>
      <c r="HF46"/>
      <c r="HG46"/>
      <c r="HH46"/>
      <c r="HI46"/>
      <c r="HJ46"/>
      <c r="HK46"/>
      <c r="HN46"/>
      <c r="HQ46"/>
      <c r="HR46"/>
      <c r="HS46"/>
      <c r="HT46"/>
      <c r="HU46"/>
      <c r="HV46"/>
      <c r="HY46"/>
      <c r="IB46"/>
      <c r="IC46"/>
      <c r="ID46"/>
      <c r="IE46"/>
      <c r="IF46"/>
      <c r="IG46"/>
      <c r="IJ46"/>
      <c r="IK46"/>
      <c r="IL46" s="79"/>
    </row>
    <row r="47" spans="1:283" s="4" customFormat="1" x14ac:dyDescent="0.2">
      <c r="A47" s="33">
        <v>11</v>
      </c>
      <c r="B47" s="63" t="s">
        <v>131</v>
      </c>
      <c r="C47" s="25"/>
      <c r="D47" s="64" t="s">
        <v>132</v>
      </c>
      <c r="E47" s="64" t="s">
        <v>15</v>
      </c>
      <c r="F47" s="65" t="s">
        <v>110</v>
      </c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>
        <f>IF(ISNA(VLOOKUP(E47,SortLookup!$A$1:$B$5,2,FALSE))," ",VLOOKUP(E47,SortLookup!$A$1:$B$5,2,FALSE))</f>
        <v>0</v>
      </c>
      <c r="J47" s="22" t="str">
        <f>IF(ISNA(VLOOKUP(F47,SortLookup!$A$7:$B$11,2,FALSE))," ",VLOOKUP(F47,SortLookup!$A$7:$B$11,2,FALSE))</f>
        <v xml:space="preserve"> </v>
      </c>
      <c r="K47" s="58">
        <f t="shared" si="52"/>
        <v>203.22</v>
      </c>
      <c r="L47" s="59">
        <f>AB47+AO47+BA47+BL47+BY47+CJ47+CU45+DF45+DQ45+EB45+EM45+EX45+FI45+FT45+GE45+GP45+HA45+HL45+HW45+IH45</f>
        <v>152.22</v>
      </c>
      <c r="M47" s="36">
        <f>AD47+AQ47+BC47+BN47+CA47+CL47+CW45+DH45+DS45+ED45+EO45+EZ45+FK45+FV45+GG45+GR45+HC45+HN45+HY45+IJ45</f>
        <v>6</v>
      </c>
      <c r="N47" s="37">
        <f t="shared" si="53"/>
        <v>45</v>
      </c>
      <c r="O47" s="60">
        <f>W47+AJ47+AV47+BG47+BT47+CE47+CP45+DA45+DL45+DW45+EH45+ES45+FD45+FO45+FZ45+GK45+GV45+HG45+HR45+IC45</f>
        <v>45</v>
      </c>
      <c r="P47" s="31">
        <v>4.93</v>
      </c>
      <c r="Q47" s="28">
        <v>5.75</v>
      </c>
      <c r="R47" s="28"/>
      <c r="S47" s="28"/>
      <c r="T47" s="28"/>
      <c r="U47" s="28"/>
      <c r="V47" s="28"/>
      <c r="W47" s="29">
        <v>3</v>
      </c>
      <c r="X47" s="29">
        <v>0</v>
      </c>
      <c r="Y47" s="29">
        <v>0</v>
      </c>
      <c r="Z47" s="29">
        <v>0</v>
      </c>
      <c r="AA47" s="30">
        <v>0</v>
      </c>
      <c r="AB47" s="27">
        <f t="shared" si="54"/>
        <v>10.68</v>
      </c>
      <c r="AC47" s="26">
        <f t="shared" si="55"/>
        <v>3</v>
      </c>
      <c r="AD47" s="23">
        <f t="shared" si="56"/>
        <v>0</v>
      </c>
      <c r="AE47" s="45">
        <f t="shared" si="57"/>
        <v>13.68</v>
      </c>
      <c r="AF47" s="31">
        <v>33.79</v>
      </c>
      <c r="AG47" s="28"/>
      <c r="AH47" s="28"/>
      <c r="AI47" s="28"/>
      <c r="AJ47" s="29">
        <v>5</v>
      </c>
      <c r="AK47" s="29">
        <v>1</v>
      </c>
      <c r="AL47" s="29">
        <v>0</v>
      </c>
      <c r="AM47" s="29">
        <v>0</v>
      </c>
      <c r="AN47" s="30">
        <v>0</v>
      </c>
      <c r="AO47" s="27">
        <f t="shared" si="58"/>
        <v>33.79</v>
      </c>
      <c r="AP47" s="26">
        <f t="shared" si="59"/>
        <v>5</v>
      </c>
      <c r="AQ47" s="23">
        <f t="shared" si="60"/>
        <v>3</v>
      </c>
      <c r="AR47" s="45">
        <f t="shared" si="61"/>
        <v>41.79</v>
      </c>
      <c r="AS47" s="31">
        <v>33.58</v>
      </c>
      <c r="AT47" s="28"/>
      <c r="AU47" s="28"/>
      <c r="AV47" s="29">
        <v>23</v>
      </c>
      <c r="AW47" s="29">
        <v>0</v>
      </c>
      <c r="AX47" s="29">
        <v>0</v>
      </c>
      <c r="AY47" s="29">
        <v>0</v>
      </c>
      <c r="AZ47" s="30">
        <v>0</v>
      </c>
      <c r="BA47" s="27">
        <f t="shared" si="62"/>
        <v>33.58</v>
      </c>
      <c r="BB47" s="26">
        <f t="shared" si="63"/>
        <v>23</v>
      </c>
      <c r="BC47" s="23">
        <f t="shared" si="64"/>
        <v>0</v>
      </c>
      <c r="BD47" s="45">
        <f t="shared" si="65"/>
        <v>56.58</v>
      </c>
      <c r="BE47" s="27"/>
      <c r="BF47" s="43"/>
      <c r="BG47" s="29"/>
      <c r="BH47" s="29"/>
      <c r="BI47" s="29"/>
      <c r="BJ47" s="29"/>
      <c r="BK47" s="30"/>
      <c r="BL47" s="40">
        <f t="shared" si="66"/>
        <v>0</v>
      </c>
      <c r="BM47" s="37">
        <f t="shared" si="67"/>
        <v>0</v>
      </c>
      <c r="BN47" s="36">
        <f t="shared" si="68"/>
        <v>0</v>
      </c>
      <c r="BO47" s="35">
        <f t="shared" si="69"/>
        <v>0</v>
      </c>
      <c r="BP47" s="31">
        <v>41.3</v>
      </c>
      <c r="BQ47" s="28"/>
      <c r="BR47" s="28"/>
      <c r="BS47" s="28"/>
      <c r="BT47" s="29">
        <v>9</v>
      </c>
      <c r="BU47" s="29">
        <v>1</v>
      </c>
      <c r="BV47" s="29">
        <v>0</v>
      </c>
      <c r="BW47" s="29">
        <v>0</v>
      </c>
      <c r="BX47" s="30">
        <v>0</v>
      </c>
      <c r="BY47" s="27">
        <f t="shared" si="70"/>
        <v>41.3</v>
      </c>
      <c r="BZ47" s="26">
        <f t="shared" si="71"/>
        <v>9</v>
      </c>
      <c r="CA47" s="32">
        <f t="shared" si="72"/>
        <v>3</v>
      </c>
      <c r="CB47" s="72">
        <f t="shared" si="73"/>
        <v>53.3</v>
      </c>
      <c r="CC47" s="31">
        <v>32.869999999999997</v>
      </c>
      <c r="CD47" s="28"/>
      <c r="CE47" s="29">
        <v>5</v>
      </c>
      <c r="CF47" s="29">
        <v>0</v>
      </c>
      <c r="CG47" s="29">
        <v>0</v>
      </c>
      <c r="CH47" s="29">
        <v>0</v>
      </c>
      <c r="CI47" s="30">
        <v>0</v>
      </c>
      <c r="CJ47" s="27">
        <f t="shared" si="74"/>
        <v>32.869999999999997</v>
      </c>
      <c r="CK47" s="26">
        <f t="shared" si="75"/>
        <v>5</v>
      </c>
      <c r="CL47" s="23">
        <f t="shared" si="76"/>
        <v>0</v>
      </c>
      <c r="CM47" s="45">
        <f t="shared" si="77"/>
        <v>37.869999999999997</v>
      </c>
      <c r="IL47" s="79"/>
    </row>
    <row r="48" spans="1:283" s="76" customFormat="1" x14ac:dyDescent="0.2">
      <c r="A48" s="33">
        <v>12</v>
      </c>
      <c r="B48" s="63" t="s">
        <v>150</v>
      </c>
      <c r="C48" s="25"/>
      <c r="D48" s="64"/>
      <c r="E48" s="64" t="s">
        <v>15</v>
      </c>
      <c r="F48" s="65" t="s">
        <v>21</v>
      </c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>
        <f>IF(ISNA(VLOOKUP(E48,SortLookup!$A$1:$B$5,2,FALSE))," ",VLOOKUP(E48,SortLookup!$A$1:$B$5,2,FALSE))</f>
        <v>0</v>
      </c>
      <c r="J48" s="22">
        <f>IF(ISNA(VLOOKUP(F48,SortLookup!$A$7:$B$11,2,FALSE))," ",VLOOKUP(F48,SortLookup!$A$7:$B$11,2,FALSE))</f>
        <v>2</v>
      </c>
      <c r="K48" s="58">
        <f t="shared" si="52"/>
        <v>208.06</v>
      </c>
      <c r="L48" s="59">
        <f>AB48+AO48+BA48+BL48+BY48+CJ48+CU48+DF48+DQ48+EB48+EM48+EX48+FI48+FT48+GE48+GP48+HA48+HL48+HW48+IH48</f>
        <v>173.06</v>
      </c>
      <c r="M48" s="36">
        <f>AD48+AQ48+BC48+BN48+CA48+CL48+CW48+DH48+DS48+ED48+EO48+EZ48+FK48+FV48+GG48+GR48+HC48+HN48+HY48+IJ48</f>
        <v>0</v>
      </c>
      <c r="N48" s="37">
        <f t="shared" si="53"/>
        <v>35</v>
      </c>
      <c r="O48" s="60">
        <f>W48+AJ48+AV48+BG48+BT48+CE48+CP48+DA48+DL48+DW48+EH48+ES48+FD48+FO48+FZ48+GK48+GV48+HG48+HR48+IC48</f>
        <v>35</v>
      </c>
      <c r="P48" s="31">
        <v>4.82</v>
      </c>
      <c r="Q48" s="28">
        <v>7.57</v>
      </c>
      <c r="R48" s="28"/>
      <c r="S48" s="28"/>
      <c r="T48" s="28"/>
      <c r="U48" s="28"/>
      <c r="V48" s="28"/>
      <c r="W48" s="29">
        <v>1</v>
      </c>
      <c r="X48" s="29">
        <v>0</v>
      </c>
      <c r="Y48" s="29">
        <v>0</v>
      </c>
      <c r="Z48" s="29">
        <v>0</v>
      </c>
      <c r="AA48" s="30">
        <v>0</v>
      </c>
      <c r="AB48" s="27">
        <f t="shared" si="54"/>
        <v>12.39</v>
      </c>
      <c r="AC48" s="26">
        <f t="shared" si="55"/>
        <v>1</v>
      </c>
      <c r="AD48" s="23">
        <f t="shared" si="56"/>
        <v>0</v>
      </c>
      <c r="AE48" s="45">
        <f t="shared" si="57"/>
        <v>13.39</v>
      </c>
      <c r="AF48" s="31">
        <v>35.630000000000003</v>
      </c>
      <c r="AG48" s="28"/>
      <c r="AH48" s="28"/>
      <c r="AI48" s="28"/>
      <c r="AJ48" s="29">
        <v>16</v>
      </c>
      <c r="AK48" s="29">
        <v>0</v>
      </c>
      <c r="AL48" s="29">
        <v>0</v>
      </c>
      <c r="AM48" s="29">
        <v>0</v>
      </c>
      <c r="AN48" s="30">
        <v>0</v>
      </c>
      <c r="AO48" s="27">
        <f t="shared" si="58"/>
        <v>35.630000000000003</v>
      </c>
      <c r="AP48" s="26">
        <f t="shared" si="59"/>
        <v>16</v>
      </c>
      <c r="AQ48" s="23">
        <f t="shared" si="60"/>
        <v>0</v>
      </c>
      <c r="AR48" s="45">
        <f t="shared" si="61"/>
        <v>51.63</v>
      </c>
      <c r="AS48" s="31">
        <v>34.39</v>
      </c>
      <c r="AT48" s="28"/>
      <c r="AU48" s="28"/>
      <c r="AV48" s="29">
        <v>14</v>
      </c>
      <c r="AW48" s="29">
        <v>0</v>
      </c>
      <c r="AX48" s="29">
        <v>0</v>
      </c>
      <c r="AY48" s="29">
        <v>0</v>
      </c>
      <c r="AZ48" s="30">
        <v>0</v>
      </c>
      <c r="BA48" s="27">
        <f t="shared" si="62"/>
        <v>34.39</v>
      </c>
      <c r="BB48" s="26">
        <f t="shared" si="63"/>
        <v>14</v>
      </c>
      <c r="BC48" s="23">
        <f t="shared" si="64"/>
        <v>0</v>
      </c>
      <c r="BD48" s="45">
        <f t="shared" si="65"/>
        <v>48.39</v>
      </c>
      <c r="BE48" s="27"/>
      <c r="BF48" s="43"/>
      <c r="BG48" s="29"/>
      <c r="BH48" s="29"/>
      <c r="BI48" s="29"/>
      <c r="BJ48" s="29"/>
      <c r="BK48" s="30"/>
      <c r="BL48" s="40">
        <f t="shared" si="66"/>
        <v>0</v>
      </c>
      <c r="BM48" s="37">
        <f t="shared" si="67"/>
        <v>0</v>
      </c>
      <c r="BN48" s="36">
        <f t="shared" si="68"/>
        <v>0</v>
      </c>
      <c r="BO48" s="35">
        <f t="shared" si="69"/>
        <v>0</v>
      </c>
      <c r="BP48" s="31">
        <v>40.42</v>
      </c>
      <c r="BQ48" s="28"/>
      <c r="BR48" s="28"/>
      <c r="BS48" s="28"/>
      <c r="BT48" s="29">
        <v>2</v>
      </c>
      <c r="BU48" s="29">
        <v>0</v>
      </c>
      <c r="BV48" s="29">
        <v>0</v>
      </c>
      <c r="BW48" s="29">
        <v>0</v>
      </c>
      <c r="BX48" s="30">
        <v>0</v>
      </c>
      <c r="BY48" s="27">
        <f t="shared" si="70"/>
        <v>40.42</v>
      </c>
      <c r="BZ48" s="26">
        <f t="shared" si="71"/>
        <v>2</v>
      </c>
      <c r="CA48" s="32">
        <f t="shared" si="72"/>
        <v>0</v>
      </c>
      <c r="CB48" s="72">
        <f t="shared" si="73"/>
        <v>42.42</v>
      </c>
      <c r="CC48" s="31">
        <v>50.23</v>
      </c>
      <c r="CD48" s="28"/>
      <c r="CE48" s="29">
        <v>2</v>
      </c>
      <c r="CF48" s="29">
        <v>0</v>
      </c>
      <c r="CG48" s="29">
        <v>0</v>
      </c>
      <c r="CH48" s="29">
        <v>0</v>
      </c>
      <c r="CI48" s="30">
        <v>0</v>
      </c>
      <c r="CJ48" s="27">
        <f t="shared" si="74"/>
        <v>50.23</v>
      </c>
      <c r="CK48" s="26">
        <f t="shared" si="75"/>
        <v>2</v>
      </c>
      <c r="CL48" s="23">
        <f t="shared" si="76"/>
        <v>0</v>
      </c>
      <c r="CM48" s="45">
        <f t="shared" si="77"/>
        <v>52.23</v>
      </c>
      <c r="IL48" s="79"/>
      <c r="IM48" s="4"/>
      <c r="IN48" s="4"/>
      <c r="IO48" s="4"/>
      <c r="IP48" s="4"/>
      <c r="IQ48" s="4"/>
      <c r="IR48" s="4"/>
    </row>
    <row r="49" spans="1:283" s="4" customFormat="1" x14ac:dyDescent="0.2">
      <c r="A49" s="33">
        <v>13</v>
      </c>
      <c r="B49" s="82" t="s">
        <v>143</v>
      </c>
      <c r="C49" s="83"/>
      <c r="D49" s="84"/>
      <c r="E49" s="84" t="s">
        <v>15</v>
      </c>
      <c r="F49" s="85" t="s">
        <v>110</v>
      </c>
      <c r="G49" s="86" t="str">
        <f>IF(AND(OR($G$2="Y",$H$2="Y"),I49&lt;5,J49&lt;5),IF(AND(I49=#REF!,J49=#REF!),#REF!+1,1),"")</f>
        <v/>
      </c>
      <c r="H49" s="87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88">
        <f>IF(ISNA(VLOOKUP(E49,SortLookup!$A$1:$B$5,2,FALSE))," ",VLOOKUP(E49,SortLookup!$A$1:$B$5,2,FALSE))</f>
        <v>0</v>
      </c>
      <c r="J49" s="89" t="str">
        <f>IF(ISNA(VLOOKUP(F49,SortLookup!$A$7:$B$11,2,FALSE))," ",VLOOKUP(F49,SortLookup!$A$7:$B$11,2,FALSE))</f>
        <v xml:space="preserve"> </v>
      </c>
      <c r="K49" s="58">
        <f t="shared" si="52"/>
        <v>212.14</v>
      </c>
      <c r="L49" s="59">
        <f>AB49+AO49+BA49+BL49+BY49+CJ49+CU49+DF49+DQ49+EB49+EM49+EX49+FI49+FT49+GE49+GP49+HA49+HL49+HW49+IH49</f>
        <v>193.14</v>
      </c>
      <c r="M49" s="36">
        <f>AD49+AQ49+BC49+BN49+CA49+CL49+CW49+DH49+DS49+ED49+EO49+EZ49+FK49+FV49+GG49+GR49+HC49+HN49+HY49+IJ49</f>
        <v>0</v>
      </c>
      <c r="N49" s="37">
        <f t="shared" si="53"/>
        <v>19</v>
      </c>
      <c r="O49" s="60">
        <f>W49+AJ49+AV49+BG49+BT49+CE49+CP49+DA49+DL49+DW49+EH49+ES49+FD49+FO49+FZ49+GK49+GV49+HG49+HR49+IC49</f>
        <v>19</v>
      </c>
      <c r="P49" s="90">
        <v>6.64</v>
      </c>
      <c r="Q49" s="91">
        <v>7.03</v>
      </c>
      <c r="R49" s="91"/>
      <c r="S49" s="91"/>
      <c r="T49" s="91"/>
      <c r="U49" s="91"/>
      <c r="V49" s="91"/>
      <c r="W49" s="92">
        <v>3</v>
      </c>
      <c r="X49" s="92">
        <v>0</v>
      </c>
      <c r="Y49" s="92">
        <v>0</v>
      </c>
      <c r="Z49" s="92">
        <v>0</v>
      </c>
      <c r="AA49" s="93">
        <v>0</v>
      </c>
      <c r="AB49" s="40">
        <f t="shared" si="54"/>
        <v>13.67</v>
      </c>
      <c r="AC49" s="37">
        <f t="shared" si="55"/>
        <v>3</v>
      </c>
      <c r="AD49" s="36">
        <f t="shared" si="56"/>
        <v>0</v>
      </c>
      <c r="AE49" s="94">
        <f t="shared" si="57"/>
        <v>16.670000000000002</v>
      </c>
      <c r="AF49" s="90">
        <v>39.36</v>
      </c>
      <c r="AG49" s="91"/>
      <c r="AH49" s="91"/>
      <c r="AI49" s="91"/>
      <c r="AJ49" s="92">
        <v>3</v>
      </c>
      <c r="AK49" s="92">
        <v>0</v>
      </c>
      <c r="AL49" s="92">
        <v>0</v>
      </c>
      <c r="AM49" s="92">
        <v>0</v>
      </c>
      <c r="AN49" s="93">
        <v>0</v>
      </c>
      <c r="AO49" s="40">
        <f t="shared" si="58"/>
        <v>39.36</v>
      </c>
      <c r="AP49" s="37">
        <f t="shared" si="59"/>
        <v>3</v>
      </c>
      <c r="AQ49" s="36">
        <f t="shared" si="60"/>
        <v>0</v>
      </c>
      <c r="AR49" s="94">
        <f t="shared" si="61"/>
        <v>42.36</v>
      </c>
      <c r="AS49" s="90">
        <v>54.28</v>
      </c>
      <c r="AT49" s="91"/>
      <c r="AU49" s="91"/>
      <c r="AV49" s="92">
        <v>10</v>
      </c>
      <c r="AW49" s="92">
        <v>0</v>
      </c>
      <c r="AX49" s="92">
        <v>0</v>
      </c>
      <c r="AY49" s="29">
        <v>0</v>
      </c>
      <c r="AZ49" s="30">
        <v>0</v>
      </c>
      <c r="BA49" s="27">
        <f t="shared" si="62"/>
        <v>54.28</v>
      </c>
      <c r="BB49" s="26">
        <f t="shared" si="63"/>
        <v>10</v>
      </c>
      <c r="BC49" s="23">
        <f t="shared" si="64"/>
        <v>0</v>
      </c>
      <c r="BD49" s="45">
        <f t="shared" si="65"/>
        <v>64.28</v>
      </c>
      <c r="BE49" s="27"/>
      <c r="BF49" s="43"/>
      <c r="BG49" s="29"/>
      <c r="BH49" s="29"/>
      <c r="BI49" s="29"/>
      <c r="BJ49" s="29"/>
      <c r="BK49" s="30"/>
      <c r="BL49" s="40">
        <f t="shared" si="66"/>
        <v>0</v>
      </c>
      <c r="BM49" s="37">
        <f t="shared" si="67"/>
        <v>0</v>
      </c>
      <c r="BN49" s="36">
        <f t="shared" si="68"/>
        <v>0</v>
      </c>
      <c r="BO49" s="35">
        <f t="shared" si="69"/>
        <v>0</v>
      </c>
      <c r="BP49" s="31">
        <v>40.06</v>
      </c>
      <c r="BQ49" s="28"/>
      <c r="BR49" s="28"/>
      <c r="BS49" s="28"/>
      <c r="BT49" s="29">
        <v>1</v>
      </c>
      <c r="BU49" s="29">
        <v>0</v>
      </c>
      <c r="BV49" s="29">
        <v>0</v>
      </c>
      <c r="BW49" s="29">
        <v>0</v>
      </c>
      <c r="BX49" s="30">
        <v>0</v>
      </c>
      <c r="BY49" s="27">
        <f t="shared" si="70"/>
        <v>40.06</v>
      </c>
      <c r="BZ49" s="26">
        <f t="shared" si="71"/>
        <v>1</v>
      </c>
      <c r="CA49" s="32">
        <f t="shared" si="72"/>
        <v>0</v>
      </c>
      <c r="CB49" s="72">
        <f t="shared" si="73"/>
        <v>41.06</v>
      </c>
      <c r="CC49" s="31">
        <v>45.77</v>
      </c>
      <c r="CD49" s="28"/>
      <c r="CE49" s="29">
        <v>2</v>
      </c>
      <c r="CF49" s="29">
        <v>0</v>
      </c>
      <c r="CG49" s="29">
        <v>0</v>
      </c>
      <c r="CH49" s="29">
        <v>0</v>
      </c>
      <c r="CI49" s="30">
        <v>0</v>
      </c>
      <c r="CJ49" s="27">
        <f t="shared" si="74"/>
        <v>45.77</v>
      </c>
      <c r="CK49" s="26">
        <f t="shared" si="75"/>
        <v>2</v>
      </c>
      <c r="CL49" s="23">
        <f t="shared" si="76"/>
        <v>0</v>
      </c>
      <c r="CM49" s="45">
        <f t="shared" si="77"/>
        <v>47.77</v>
      </c>
      <c r="CN49"/>
      <c r="CO49"/>
      <c r="CP49"/>
      <c r="CQ49"/>
      <c r="CR49"/>
      <c r="CS49"/>
      <c r="CT49"/>
      <c r="CW49"/>
      <c r="CZ49"/>
      <c r="DA49"/>
      <c r="DB49"/>
      <c r="DC49"/>
      <c r="DD49"/>
      <c r="DE49"/>
      <c r="DH49"/>
      <c r="DK49"/>
      <c r="DL49"/>
      <c r="DM49"/>
      <c r="DN49"/>
      <c r="DO49"/>
      <c r="DP49"/>
      <c r="DS49"/>
      <c r="DV49"/>
      <c r="DW49"/>
      <c r="DX49"/>
      <c r="DY49"/>
      <c r="DZ49"/>
      <c r="EA49"/>
      <c r="ED49"/>
      <c r="EG49"/>
      <c r="EH49"/>
      <c r="EI49"/>
      <c r="EJ49"/>
      <c r="EK49"/>
      <c r="EL49"/>
      <c r="EO49"/>
      <c r="ER49"/>
      <c r="ES49"/>
      <c r="ET49"/>
      <c r="EU49"/>
      <c r="EV49"/>
      <c r="EW49"/>
      <c r="EZ49"/>
      <c r="FC49"/>
      <c r="FD49"/>
      <c r="FE49"/>
      <c r="FF49"/>
      <c r="FG49"/>
      <c r="FH49"/>
      <c r="FK49"/>
      <c r="FN49"/>
      <c r="FO49"/>
      <c r="FP49"/>
      <c r="FQ49"/>
      <c r="FR49"/>
      <c r="FS49"/>
      <c r="FV49"/>
      <c r="FY49"/>
      <c r="FZ49"/>
      <c r="GA49"/>
      <c r="GB49"/>
      <c r="GC49"/>
      <c r="GD49"/>
      <c r="GG49"/>
      <c r="GJ49"/>
      <c r="GK49"/>
      <c r="GL49"/>
      <c r="GM49"/>
      <c r="GN49"/>
      <c r="GO49"/>
      <c r="GR49"/>
      <c r="GU49"/>
      <c r="GV49"/>
      <c r="GW49"/>
      <c r="GX49"/>
      <c r="GY49"/>
      <c r="GZ49"/>
      <c r="HC49"/>
      <c r="HF49"/>
      <c r="HG49"/>
      <c r="HH49"/>
      <c r="HI49"/>
      <c r="HJ49"/>
      <c r="HK49"/>
      <c r="HN49"/>
      <c r="HQ49"/>
      <c r="HR49"/>
      <c r="HS49"/>
      <c r="HT49"/>
      <c r="HU49"/>
      <c r="HV49"/>
      <c r="HY49"/>
      <c r="IB49"/>
      <c r="IC49"/>
      <c r="ID49"/>
      <c r="IE49"/>
      <c r="IF49"/>
      <c r="IG49"/>
      <c r="IJ49"/>
      <c r="IK49"/>
      <c r="IL49" s="7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</row>
    <row r="50" spans="1:283" s="4" customFormat="1" x14ac:dyDescent="0.2">
      <c r="A50" s="33">
        <v>14</v>
      </c>
      <c r="B50" s="63" t="s">
        <v>109</v>
      </c>
      <c r="C50" s="25"/>
      <c r="D50" s="64"/>
      <c r="E50" s="64" t="s">
        <v>15</v>
      </c>
      <c r="F50" s="65" t="s">
        <v>110</v>
      </c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>
        <f>IF(ISNA(VLOOKUP(E50,SortLookup!$A$1:$B$5,2,FALSE))," ",VLOOKUP(E50,SortLookup!$A$1:$B$5,2,FALSE))</f>
        <v>0</v>
      </c>
      <c r="J50" s="22" t="str">
        <f>IF(ISNA(VLOOKUP(F50,SortLookup!$A$7:$B$11,2,FALSE))," ",VLOOKUP(F50,SortLookup!$A$7:$B$11,2,FALSE))</f>
        <v xml:space="preserve"> </v>
      </c>
      <c r="K50" s="58">
        <f t="shared" si="52"/>
        <v>214.35</v>
      </c>
      <c r="L50" s="59">
        <f>AB50+AO50+BA50+BL50+BY50+CJ50+CU50+DF50+DQ50+EB50+EM50+EX50+FI50+FT50+GE50+GP50+HA50+HL50+HW50+IH50</f>
        <v>155.35</v>
      </c>
      <c r="M50" s="36">
        <f>AD50+AQ50+BC50+BN50+CA50+CL50+CW50+DH50+DS50+ED50+EO50+EZ50+FK50+FV50+GG50+GR50+HC50+HN50+HY50+IJ50</f>
        <v>15</v>
      </c>
      <c r="N50" s="37">
        <f t="shared" si="53"/>
        <v>44</v>
      </c>
      <c r="O50" s="60">
        <f>W50+AJ50+AV50+BG50+BT50+CE50+CP50+DA50+DL50+DW50+EH50+ES50+FD50+FO50+FZ50+GK50+GV50+HG50+HR50+IC50</f>
        <v>44</v>
      </c>
      <c r="P50" s="31">
        <v>5.48</v>
      </c>
      <c r="Q50" s="28">
        <v>6.27</v>
      </c>
      <c r="R50" s="28"/>
      <c r="S50" s="28"/>
      <c r="T50" s="28"/>
      <c r="U50" s="28"/>
      <c r="V50" s="28"/>
      <c r="W50" s="29">
        <v>4</v>
      </c>
      <c r="X50" s="29">
        <v>0</v>
      </c>
      <c r="Y50" s="29">
        <v>0</v>
      </c>
      <c r="Z50" s="29">
        <v>0</v>
      </c>
      <c r="AA50" s="30">
        <v>0</v>
      </c>
      <c r="AB50" s="27">
        <f t="shared" si="54"/>
        <v>11.75</v>
      </c>
      <c r="AC50" s="26">
        <f t="shared" si="55"/>
        <v>4</v>
      </c>
      <c r="AD50" s="23">
        <f t="shared" si="56"/>
        <v>0</v>
      </c>
      <c r="AE50" s="45">
        <f t="shared" si="57"/>
        <v>15.75</v>
      </c>
      <c r="AF50" s="31">
        <v>35.630000000000003</v>
      </c>
      <c r="AG50" s="28"/>
      <c r="AH50" s="28"/>
      <c r="AI50" s="28"/>
      <c r="AJ50" s="29">
        <v>9</v>
      </c>
      <c r="AK50" s="29">
        <v>0</v>
      </c>
      <c r="AL50" s="29">
        <v>0</v>
      </c>
      <c r="AM50" s="29">
        <v>0</v>
      </c>
      <c r="AN50" s="30">
        <v>0</v>
      </c>
      <c r="AO50" s="27">
        <f t="shared" si="58"/>
        <v>35.630000000000003</v>
      </c>
      <c r="AP50" s="26">
        <f t="shared" si="59"/>
        <v>9</v>
      </c>
      <c r="AQ50" s="23">
        <f t="shared" si="60"/>
        <v>0</v>
      </c>
      <c r="AR50" s="45">
        <f t="shared" si="61"/>
        <v>44.63</v>
      </c>
      <c r="AS50" s="31">
        <v>32.29</v>
      </c>
      <c r="AT50" s="28"/>
      <c r="AU50" s="28"/>
      <c r="AV50" s="29">
        <v>21</v>
      </c>
      <c r="AW50" s="29">
        <v>0</v>
      </c>
      <c r="AX50" s="29">
        <v>0</v>
      </c>
      <c r="AY50" s="29">
        <v>0</v>
      </c>
      <c r="AZ50" s="30">
        <v>0</v>
      </c>
      <c r="BA50" s="27">
        <f t="shared" si="62"/>
        <v>32.29</v>
      </c>
      <c r="BB50" s="26">
        <f t="shared" si="63"/>
        <v>21</v>
      </c>
      <c r="BC50" s="23">
        <f t="shared" si="64"/>
        <v>0</v>
      </c>
      <c r="BD50" s="45">
        <f t="shared" si="65"/>
        <v>53.29</v>
      </c>
      <c r="BE50" s="27"/>
      <c r="BF50" s="43"/>
      <c r="BG50" s="29"/>
      <c r="BH50" s="29"/>
      <c r="BI50" s="29"/>
      <c r="BJ50" s="29"/>
      <c r="BK50" s="30"/>
      <c r="BL50" s="40">
        <f t="shared" si="66"/>
        <v>0</v>
      </c>
      <c r="BM50" s="37">
        <f t="shared" si="67"/>
        <v>0</v>
      </c>
      <c r="BN50" s="36">
        <f t="shared" si="68"/>
        <v>0</v>
      </c>
      <c r="BO50" s="35">
        <f t="shared" si="69"/>
        <v>0</v>
      </c>
      <c r="BP50" s="31">
        <v>31.08</v>
      </c>
      <c r="BQ50" s="28"/>
      <c r="BR50" s="28"/>
      <c r="BS50" s="28"/>
      <c r="BT50" s="29">
        <v>2</v>
      </c>
      <c r="BU50" s="29">
        <v>0</v>
      </c>
      <c r="BV50" s="29">
        <v>0</v>
      </c>
      <c r="BW50" s="29">
        <v>0</v>
      </c>
      <c r="BX50" s="30">
        <v>0</v>
      </c>
      <c r="BY50" s="27">
        <f t="shared" si="70"/>
        <v>31.08</v>
      </c>
      <c r="BZ50" s="26">
        <f t="shared" si="71"/>
        <v>2</v>
      </c>
      <c r="CA50" s="32">
        <f t="shared" si="72"/>
        <v>0</v>
      </c>
      <c r="CB50" s="72">
        <f t="shared" si="73"/>
        <v>33.08</v>
      </c>
      <c r="CC50" s="31">
        <v>44.6</v>
      </c>
      <c r="CD50" s="28"/>
      <c r="CE50" s="29">
        <v>8</v>
      </c>
      <c r="CF50" s="29">
        <v>0</v>
      </c>
      <c r="CG50" s="29">
        <v>0</v>
      </c>
      <c r="CH50" s="29">
        <v>3</v>
      </c>
      <c r="CI50" s="30">
        <v>0</v>
      </c>
      <c r="CJ50" s="27">
        <f t="shared" si="74"/>
        <v>44.6</v>
      </c>
      <c r="CK50" s="26">
        <f t="shared" si="75"/>
        <v>8</v>
      </c>
      <c r="CL50" s="23">
        <f t="shared" si="76"/>
        <v>15</v>
      </c>
      <c r="CM50" s="45">
        <f t="shared" si="77"/>
        <v>67.599999999999994</v>
      </c>
      <c r="IL50" s="79"/>
      <c r="IO50"/>
      <c r="IP50"/>
    </row>
    <row r="51" spans="1:283" s="4" customFormat="1" x14ac:dyDescent="0.2">
      <c r="A51" s="33">
        <v>15</v>
      </c>
      <c r="B51" s="63" t="s">
        <v>158</v>
      </c>
      <c r="C51" s="25"/>
      <c r="D51" s="64" t="s">
        <v>132</v>
      </c>
      <c r="E51" s="64" t="s">
        <v>15</v>
      </c>
      <c r="F51" s="65" t="s">
        <v>22</v>
      </c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>
        <f>IF(ISNA(VLOOKUP(E51,SortLookup!$A$1:$B$5,2,FALSE))," ",VLOOKUP(E51,SortLookup!$A$1:$B$5,2,FALSE))</f>
        <v>0</v>
      </c>
      <c r="J51" s="22">
        <f>IF(ISNA(VLOOKUP(F51,SortLookup!$A$7:$B$11,2,FALSE))," ",VLOOKUP(F51,SortLookup!$A$7:$B$11,2,FALSE))</f>
        <v>3</v>
      </c>
      <c r="K51" s="58">
        <f t="shared" si="52"/>
        <v>227.13</v>
      </c>
      <c r="L51" s="59">
        <f>AB51+AO51+BA51+BL51+BY51+CJ51+CU50+DF50+DQ50+EB50+EM50+EX50+FI50+FT50+GE50+GP50+HA50+HL50+HW50+IH50</f>
        <v>187.13</v>
      </c>
      <c r="M51" s="36">
        <f>AD51+AQ51+BC51+BN51+CA51+CL51+CW50+DH50+DS50+ED50+EO50+EZ50+FK50+FV50+GG50+GR50+HC50+HN50+HY50+IJ50</f>
        <v>0</v>
      </c>
      <c r="N51" s="37">
        <f t="shared" si="53"/>
        <v>40</v>
      </c>
      <c r="O51" s="60">
        <f>W51+AJ51+AV51+BG51+BT51+CE51+CP50+DA50+DL50+DW50+EH50+ES50+FD50+FO50+FZ50+GK50+GV50+HG50+HR50+IC50</f>
        <v>40</v>
      </c>
      <c r="P51" s="31">
        <v>5.55</v>
      </c>
      <c r="Q51" s="28">
        <v>6.23</v>
      </c>
      <c r="R51" s="28"/>
      <c r="S51" s="28"/>
      <c r="T51" s="28"/>
      <c r="U51" s="28"/>
      <c r="V51" s="28"/>
      <c r="W51" s="29">
        <v>4</v>
      </c>
      <c r="X51" s="29">
        <v>0</v>
      </c>
      <c r="Y51" s="29">
        <v>0</v>
      </c>
      <c r="Z51" s="29">
        <v>0</v>
      </c>
      <c r="AA51" s="30">
        <v>0</v>
      </c>
      <c r="AB51" s="27">
        <f t="shared" si="54"/>
        <v>11.78</v>
      </c>
      <c r="AC51" s="26">
        <f t="shared" si="55"/>
        <v>4</v>
      </c>
      <c r="AD51" s="23">
        <f t="shared" si="56"/>
        <v>0</v>
      </c>
      <c r="AE51" s="45">
        <f t="shared" si="57"/>
        <v>15.78</v>
      </c>
      <c r="AF51" s="31">
        <v>47.6</v>
      </c>
      <c r="AG51" s="28"/>
      <c r="AH51" s="28"/>
      <c r="AI51" s="28"/>
      <c r="AJ51" s="29">
        <v>15</v>
      </c>
      <c r="AK51" s="29">
        <v>0</v>
      </c>
      <c r="AL51" s="29">
        <v>0</v>
      </c>
      <c r="AM51" s="29">
        <v>0</v>
      </c>
      <c r="AN51" s="30">
        <v>0</v>
      </c>
      <c r="AO51" s="27">
        <f t="shared" si="58"/>
        <v>47.6</v>
      </c>
      <c r="AP51" s="26">
        <f t="shared" si="59"/>
        <v>15</v>
      </c>
      <c r="AQ51" s="23">
        <f t="shared" si="60"/>
        <v>0</v>
      </c>
      <c r="AR51" s="45">
        <f t="shared" si="61"/>
        <v>62.6</v>
      </c>
      <c r="AS51" s="31">
        <v>37.479999999999997</v>
      </c>
      <c r="AT51" s="28"/>
      <c r="AU51" s="28"/>
      <c r="AV51" s="29">
        <v>14</v>
      </c>
      <c r="AW51" s="29">
        <v>0</v>
      </c>
      <c r="AX51" s="29">
        <v>0</v>
      </c>
      <c r="AY51" s="29">
        <v>0</v>
      </c>
      <c r="AZ51" s="30">
        <v>0</v>
      </c>
      <c r="BA51" s="27">
        <f t="shared" si="62"/>
        <v>37.479999999999997</v>
      </c>
      <c r="BB51" s="26">
        <f t="shared" si="63"/>
        <v>14</v>
      </c>
      <c r="BC51" s="23">
        <f t="shared" si="64"/>
        <v>0</v>
      </c>
      <c r="BD51" s="45">
        <f t="shared" si="65"/>
        <v>51.48</v>
      </c>
      <c r="BE51" s="27"/>
      <c r="BF51" s="43"/>
      <c r="BG51" s="29"/>
      <c r="BH51" s="29"/>
      <c r="BI51" s="29"/>
      <c r="BJ51" s="29"/>
      <c r="BK51" s="30"/>
      <c r="BL51" s="40">
        <f t="shared" si="66"/>
        <v>0</v>
      </c>
      <c r="BM51" s="37">
        <f t="shared" si="67"/>
        <v>0</v>
      </c>
      <c r="BN51" s="36">
        <f t="shared" si="68"/>
        <v>0</v>
      </c>
      <c r="BO51" s="35">
        <f t="shared" si="69"/>
        <v>0</v>
      </c>
      <c r="BP51" s="31">
        <v>40.74</v>
      </c>
      <c r="BQ51" s="28"/>
      <c r="BR51" s="28"/>
      <c r="BS51" s="28"/>
      <c r="BT51" s="29">
        <v>0</v>
      </c>
      <c r="BU51" s="29">
        <v>0</v>
      </c>
      <c r="BV51" s="29">
        <v>0</v>
      </c>
      <c r="BW51" s="29">
        <v>0</v>
      </c>
      <c r="BX51" s="30">
        <v>0</v>
      </c>
      <c r="BY51" s="27">
        <f t="shared" si="70"/>
        <v>40.74</v>
      </c>
      <c r="BZ51" s="26">
        <f t="shared" si="71"/>
        <v>0</v>
      </c>
      <c r="CA51" s="32">
        <f t="shared" si="72"/>
        <v>0</v>
      </c>
      <c r="CB51" s="72">
        <f t="shared" si="73"/>
        <v>40.74</v>
      </c>
      <c r="CC51" s="31">
        <v>49.53</v>
      </c>
      <c r="CD51" s="28"/>
      <c r="CE51" s="29">
        <v>7</v>
      </c>
      <c r="CF51" s="29">
        <v>0</v>
      </c>
      <c r="CG51" s="29">
        <v>0</v>
      </c>
      <c r="CH51" s="29">
        <v>0</v>
      </c>
      <c r="CI51" s="30">
        <v>0</v>
      </c>
      <c r="CJ51" s="27">
        <f t="shared" si="74"/>
        <v>49.53</v>
      </c>
      <c r="CK51" s="26">
        <f t="shared" si="75"/>
        <v>7</v>
      </c>
      <c r="CL51" s="23">
        <f t="shared" si="76"/>
        <v>0</v>
      </c>
      <c r="CM51" s="45">
        <f t="shared" si="77"/>
        <v>56.53</v>
      </c>
      <c r="IL51" s="79"/>
      <c r="IM51"/>
      <c r="IN51"/>
      <c r="IO51"/>
      <c r="IP51"/>
    </row>
    <row r="52" spans="1:283" s="4" customFormat="1" x14ac:dyDescent="0.2">
      <c r="A52" s="33">
        <v>16</v>
      </c>
      <c r="B52" s="63" t="s">
        <v>157</v>
      </c>
      <c r="C52" s="25"/>
      <c r="D52" s="64" t="s">
        <v>132</v>
      </c>
      <c r="E52" s="64" t="s">
        <v>15</v>
      </c>
      <c r="F52" s="65" t="s">
        <v>22</v>
      </c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>
        <f>IF(ISNA(VLOOKUP(E52,SortLookup!$A$1:$B$5,2,FALSE))," ",VLOOKUP(E52,SortLookup!$A$1:$B$5,2,FALSE))</f>
        <v>0</v>
      </c>
      <c r="J52" s="22">
        <f>IF(ISNA(VLOOKUP(F52,SortLookup!$A$7:$B$11,2,FALSE))," ",VLOOKUP(F52,SortLookup!$A$7:$B$11,2,FALSE))</f>
        <v>3</v>
      </c>
      <c r="K52" s="58">
        <f t="shared" si="52"/>
        <v>239.76</v>
      </c>
      <c r="L52" s="59">
        <f>AB52+AO52+BA52+BL52+BY52+CJ52+CU51+DF51+DQ51+EB51+EM51+EX51+FI51+FT51+GE51+GP51+HA51+HL51+HW51+IH51</f>
        <v>187.76</v>
      </c>
      <c r="M52" s="36">
        <f>AD52+AQ52+BC52+BN52+CA52+CL52+CW51+DH51+DS51+ED51+EO51+EZ51+FK51+FV51+GG51+GR51+HC51+HN51+HY51+IJ51</f>
        <v>10</v>
      </c>
      <c r="N52" s="37">
        <f t="shared" si="53"/>
        <v>42</v>
      </c>
      <c r="O52" s="60">
        <f>W52+AJ52+AV52+BG52+BT52+CE52+CP51+DA51+DL51+DW51+EH51+ES51+FD51+FO51+FZ51+GK51+GV51+HG51+HR51+IC51</f>
        <v>42</v>
      </c>
      <c r="P52" s="31">
        <v>4.25</v>
      </c>
      <c r="Q52" s="28">
        <v>5.8</v>
      </c>
      <c r="R52" s="28"/>
      <c r="S52" s="28"/>
      <c r="T52" s="28"/>
      <c r="U52" s="28"/>
      <c r="V52" s="28"/>
      <c r="W52" s="29">
        <v>13</v>
      </c>
      <c r="X52" s="29">
        <v>0</v>
      </c>
      <c r="Y52" s="29">
        <v>0</v>
      </c>
      <c r="Z52" s="29">
        <v>0</v>
      </c>
      <c r="AA52" s="30">
        <v>0</v>
      </c>
      <c r="AB52" s="27">
        <f t="shared" si="54"/>
        <v>10.050000000000001</v>
      </c>
      <c r="AC52" s="26">
        <f t="shared" si="55"/>
        <v>13</v>
      </c>
      <c r="AD52" s="23">
        <f t="shared" si="56"/>
        <v>0</v>
      </c>
      <c r="AE52" s="45">
        <f t="shared" si="57"/>
        <v>23.05</v>
      </c>
      <c r="AF52" s="31">
        <v>48.39</v>
      </c>
      <c r="AG52" s="28"/>
      <c r="AH52" s="28"/>
      <c r="AI52" s="28"/>
      <c r="AJ52" s="29">
        <v>11</v>
      </c>
      <c r="AK52" s="29">
        <v>0</v>
      </c>
      <c r="AL52" s="29">
        <v>0</v>
      </c>
      <c r="AM52" s="29">
        <v>0</v>
      </c>
      <c r="AN52" s="30">
        <v>0</v>
      </c>
      <c r="AO52" s="27">
        <f t="shared" si="58"/>
        <v>48.39</v>
      </c>
      <c r="AP52" s="26">
        <f t="shared" si="59"/>
        <v>11</v>
      </c>
      <c r="AQ52" s="23">
        <f t="shared" si="60"/>
        <v>0</v>
      </c>
      <c r="AR52" s="45">
        <f t="shared" si="61"/>
        <v>59.39</v>
      </c>
      <c r="AS52" s="31">
        <v>44.74</v>
      </c>
      <c r="AT52" s="28"/>
      <c r="AU52" s="28"/>
      <c r="AV52" s="29">
        <v>12</v>
      </c>
      <c r="AW52" s="29">
        <v>0</v>
      </c>
      <c r="AX52" s="29">
        <v>0</v>
      </c>
      <c r="AY52" s="29">
        <v>0</v>
      </c>
      <c r="AZ52" s="30">
        <v>0</v>
      </c>
      <c r="BA52" s="27">
        <f t="shared" si="62"/>
        <v>44.74</v>
      </c>
      <c r="BB52" s="26">
        <f t="shared" si="63"/>
        <v>12</v>
      </c>
      <c r="BC52" s="23">
        <f t="shared" si="64"/>
        <v>0</v>
      </c>
      <c r="BD52" s="45">
        <f t="shared" si="65"/>
        <v>56.74</v>
      </c>
      <c r="BE52" s="27"/>
      <c r="BF52" s="43"/>
      <c r="BG52" s="29"/>
      <c r="BH52" s="29"/>
      <c r="BI52" s="29"/>
      <c r="BJ52" s="29"/>
      <c r="BK52" s="30"/>
      <c r="BL52" s="40">
        <f t="shared" si="66"/>
        <v>0</v>
      </c>
      <c r="BM52" s="37">
        <f t="shared" si="67"/>
        <v>0</v>
      </c>
      <c r="BN52" s="36">
        <f t="shared" si="68"/>
        <v>0</v>
      </c>
      <c r="BO52" s="35">
        <f t="shared" si="69"/>
        <v>0</v>
      </c>
      <c r="BP52" s="31">
        <v>37.9</v>
      </c>
      <c r="BQ52" s="28"/>
      <c r="BR52" s="28"/>
      <c r="BS52" s="28"/>
      <c r="BT52" s="29">
        <v>0</v>
      </c>
      <c r="BU52" s="29">
        <v>0</v>
      </c>
      <c r="BV52" s="29">
        <v>0</v>
      </c>
      <c r="BW52" s="29">
        <v>0</v>
      </c>
      <c r="BX52" s="30">
        <v>0</v>
      </c>
      <c r="BY52" s="27">
        <f t="shared" si="70"/>
        <v>37.9</v>
      </c>
      <c r="BZ52" s="26">
        <f t="shared" si="71"/>
        <v>0</v>
      </c>
      <c r="CA52" s="32">
        <f t="shared" si="72"/>
        <v>0</v>
      </c>
      <c r="CB52" s="72">
        <f t="shared" si="73"/>
        <v>37.9</v>
      </c>
      <c r="CC52" s="31">
        <v>46.68</v>
      </c>
      <c r="CD52" s="28"/>
      <c r="CE52" s="29">
        <v>6</v>
      </c>
      <c r="CF52" s="29">
        <v>0</v>
      </c>
      <c r="CG52" s="29">
        <v>0</v>
      </c>
      <c r="CH52" s="29">
        <v>2</v>
      </c>
      <c r="CI52" s="30">
        <v>0</v>
      </c>
      <c r="CJ52" s="27">
        <f t="shared" si="74"/>
        <v>46.68</v>
      </c>
      <c r="CK52" s="26">
        <f t="shared" si="75"/>
        <v>6</v>
      </c>
      <c r="CL52" s="23">
        <f t="shared" si="76"/>
        <v>10</v>
      </c>
      <c r="CM52" s="45">
        <f t="shared" si="77"/>
        <v>62.68</v>
      </c>
      <c r="CN52" s="1"/>
      <c r="CO52" s="1"/>
      <c r="CP52" s="2"/>
      <c r="CQ52" s="2"/>
      <c r="CR52" s="2"/>
      <c r="CS52" s="2"/>
      <c r="CT52" s="2"/>
      <c r="CU52" s="61"/>
      <c r="CV52" s="13"/>
      <c r="CW52" s="6"/>
      <c r="CX52" s="38"/>
      <c r="CY52" s="1"/>
      <c r="CZ52" s="1"/>
      <c r="DA52" s="2"/>
      <c r="DB52" s="2"/>
      <c r="DC52" s="2"/>
      <c r="DD52" s="2"/>
      <c r="DE52" s="2"/>
      <c r="DF52" s="61"/>
      <c r="DG52" s="13"/>
      <c r="DH52" s="6"/>
      <c r="DI52" s="38"/>
      <c r="DJ52" s="1"/>
      <c r="DK52" s="1"/>
      <c r="DL52" s="2"/>
      <c r="DM52" s="2"/>
      <c r="DN52" s="2"/>
      <c r="DO52" s="2"/>
      <c r="DP52" s="2"/>
      <c r="DQ52" s="61"/>
      <c r="DR52" s="13"/>
      <c r="DS52" s="6"/>
      <c r="DT52" s="38"/>
      <c r="DU52" s="1"/>
      <c r="DV52" s="1"/>
      <c r="DW52" s="2"/>
      <c r="DX52" s="2"/>
      <c r="DY52" s="2"/>
      <c r="DZ52" s="2"/>
      <c r="EA52" s="2"/>
      <c r="EB52" s="61"/>
      <c r="EC52" s="13"/>
      <c r="ED52" s="6"/>
      <c r="EE52" s="38"/>
      <c r="EF52" s="1"/>
      <c r="EG52" s="1"/>
      <c r="EH52" s="2"/>
      <c r="EI52" s="2"/>
      <c r="EJ52" s="2"/>
      <c r="EK52" s="2"/>
      <c r="EL52" s="2"/>
      <c r="EM52" s="61"/>
      <c r="EN52" s="13"/>
      <c r="EO52" s="6"/>
      <c r="EP52" s="38"/>
      <c r="EQ52" s="1"/>
      <c r="ER52" s="1"/>
      <c r="ES52" s="2"/>
      <c r="ET52" s="2"/>
      <c r="EU52" s="2"/>
      <c r="EV52" s="2"/>
      <c r="EW52" s="2"/>
      <c r="EX52" s="61"/>
      <c r="EY52" s="13"/>
      <c r="EZ52" s="6"/>
      <c r="FA52" s="38"/>
      <c r="FB52" s="1"/>
      <c r="FC52" s="1"/>
      <c r="FD52" s="2"/>
      <c r="FE52" s="2"/>
      <c r="FF52" s="2"/>
      <c r="FG52" s="2"/>
      <c r="FH52" s="2"/>
      <c r="FI52" s="61"/>
      <c r="FJ52" s="13"/>
      <c r="FK52" s="6"/>
      <c r="FL52" s="38"/>
      <c r="FM52" s="1"/>
      <c r="FN52" s="1"/>
      <c r="FO52" s="2"/>
      <c r="FP52" s="2"/>
      <c r="FQ52" s="2"/>
      <c r="FR52" s="2"/>
      <c r="FS52" s="2"/>
      <c r="FT52" s="61"/>
      <c r="FU52" s="13"/>
      <c r="FV52" s="6"/>
      <c r="FW52" s="38"/>
      <c r="FX52" s="1"/>
      <c r="FY52" s="1"/>
      <c r="FZ52" s="2"/>
      <c r="GA52" s="2"/>
      <c r="GB52" s="2"/>
      <c r="GC52" s="2"/>
      <c r="GD52" s="2"/>
      <c r="GE52" s="61"/>
      <c r="GF52" s="13"/>
      <c r="GG52" s="6"/>
      <c r="GH52" s="38"/>
      <c r="GI52" s="1"/>
      <c r="GJ52" s="1"/>
      <c r="GK52" s="2"/>
      <c r="GL52" s="2"/>
      <c r="GM52" s="2"/>
      <c r="GN52" s="2"/>
      <c r="GO52" s="2"/>
      <c r="GP52" s="61"/>
      <c r="GQ52" s="13"/>
      <c r="GR52" s="6"/>
      <c r="GS52" s="38"/>
      <c r="GT52" s="1"/>
      <c r="GU52" s="1"/>
      <c r="GV52" s="2"/>
      <c r="GW52" s="2"/>
      <c r="GX52" s="2"/>
      <c r="GY52" s="2"/>
      <c r="GZ52" s="2"/>
      <c r="HA52" s="61"/>
      <c r="HB52" s="13"/>
      <c r="HC52" s="6"/>
      <c r="HD52" s="38"/>
      <c r="HE52" s="1"/>
      <c r="HF52" s="1"/>
      <c r="HG52" s="2"/>
      <c r="HH52" s="2"/>
      <c r="HI52" s="2"/>
      <c r="HJ52" s="2"/>
      <c r="HK52" s="2"/>
      <c r="HL52" s="61"/>
      <c r="HM52" s="13"/>
      <c r="HN52" s="6"/>
      <c r="HO52" s="38"/>
      <c r="HP52" s="1"/>
      <c r="HQ52" s="1"/>
      <c r="HR52" s="2"/>
      <c r="HS52" s="2"/>
      <c r="HT52" s="2"/>
      <c r="HU52" s="2"/>
      <c r="HV52" s="2"/>
      <c r="HW52" s="61"/>
      <c r="HX52" s="13"/>
      <c r="HY52" s="6"/>
      <c r="HZ52" s="38"/>
      <c r="IA52" s="1"/>
      <c r="IB52" s="1"/>
      <c r="IC52" s="2"/>
      <c r="ID52" s="2"/>
      <c r="IE52" s="2"/>
      <c r="IF52" s="2"/>
      <c r="IG52" s="2"/>
      <c r="IH52" s="61"/>
      <c r="II52" s="13"/>
      <c r="IJ52" s="6"/>
      <c r="IK52" s="38"/>
      <c r="IL52" s="79"/>
      <c r="IM52"/>
      <c r="IN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</row>
    <row r="53" spans="1:283" s="4" customFormat="1" x14ac:dyDescent="0.2">
      <c r="A53" s="33">
        <v>17</v>
      </c>
      <c r="B53" s="63" t="s">
        <v>123</v>
      </c>
      <c r="C53" s="25"/>
      <c r="D53" s="64"/>
      <c r="E53" s="64" t="s">
        <v>15</v>
      </c>
      <c r="F53" s="65" t="s">
        <v>110</v>
      </c>
      <c r="G53" s="24" t="str">
        <f>IF(AND(OR($G$2="Y",$H$2="Y"),I53&lt;5,J53&lt;5),IF(AND(I53=#REF!,J53=#REF!),#REF!+1,1),"")</f>
        <v/>
      </c>
      <c r="H53" s="21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34">
        <f>IF(ISNA(VLOOKUP(E53,SortLookup!$A$1:$B$5,2,FALSE))," ",VLOOKUP(E53,SortLookup!$A$1:$B$5,2,FALSE))</f>
        <v>0</v>
      </c>
      <c r="J53" s="22" t="str">
        <f>IF(ISNA(VLOOKUP(F53,SortLookup!$A$7:$B$11,2,FALSE))," ",VLOOKUP(F53,SortLookup!$A$7:$B$11,2,FALSE))</f>
        <v xml:space="preserve"> </v>
      </c>
      <c r="K53" s="58">
        <f t="shared" si="52"/>
        <v>240.31</v>
      </c>
      <c r="L53" s="59">
        <f>AB53+AO53+BA53+BL53+BY53+CJ53+CU53+DF53+DQ53+EB53+EM53+EX53+FI53+FT53+GE53+GP53+HA53+HL53+HW53+IH53</f>
        <v>204.31</v>
      </c>
      <c r="M53" s="36">
        <f>AD53+AQ53+BC53+BN53+CA53+CL53+CW53+DH53+DS53+ED53+EO53+EZ53+FK53+FV53+GG53+GR53+HC53+HN53+HY53+IJ53</f>
        <v>3</v>
      </c>
      <c r="N53" s="37">
        <f t="shared" si="53"/>
        <v>33</v>
      </c>
      <c r="O53" s="60">
        <f>W53+AJ53+AV53+BG53+BT53+CE53+CP53+DA53+DL53+DW53+EH53+ES53+FD53+FO53+FZ53+GK53+GV53+HG53+HR53+IC53</f>
        <v>33</v>
      </c>
      <c r="P53" s="31">
        <v>7.33</v>
      </c>
      <c r="Q53" s="28">
        <v>6.95</v>
      </c>
      <c r="R53" s="28"/>
      <c r="S53" s="28"/>
      <c r="T53" s="28"/>
      <c r="U53" s="28"/>
      <c r="V53" s="28"/>
      <c r="W53" s="29">
        <v>9</v>
      </c>
      <c r="X53" s="29">
        <v>0</v>
      </c>
      <c r="Y53" s="29">
        <v>0</v>
      </c>
      <c r="Z53" s="29">
        <v>0</v>
      </c>
      <c r="AA53" s="30">
        <v>0</v>
      </c>
      <c r="AB53" s="27">
        <f t="shared" si="54"/>
        <v>14.28</v>
      </c>
      <c r="AC53" s="26">
        <f t="shared" si="55"/>
        <v>9</v>
      </c>
      <c r="AD53" s="23">
        <f t="shared" si="56"/>
        <v>0</v>
      </c>
      <c r="AE53" s="45">
        <f t="shared" si="57"/>
        <v>23.28</v>
      </c>
      <c r="AF53" s="31">
        <v>36.69</v>
      </c>
      <c r="AG53" s="28"/>
      <c r="AH53" s="28"/>
      <c r="AI53" s="28"/>
      <c r="AJ53" s="29">
        <v>10</v>
      </c>
      <c r="AK53" s="29">
        <v>0</v>
      </c>
      <c r="AL53" s="29">
        <v>0</v>
      </c>
      <c r="AM53" s="29">
        <v>0</v>
      </c>
      <c r="AN53" s="30">
        <v>0</v>
      </c>
      <c r="AO53" s="27">
        <f t="shared" si="58"/>
        <v>36.69</v>
      </c>
      <c r="AP53" s="26">
        <f t="shared" si="59"/>
        <v>10</v>
      </c>
      <c r="AQ53" s="23">
        <f t="shared" si="60"/>
        <v>0</v>
      </c>
      <c r="AR53" s="45">
        <f t="shared" si="61"/>
        <v>46.69</v>
      </c>
      <c r="AS53" s="31">
        <v>48.31</v>
      </c>
      <c r="AT53" s="28"/>
      <c r="AU53" s="28"/>
      <c r="AV53" s="29">
        <v>13</v>
      </c>
      <c r="AW53" s="29">
        <v>0</v>
      </c>
      <c r="AX53" s="29">
        <v>0</v>
      </c>
      <c r="AY53" s="29">
        <v>0</v>
      </c>
      <c r="AZ53" s="30">
        <v>0</v>
      </c>
      <c r="BA53" s="27">
        <f t="shared" si="62"/>
        <v>48.31</v>
      </c>
      <c r="BB53" s="26">
        <f t="shared" si="63"/>
        <v>13</v>
      </c>
      <c r="BC53" s="23">
        <f t="shared" si="64"/>
        <v>0</v>
      </c>
      <c r="BD53" s="45">
        <f t="shared" si="65"/>
        <v>61.31</v>
      </c>
      <c r="BE53" s="27"/>
      <c r="BF53" s="43"/>
      <c r="BG53" s="29"/>
      <c r="BH53" s="29"/>
      <c r="BI53" s="29"/>
      <c r="BJ53" s="29"/>
      <c r="BK53" s="30"/>
      <c r="BL53" s="40">
        <f t="shared" si="66"/>
        <v>0</v>
      </c>
      <c r="BM53" s="37">
        <f t="shared" si="67"/>
        <v>0</v>
      </c>
      <c r="BN53" s="36">
        <f t="shared" si="68"/>
        <v>0</v>
      </c>
      <c r="BO53" s="35">
        <f t="shared" si="69"/>
        <v>0</v>
      </c>
      <c r="BP53" s="31">
        <v>46.85</v>
      </c>
      <c r="BQ53" s="28"/>
      <c r="BR53" s="28"/>
      <c r="BS53" s="28"/>
      <c r="BT53" s="29">
        <v>0</v>
      </c>
      <c r="BU53" s="29">
        <v>0</v>
      </c>
      <c r="BV53" s="29">
        <v>0</v>
      </c>
      <c r="BW53" s="29">
        <v>0</v>
      </c>
      <c r="BX53" s="30">
        <v>0</v>
      </c>
      <c r="BY53" s="27">
        <f t="shared" si="70"/>
        <v>46.85</v>
      </c>
      <c r="BZ53" s="26">
        <f t="shared" si="71"/>
        <v>0</v>
      </c>
      <c r="CA53" s="32">
        <f t="shared" si="72"/>
        <v>0</v>
      </c>
      <c r="CB53" s="72">
        <f t="shared" si="73"/>
        <v>46.85</v>
      </c>
      <c r="CC53" s="31">
        <v>58.18</v>
      </c>
      <c r="CD53" s="28"/>
      <c r="CE53" s="29">
        <v>1</v>
      </c>
      <c r="CF53" s="29">
        <v>1</v>
      </c>
      <c r="CG53" s="29">
        <v>0</v>
      </c>
      <c r="CH53" s="29">
        <v>0</v>
      </c>
      <c r="CI53" s="30">
        <v>0</v>
      </c>
      <c r="CJ53" s="27">
        <f t="shared" si="74"/>
        <v>58.18</v>
      </c>
      <c r="CK53" s="26">
        <f t="shared" si="75"/>
        <v>1</v>
      </c>
      <c r="CL53" s="23">
        <f t="shared" si="76"/>
        <v>3</v>
      </c>
      <c r="CM53" s="45">
        <f t="shared" si="77"/>
        <v>62.18</v>
      </c>
      <c r="CN53" s="1"/>
      <c r="CO53" s="1"/>
      <c r="CP53" s="2"/>
      <c r="CQ53" s="2"/>
      <c r="CR53" s="2"/>
      <c r="CS53" s="2"/>
      <c r="CT53" s="2"/>
      <c r="CU53" s="61"/>
      <c r="CV53" s="13"/>
      <c r="CW53" s="6"/>
      <c r="CX53" s="38"/>
      <c r="CY53" s="1"/>
      <c r="CZ53" s="1"/>
      <c r="DA53" s="2"/>
      <c r="DB53" s="2"/>
      <c r="DC53" s="2"/>
      <c r="DD53" s="2"/>
      <c r="DE53" s="2"/>
      <c r="DF53" s="61"/>
      <c r="DG53" s="13"/>
      <c r="DH53" s="6"/>
      <c r="DI53" s="38"/>
      <c r="DJ53" s="1"/>
      <c r="DK53" s="1"/>
      <c r="DL53" s="2"/>
      <c r="DM53" s="2"/>
      <c r="DN53" s="2"/>
      <c r="DO53" s="2"/>
      <c r="DP53" s="2"/>
      <c r="DQ53" s="61"/>
      <c r="DR53" s="13"/>
      <c r="DS53" s="6"/>
      <c r="DT53" s="38"/>
      <c r="DU53" s="1"/>
      <c r="DV53" s="1"/>
      <c r="DW53" s="2"/>
      <c r="DX53" s="2"/>
      <c r="DY53" s="2"/>
      <c r="DZ53" s="2"/>
      <c r="EA53" s="2"/>
      <c r="EB53" s="61"/>
      <c r="EC53" s="13"/>
      <c r="ED53" s="6"/>
      <c r="EE53" s="38"/>
      <c r="EF53" s="1"/>
      <c r="EG53" s="1"/>
      <c r="EH53" s="2"/>
      <c r="EI53" s="2"/>
      <c r="EJ53" s="2"/>
      <c r="EK53" s="2"/>
      <c r="EL53" s="2"/>
      <c r="EM53" s="61"/>
      <c r="EN53" s="13"/>
      <c r="EO53" s="6"/>
      <c r="EP53" s="38"/>
      <c r="EQ53" s="1"/>
      <c r="ER53" s="1"/>
      <c r="ES53" s="2"/>
      <c r="ET53" s="2"/>
      <c r="EU53" s="2"/>
      <c r="EV53" s="2"/>
      <c r="EW53" s="2"/>
      <c r="EX53" s="61"/>
      <c r="EY53" s="13"/>
      <c r="EZ53" s="6"/>
      <c r="FA53" s="38"/>
      <c r="FB53" s="1"/>
      <c r="FC53" s="1"/>
      <c r="FD53" s="2"/>
      <c r="FE53" s="2"/>
      <c r="FF53" s="2"/>
      <c r="FG53" s="2"/>
      <c r="FH53" s="2"/>
      <c r="FI53" s="61"/>
      <c r="FJ53" s="13"/>
      <c r="FK53" s="6"/>
      <c r="FL53" s="38"/>
      <c r="FM53" s="1"/>
      <c r="FN53" s="1"/>
      <c r="FO53" s="2"/>
      <c r="FP53" s="2"/>
      <c r="FQ53" s="2"/>
      <c r="FR53" s="2"/>
      <c r="FS53" s="2"/>
      <c r="FT53" s="61"/>
      <c r="FU53" s="13"/>
      <c r="FV53" s="6"/>
      <c r="FW53" s="38"/>
      <c r="FX53" s="1"/>
      <c r="FY53" s="1"/>
      <c r="FZ53" s="2"/>
      <c r="GA53" s="2"/>
      <c r="GB53" s="2"/>
      <c r="GC53" s="2"/>
      <c r="GD53" s="2"/>
      <c r="GE53" s="61"/>
      <c r="GF53" s="13"/>
      <c r="GG53" s="6"/>
      <c r="GH53" s="38"/>
      <c r="GI53" s="1"/>
      <c r="GJ53" s="1"/>
      <c r="GK53" s="2"/>
      <c r="GL53" s="2"/>
      <c r="GM53" s="2"/>
      <c r="GN53" s="2"/>
      <c r="GO53" s="2"/>
      <c r="GP53" s="61"/>
      <c r="GQ53" s="13"/>
      <c r="GR53" s="6"/>
      <c r="GS53" s="38"/>
      <c r="GT53" s="1"/>
      <c r="GU53" s="1"/>
      <c r="GV53" s="2"/>
      <c r="GW53" s="2"/>
      <c r="GX53" s="2"/>
      <c r="GY53" s="2"/>
      <c r="GZ53" s="2"/>
      <c r="HA53" s="61"/>
      <c r="HB53" s="13"/>
      <c r="HC53" s="6"/>
      <c r="HD53" s="38"/>
      <c r="HE53" s="1"/>
      <c r="HF53" s="1"/>
      <c r="HG53" s="2"/>
      <c r="HH53" s="2"/>
      <c r="HI53" s="2"/>
      <c r="HJ53" s="2"/>
      <c r="HK53" s="2"/>
      <c r="HL53" s="61"/>
      <c r="HM53" s="13"/>
      <c r="HN53" s="6"/>
      <c r="HO53" s="38"/>
      <c r="HP53" s="1"/>
      <c r="HQ53" s="1"/>
      <c r="HR53" s="2"/>
      <c r="HS53" s="2"/>
      <c r="HT53" s="2"/>
      <c r="HU53" s="2"/>
      <c r="HV53" s="2"/>
      <c r="HW53" s="61"/>
      <c r="HX53" s="13"/>
      <c r="HY53" s="6"/>
      <c r="HZ53" s="38"/>
      <c r="IA53" s="1"/>
      <c r="IB53" s="1"/>
      <c r="IC53" s="2"/>
      <c r="ID53" s="2"/>
      <c r="IE53" s="2"/>
      <c r="IF53" s="2"/>
      <c r="IG53" s="2"/>
      <c r="IH53" s="61"/>
      <c r="II53" s="13"/>
      <c r="IJ53" s="6"/>
      <c r="IK53" s="38"/>
      <c r="IL53" s="79"/>
      <c r="IM53"/>
      <c r="IN53"/>
      <c r="IO53"/>
      <c r="IP53"/>
    </row>
    <row r="54" spans="1:283" s="4" customFormat="1" x14ac:dyDescent="0.2">
      <c r="A54" s="33">
        <v>18</v>
      </c>
      <c r="B54" s="63" t="s">
        <v>155</v>
      </c>
      <c r="C54" s="25"/>
      <c r="D54" s="64" t="s">
        <v>112</v>
      </c>
      <c r="E54" s="64" t="s">
        <v>15</v>
      </c>
      <c r="F54" s="65" t="s">
        <v>22</v>
      </c>
      <c r="G54" s="24" t="str">
        <f>IF(AND(OR($G$2="Y",$H$2="Y"),I54&lt;5,J54&lt;5),IF(AND(I54=#REF!,J54=#REF!),#REF!+1,1),"")</f>
        <v/>
      </c>
      <c r="H54" s="21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34">
        <f>IF(ISNA(VLOOKUP(E54,SortLookup!$A$1:$B$5,2,FALSE))," ",VLOOKUP(E54,SortLookup!$A$1:$B$5,2,FALSE))</f>
        <v>0</v>
      </c>
      <c r="J54" s="22">
        <f>IF(ISNA(VLOOKUP(F54,SortLookup!$A$7:$B$11,2,FALSE))," ",VLOOKUP(F54,SortLookup!$A$7:$B$11,2,FALSE))</f>
        <v>3</v>
      </c>
      <c r="K54" s="58">
        <f t="shared" si="52"/>
        <v>241.33</v>
      </c>
      <c r="L54" s="59">
        <f>AB54+AO54+BA54+BL54+BY54+CJ54+CU53+DF53+DQ53+EB53+EM53+EX53+FI53+FT53+GE53+GP53+HA53+HL53+HW53+IH53</f>
        <v>197.33</v>
      </c>
      <c r="M54" s="36">
        <f>AD54+AQ54+BC54+BN54+CA54+CL54+CW53+DH53+DS53+ED53+EO53+EZ53+FK53+FV53+GG53+GR53+HC53+HN53+HY53+IJ53</f>
        <v>5</v>
      </c>
      <c r="N54" s="37">
        <f t="shared" si="53"/>
        <v>39</v>
      </c>
      <c r="O54" s="60">
        <f>W54+AJ54+AV54+BG54+BT54+CE54+CP53+DA53+DL53+DW53+EH53+ES53+FD53+FO53+FZ53+GK53+GV53+HG53+HR53+IC53</f>
        <v>39</v>
      </c>
      <c r="P54" s="31">
        <v>5.52</v>
      </c>
      <c r="Q54" s="28">
        <v>6.31</v>
      </c>
      <c r="R54" s="28"/>
      <c r="S54" s="28"/>
      <c r="T54" s="28"/>
      <c r="U54" s="28"/>
      <c r="V54" s="28"/>
      <c r="W54" s="29">
        <v>2</v>
      </c>
      <c r="X54" s="29">
        <v>0</v>
      </c>
      <c r="Y54" s="29">
        <v>0</v>
      </c>
      <c r="Z54" s="29">
        <v>0</v>
      </c>
      <c r="AA54" s="30">
        <v>0</v>
      </c>
      <c r="AB54" s="27">
        <f t="shared" si="54"/>
        <v>11.83</v>
      </c>
      <c r="AC54" s="26">
        <f t="shared" si="55"/>
        <v>2</v>
      </c>
      <c r="AD54" s="23">
        <f t="shared" si="56"/>
        <v>0</v>
      </c>
      <c r="AE54" s="45">
        <f t="shared" si="57"/>
        <v>13.83</v>
      </c>
      <c r="AF54" s="31">
        <v>65.05</v>
      </c>
      <c r="AG54" s="28"/>
      <c r="AH54" s="28"/>
      <c r="AI54" s="28"/>
      <c r="AJ54" s="29">
        <v>11</v>
      </c>
      <c r="AK54" s="29">
        <v>0</v>
      </c>
      <c r="AL54" s="29">
        <v>0</v>
      </c>
      <c r="AM54" s="29">
        <v>0</v>
      </c>
      <c r="AN54" s="30">
        <v>0</v>
      </c>
      <c r="AO54" s="27">
        <f t="shared" si="58"/>
        <v>65.05</v>
      </c>
      <c r="AP54" s="26">
        <f t="shared" si="59"/>
        <v>11</v>
      </c>
      <c r="AQ54" s="23">
        <f t="shared" si="60"/>
        <v>0</v>
      </c>
      <c r="AR54" s="45">
        <f t="shared" si="61"/>
        <v>76.05</v>
      </c>
      <c r="AS54" s="31">
        <v>36.69</v>
      </c>
      <c r="AT54" s="28"/>
      <c r="AU54" s="28"/>
      <c r="AV54" s="29">
        <v>10</v>
      </c>
      <c r="AW54" s="29">
        <v>0</v>
      </c>
      <c r="AX54" s="29">
        <v>0</v>
      </c>
      <c r="AY54" s="29">
        <v>0</v>
      </c>
      <c r="AZ54" s="30">
        <v>0</v>
      </c>
      <c r="BA54" s="27">
        <f t="shared" si="62"/>
        <v>36.69</v>
      </c>
      <c r="BB54" s="26">
        <f t="shared" si="63"/>
        <v>10</v>
      </c>
      <c r="BC54" s="23">
        <f t="shared" si="64"/>
        <v>0</v>
      </c>
      <c r="BD54" s="45">
        <f t="shared" si="65"/>
        <v>46.69</v>
      </c>
      <c r="BE54" s="27"/>
      <c r="BF54" s="43"/>
      <c r="BG54" s="29"/>
      <c r="BH54" s="29"/>
      <c r="BI54" s="29"/>
      <c r="BJ54" s="29"/>
      <c r="BK54" s="30"/>
      <c r="BL54" s="40">
        <f t="shared" si="66"/>
        <v>0</v>
      </c>
      <c r="BM54" s="37">
        <f t="shared" si="67"/>
        <v>0</v>
      </c>
      <c r="BN54" s="36">
        <f t="shared" si="68"/>
        <v>0</v>
      </c>
      <c r="BO54" s="35">
        <f t="shared" si="69"/>
        <v>0</v>
      </c>
      <c r="BP54" s="31">
        <v>36.28</v>
      </c>
      <c r="BQ54" s="28"/>
      <c r="BR54" s="28"/>
      <c r="BS54" s="28"/>
      <c r="BT54" s="29">
        <v>6</v>
      </c>
      <c r="BU54" s="29">
        <v>0</v>
      </c>
      <c r="BV54" s="29">
        <v>0</v>
      </c>
      <c r="BW54" s="29">
        <v>1</v>
      </c>
      <c r="BX54" s="30">
        <v>0</v>
      </c>
      <c r="BY54" s="27">
        <f t="shared" si="70"/>
        <v>36.28</v>
      </c>
      <c r="BZ54" s="26">
        <f t="shared" si="71"/>
        <v>6</v>
      </c>
      <c r="CA54" s="32">
        <f t="shared" si="72"/>
        <v>5</v>
      </c>
      <c r="CB54" s="72">
        <f t="shared" si="73"/>
        <v>47.28</v>
      </c>
      <c r="CC54" s="31">
        <v>47.48</v>
      </c>
      <c r="CD54" s="28"/>
      <c r="CE54" s="29">
        <v>10</v>
      </c>
      <c r="CF54" s="29">
        <v>0</v>
      </c>
      <c r="CG54" s="29">
        <v>0</v>
      </c>
      <c r="CH54" s="29">
        <v>0</v>
      </c>
      <c r="CI54" s="30">
        <v>0</v>
      </c>
      <c r="CJ54" s="27">
        <f t="shared" si="74"/>
        <v>47.48</v>
      </c>
      <c r="CK54" s="26">
        <f t="shared" si="75"/>
        <v>10</v>
      </c>
      <c r="CL54" s="23">
        <f t="shared" si="76"/>
        <v>0</v>
      </c>
      <c r="CM54" s="45">
        <f t="shared" si="77"/>
        <v>57.48</v>
      </c>
      <c r="CN54"/>
      <c r="CO54"/>
      <c r="CP54"/>
      <c r="CQ54"/>
      <c r="CR54"/>
      <c r="CS54"/>
      <c r="CT54"/>
      <c r="CW54"/>
      <c r="CZ54"/>
      <c r="DA54"/>
      <c r="DB54"/>
      <c r="DC54"/>
      <c r="DD54"/>
      <c r="DE54"/>
      <c r="DH54"/>
      <c r="DK54"/>
      <c r="DL54"/>
      <c r="DM54"/>
      <c r="DN54"/>
      <c r="DO54"/>
      <c r="DP54"/>
      <c r="DS54"/>
      <c r="DV54"/>
      <c r="DW54"/>
      <c r="DX54"/>
      <c r="DY54"/>
      <c r="DZ54"/>
      <c r="EA54"/>
      <c r="ED54"/>
      <c r="EG54"/>
      <c r="EH54"/>
      <c r="EI54"/>
      <c r="EJ54"/>
      <c r="EK54"/>
      <c r="EL54"/>
      <c r="EO54"/>
      <c r="ER54"/>
      <c r="ES54"/>
      <c r="ET54"/>
      <c r="EU54"/>
      <c r="EV54"/>
      <c r="EW54"/>
      <c r="EZ54"/>
      <c r="FC54"/>
      <c r="FD54"/>
      <c r="FE54"/>
      <c r="FF54"/>
      <c r="FG54"/>
      <c r="FH54"/>
      <c r="FK54"/>
      <c r="FN54"/>
      <c r="FO54"/>
      <c r="FP54"/>
      <c r="FQ54"/>
      <c r="FR54"/>
      <c r="FS54"/>
      <c r="FV54"/>
      <c r="FY54"/>
      <c r="FZ54"/>
      <c r="GA54"/>
      <c r="GB54"/>
      <c r="GC54"/>
      <c r="GD54"/>
      <c r="GG54"/>
      <c r="GJ54"/>
      <c r="GK54"/>
      <c r="GL54"/>
      <c r="GM54"/>
      <c r="GN54"/>
      <c r="GO54"/>
      <c r="GR54"/>
      <c r="GU54"/>
      <c r="GV54"/>
      <c r="GW54"/>
      <c r="GX54"/>
      <c r="GY54"/>
      <c r="GZ54"/>
      <c r="HC54"/>
      <c r="HF54"/>
      <c r="HG54"/>
      <c r="HH54"/>
      <c r="HI54"/>
      <c r="HJ54"/>
      <c r="HK54"/>
      <c r="HN54"/>
      <c r="HQ54"/>
      <c r="HR54"/>
      <c r="HS54"/>
      <c r="HT54"/>
      <c r="HU54"/>
      <c r="HV54"/>
      <c r="HY54"/>
      <c r="IB54"/>
      <c r="IC54"/>
      <c r="ID54"/>
      <c r="IE54"/>
      <c r="IF54"/>
      <c r="IG54"/>
      <c r="IJ54"/>
      <c r="IK54"/>
      <c r="IL54" s="79"/>
    </row>
    <row r="55" spans="1:283" s="4" customFormat="1" x14ac:dyDescent="0.2">
      <c r="A55" s="33">
        <v>19</v>
      </c>
      <c r="B55" s="63" t="s">
        <v>111</v>
      </c>
      <c r="C55" s="25"/>
      <c r="D55" s="64" t="s">
        <v>112</v>
      </c>
      <c r="E55" s="64" t="s">
        <v>15</v>
      </c>
      <c r="F55" s="65" t="s">
        <v>22</v>
      </c>
      <c r="G55" s="24" t="str">
        <f>IF(AND(OR($G$2="Y",$H$2="Y"),I55&lt;5,J55&lt;5),IF(AND(I55=#REF!,J55=#REF!),#REF!+1,1),"")</f>
        <v/>
      </c>
      <c r="H55" s="21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34">
        <f>IF(ISNA(VLOOKUP(E55,SortLookup!$A$1:$B$5,2,FALSE))," ",VLOOKUP(E55,SortLookup!$A$1:$B$5,2,FALSE))</f>
        <v>0</v>
      </c>
      <c r="J55" s="22">
        <f>IF(ISNA(VLOOKUP(F55,SortLookup!$A$7:$B$11,2,FALSE))," ",VLOOKUP(F55,SortLookup!$A$7:$B$11,2,FALSE))</f>
        <v>3</v>
      </c>
      <c r="K55" s="58">
        <f t="shared" si="52"/>
        <v>251.29</v>
      </c>
      <c r="L55" s="59">
        <f>AB55+AO55+BA55+BL55+BY55+CJ55+CU55+DF55+DQ55+EB55+EM55+EX55+FI55+FT55+GE55+GP55+HA55+HL55+HW55+IH55</f>
        <v>204.29</v>
      </c>
      <c r="M55" s="36">
        <f>AD55+AQ55+BC55+BN55+CA55+CL55+CW55+DH55+DS55+ED55+EO55+EZ55+FK55+FV55+GG55+GR55+HC55+HN55+HY55+IJ55</f>
        <v>0</v>
      </c>
      <c r="N55" s="37">
        <f t="shared" si="53"/>
        <v>47</v>
      </c>
      <c r="O55" s="60">
        <f>W55+AJ55+AV55+BG55+BT55+CE55+CP55+DA55+DL55+DW55+EH55+ES55+FD55+FO55+FZ55+GK55+GV55+HG55+HR55+IC55</f>
        <v>47</v>
      </c>
      <c r="P55" s="31">
        <v>6.28</v>
      </c>
      <c r="Q55" s="28">
        <v>7.07</v>
      </c>
      <c r="R55" s="28"/>
      <c r="S55" s="28"/>
      <c r="T55" s="28"/>
      <c r="U55" s="28"/>
      <c r="V55" s="28"/>
      <c r="W55" s="29">
        <v>11</v>
      </c>
      <c r="X55" s="29">
        <v>0</v>
      </c>
      <c r="Y55" s="29">
        <v>0</v>
      </c>
      <c r="Z55" s="29">
        <v>0</v>
      </c>
      <c r="AA55" s="30">
        <v>0</v>
      </c>
      <c r="AB55" s="27">
        <f t="shared" si="54"/>
        <v>13.35</v>
      </c>
      <c r="AC55" s="26">
        <f t="shared" si="55"/>
        <v>11</v>
      </c>
      <c r="AD55" s="23">
        <f t="shared" si="56"/>
        <v>0</v>
      </c>
      <c r="AE55" s="45">
        <f t="shared" si="57"/>
        <v>24.35</v>
      </c>
      <c r="AF55" s="31">
        <v>44.46</v>
      </c>
      <c r="AG55" s="28"/>
      <c r="AH55" s="28"/>
      <c r="AI55" s="28"/>
      <c r="AJ55" s="29">
        <v>15</v>
      </c>
      <c r="AK55" s="29">
        <v>0</v>
      </c>
      <c r="AL55" s="29">
        <v>0</v>
      </c>
      <c r="AM55" s="29">
        <v>0</v>
      </c>
      <c r="AN55" s="30">
        <v>0</v>
      </c>
      <c r="AO55" s="27">
        <f t="shared" si="58"/>
        <v>44.46</v>
      </c>
      <c r="AP55" s="26">
        <f t="shared" si="59"/>
        <v>15</v>
      </c>
      <c r="AQ55" s="23">
        <f t="shared" si="60"/>
        <v>0</v>
      </c>
      <c r="AR55" s="45">
        <f t="shared" si="61"/>
        <v>59.46</v>
      </c>
      <c r="AS55" s="31">
        <v>53.23</v>
      </c>
      <c r="AT55" s="28"/>
      <c r="AU55" s="28"/>
      <c r="AV55" s="29">
        <v>15</v>
      </c>
      <c r="AW55" s="29">
        <v>0</v>
      </c>
      <c r="AX55" s="29">
        <v>0</v>
      </c>
      <c r="AY55" s="29">
        <v>0</v>
      </c>
      <c r="AZ55" s="30">
        <v>0</v>
      </c>
      <c r="BA55" s="27">
        <f t="shared" si="62"/>
        <v>53.23</v>
      </c>
      <c r="BB55" s="26">
        <f t="shared" si="63"/>
        <v>15</v>
      </c>
      <c r="BC55" s="23">
        <f t="shared" si="64"/>
        <v>0</v>
      </c>
      <c r="BD55" s="45">
        <f t="shared" si="65"/>
        <v>68.23</v>
      </c>
      <c r="BE55" s="27"/>
      <c r="BF55" s="43"/>
      <c r="BG55" s="29"/>
      <c r="BH55" s="29"/>
      <c r="BI55" s="29"/>
      <c r="BJ55" s="29"/>
      <c r="BK55" s="30"/>
      <c r="BL55" s="40">
        <f t="shared" si="66"/>
        <v>0</v>
      </c>
      <c r="BM55" s="37">
        <f t="shared" si="67"/>
        <v>0</v>
      </c>
      <c r="BN55" s="36">
        <f t="shared" si="68"/>
        <v>0</v>
      </c>
      <c r="BO55" s="35">
        <f t="shared" si="69"/>
        <v>0</v>
      </c>
      <c r="BP55" s="31">
        <v>45.86</v>
      </c>
      <c r="BQ55" s="28"/>
      <c r="BR55" s="28"/>
      <c r="BS55" s="28"/>
      <c r="BT55" s="29">
        <v>3</v>
      </c>
      <c r="BU55" s="29">
        <v>0</v>
      </c>
      <c r="BV55" s="29">
        <v>0</v>
      </c>
      <c r="BW55" s="29">
        <v>0</v>
      </c>
      <c r="BX55" s="30">
        <v>0</v>
      </c>
      <c r="BY55" s="27">
        <f t="shared" si="70"/>
        <v>45.86</v>
      </c>
      <c r="BZ55" s="26">
        <f t="shared" si="71"/>
        <v>3</v>
      </c>
      <c r="CA55" s="32">
        <f t="shared" si="72"/>
        <v>0</v>
      </c>
      <c r="CB55" s="72">
        <f t="shared" si="73"/>
        <v>48.86</v>
      </c>
      <c r="CC55" s="31">
        <v>47.39</v>
      </c>
      <c r="CD55" s="28"/>
      <c r="CE55" s="29">
        <v>3</v>
      </c>
      <c r="CF55" s="29">
        <v>0</v>
      </c>
      <c r="CG55" s="29">
        <v>0</v>
      </c>
      <c r="CH55" s="29">
        <v>0</v>
      </c>
      <c r="CI55" s="30">
        <v>0</v>
      </c>
      <c r="CJ55" s="27">
        <f t="shared" si="74"/>
        <v>47.39</v>
      </c>
      <c r="CK55" s="26">
        <f t="shared" si="75"/>
        <v>3</v>
      </c>
      <c r="CL55" s="23">
        <f t="shared" si="76"/>
        <v>0</v>
      </c>
      <c r="CM55" s="45">
        <f t="shared" si="77"/>
        <v>50.39</v>
      </c>
      <c r="CN55" s="1"/>
      <c r="CO55" s="1"/>
      <c r="CP55" s="2"/>
      <c r="CQ55" s="2"/>
      <c r="CR55" s="2"/>
      <c r="CS55" s="2"/>
      <c r="CT55" s="2"/>
      <c r="CU55" s="61"/>
      <c r="CV55" s="13"/>
      <c r="CW55" s="6"/>
      <c r="CX55" s="38"/>
      <c r="CY55" s="1"/>
      <c r="CZ55" s="1"/>
      <c r="DA55" s="2"/>
      <c r="DB55" s="2"/>
      <c r="DC55" s="2"/>
      <c r="DD55" s="2"/>
      <c r="DE55" s="2"/>
      <c r="DF55" s="61"/>
      <c r="DG55" s="13"/>
      <c r="DH55" s="6"/>
      <c r="DI55" s="38"/>
      <c r="DJ55" s="1"/>
      <c r="DK55" s="1"/>
      <c r="DL55" s="2"/>
      <c r="DM55" s="2"/>
      <c r="DN55" s="2"/>
      <c r="DO55" s="2"/>
      <c r="DP55" s="2"/>
      <c r="DQ55" s="61"/>
      <c r="DR55" s="13"/>
      <c r="DS55" s="6"/>
      <c r="DT55" s="38"/>
      <c r="DU55" s="1"/>
      <c r="DV55" s="1"/>
      <c r="DW55" s="2"/>
      <c r="DX55" s="2"/>
      <c r="DY55" s="2"/>
      <c r="DZ55" s="2"/>
      <c r="EA55" s="2"/>
      <c r="EB55" s="61"/>
      <c r="EC55" s="13"/>
      <c r="ED55" s="6"/>
      <c r="EE55" s="38"/>
      <c r="EF55" s="1"/>
      <c r="EG55" s="1"/>
      <c r="EH55" s="2"/>
      <c r="EI55" s="2"/>
      <c r="EJ55" s="2"/>
      <c r="EK55" s="2"/>
      <c r="EL55" s="2"/>
      <c r="EM55" s="61"/>
      <c r="EN55" s="13"/>
      <c r="EO55" s="6"/>
      <c r="EP55" s="38"/>
      <c r="EQ55" s="1"/>
      <c r="ER55" s="1"/>
      <c r="ES55" s="2"/>
      <c r="ET55" s="2"/>
      <c r="EU55" s="2"/>
      <c r="EV55" s="2"/>
      <c r="EW55" s="2"/>
      <c r="EX55" s="61"/>
      <c r="EY55" s="13"/>
      <c r="EZ55" s="6"/>
      <c r="FA55" s="38"/>
      <c r="FB55" s="1"/>
      <c r="FC55" s="1"/>
      <c r="FD55" s="2"/>
      <c r="FE55" s="2"/>
      <c r="FF55" s="2"/>
      <c r="FG55" s="2"/>
      <c r="FH55" s="2"/>
      <c r="FI55" s="61"/>
      <c r="FJ55" s="13"/>
      <c r="FK55" s="6"/>
      <c r="FL55" s="38"/>
      <c r="FM55" s="1"/>
      <c r="FN55" s="1"/>
      <c r="FO55" s="2"/>
      <c r="FP55" s="2"/>
      <c r="FQ55" s="2"/>
      <c r="FR55" s="2"/>
      <c r="FS55" s="2"/>
      <c r="FT55" s="61"/>
      <c r="FU55" s="13"/>
      <c r="FV55" s="6"/>
      <c r="FW55" s="38"/>
      <c r="FX55" s="1"/>
      <c r="FY55" s="1"/>
      <c r="FZ55" s="2"/>
      <c r="GA55" s="2"/>
      <c r="GB55" s="2"/>
      <c r="GC55" s="2"/>
      <c r="GD55" s="2"/>
      <c r="GE55" s="61"/>
      <c r="GF55" s="13"/>
      <c r="GG55" s="6"/>
      <c r="GH55" s="38"/>
      <c r="GI55" s="1"/>
      <c r="GJ55" s="1"/>
      <c r="GK55" s="2"/>
      <c r="GL55" s="2"/>
      <c r="GM55" s="2"/>
      <c r="GN55" s="2"/>
      <c r="GO55" s="2"/>
      <c r="GP55" s="61"/>
      <c r="GQ55" s="13"/>
      <c r="GR55" s="6"/>
      <c r="GS55" s="38"/>
      <c r="GT55" s="1"/>
      <c r="GU55" s="1"/>
      <c r="GV55" s="2"/>
      <c r="GW55" s="2"/>
      <c r="GX55" s="2"/>
      <c r="GY55" s="2"/>
      <c r="GZ55" s="2"/>
      <c r="HA55" s="61"/>
      <c r="HB55" s="13"/>
      <c r="HC55" s="6"/>
      <c r="HD55" s="38"/>
      <c r="HE55" s="1"/>
      <c r="HF55" s="1"/>
      <c r="HG55" s="2"/>
      <c r="HH55" s="2"/>
      <c r="HI55" s="2"/>
      <c r="HJ55" s="2"/>
      <c r="HK55" s="2"/>
      <c r="HL55" s="61"/>
      <c r="HM55" s="13"/>
      <c r="HN55" s="6"/>
      <c r="HO55" s="38"/>
      <c r="HP55" s="1"/>
      <c r="HQ55" s="1"/>
      <c r="HR55" s="2"/>
      <c r="HS55" s="2"/>
      <c r="HT55" s="2"/>
      <c r="HU55" s="2"/>
      <c r="HV55" s="2"/>
      <c r="HW55" s="61"/>
      <c r="HX55" s="13"/>
      <c r="HY55" s="6"/>
      <c r="HZ55" s="38"/>
      <c r="IA55" s="1"/>
      <c r="IB55" s="1"/>
      <c r="IC55" s="2"/>
      <c r="ID55" s="2"/>
      <c r="IE55" s="2"/>
      <c r="IF55" s="2"/>
      <c r="IG55" s="2"/>
      <c r="IH55" s="61"/>
      <c r="II55" s="13"/>
      <c r="IJ55" s="6"/>
      <c r="IK55" s="38"/>
      <c r="IL55" s="79"/>
      <c r="IM55"/>
      <c r="IN55"/>
      <c r="IO55"/>
      <c r="IP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</row>
    <row r="56" spans="1:283" s="4" customFormat="1" x14ac:dyDescent="0.2">
      <c r="A56" s="33">
        <v>20</v>
      </c>
      <c r="B56" s="63" t="s">
        <v>170</v>
      </c>
      <c r="C56" s="25"/>
      <c r="D56" s="64"/>
      <c r="E56" s="64" t="s">
        <v>15</v>
      </c>
      <c r="F56" s="65" t="s">
        <v>22</v>
      </c>
      <c r="G56" s="24" t="str">
        <f>IF(AND(OR($G$2="Y",$H$2="Y"),I56&lt;5,J56&lt;5),IF(AND(I56=#REF!,J56=#REF!),#REF!+1,1),"")</f>
        <v/>
      </c>
      <c r="H56" s="21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34">
        <f>IF(ISNA(VLOOKUP(E56,SortLookup!$A$1:$B$5,2,FALSE))," ",VLOOKUP(E56,SortLookup!$A$1:$B$5,2,FALSE))</f>
        <v>0</v>
      </c>
      <c r="J56" s="22">
        <f>IF(ISNA(VLOOKUP(F56,SortLookup!$A$7:$B$11,2,FALSE))," ",VLOOKUP(F56,SortLookup!$A$7:$B$11,2,FALSE))</f>
        <v>3</v>
      </c>
      <c r="K56" s="58">
        <f t="shared" si="52"/>
        <v>270.72000000000003</v>
      </c>
      <c r="L56" s="59">
        <f>AB56+AO56+BA56+BL56+BY56+CJ56+CU55+DF55+DQ55+EB55+EM55+EX55+FI55+FT55+GE55+GP55+HA55+HL55+HW55+IH55</f>
        <v>233.72</v>
      </c>
      <c r="M56" s="36">
        <f>AD56+AQ56+BC56+BN56+CA56+CL56+CW55+DH55+DS55+ED55+EO55+EZ55+FK55+FV55+GG55+GR55+HC55+HN55+HY55+IJ55</f>
        <v>5</v>
      </c>
      <c r="N56" s="37">
        <f t="shared" si="53"/>
        <v>32</v>
      </c>
      <c r="O56" s="60">
        <f>W56+AJ56+AV56+BG56+BT56+CE56+CP55+DA55+DL55+DW55+EH55+ES55+FD55+FO55+FZ55+GK55+GV55+HG55+HR55+IC55</f>
        <v>32</v>
      </c>
      <c r="P56" s="31">
        <v>8.09</v>
      </c>
      <c r="Q56" s="28">
        <v>8.98</v>
      </c>
      <c r="R56" s="28"/>
      <c r="S56" s="28"/>
      <c r="T56" s="28"/>
      <c r="U56" s="28"/>
      <c r="V56" s="28"/>
      <c r="W56" s="29">
        <v>7</v>
      </c>
      <c r="X56" s="29">
        <v>0</v>
      </c>
      <c r="Y56" s="29">
        <v>0</v>
      </c>
      <c r="Z56" s="29">
        <v>0</v>
      </c>
      <c r="AA56" s="30">
        <v>0</v>
      </c>
      <c r="AB56" s="27">
        <f t="shared" si="54"/>
        <v>17.07</v>
      </c>
      <c r="AC56" s="26">
        <f t="shared" si="55"/>
        <v>7</v>
      </c>
      <c r="AD56" s="23">
        <f t="shared" si="56"/>
        <v>0</v>
      </c>
      <c r="AE56" s="45">
        <f t="shared" si="57"/>
        <v>24.07</v>
      </c>
      <c r="AF56" s="31">
        <v>45.7</v>
      </c>
      <c r="AG56" s="28"/>
      <c r="AH56" s="28"/>
      <c r="AI56" s="28"/>
      <c r="AJ56" s="29">
        <v>5</v>
      </c>
      <c r="AK56" s="29">
        <v>0</v>
      </c>
      <c r="AL56" s="29">
        <v>0</v>
      </c>
      <c r="AM56" s="29">
        <v>0</v>
      </c>
      <c r="AN56" s="30">
        <v>0</v>
      </c>
      <c r="AO56" s="27">
        <f t="shared" si="58"/>
        <v>45.7</v>
      </c>
      <c r="AP56" s="26">
        <f t="shared" si="59"/>
        <v>5</v>
      </c>
      <c r="AQ56" s="23">
        <f t="shared" si="60"/>
        <v>0</v>
      </c>
      <c r="AR56" s="45">
        <f t="shared" si="61"/>
        <v>50.7</v>
      </c>
      <c r="AS56" s="31">
        <v>47.46</v>
      </c>
      <c r="AT56" s="28"/>
      <c r="AU56" s="28"/>
      <c r="AV56" s="29">
        <v>11</v>
      </c>
      <c r="AW56" s="29">
        <v>0</v>
      </c>
      <c r="AX56" s="29">
        <v>0</v>
      </c>
      <c r="AY56" s="29">
        <v>0</v>
      </c>
      <c r="AZ56" s="30">
        <v>0</v>
      </c>
      <c r="BA56" s="27">
        <f t="shared" si="62"/>
        <v>47.46</v>
      </c>
      <c r="BB56" s="26">
        <f t="shared" si="63"/>
        <v>11</v>
      </c>
      <c r="BC56" s="23">
        <f t="shared" si="64"/>
        <v>0</v>
      </c>
      <c r="BD56" s="45">
        <f t="shared" si="65"/>
        <v>58.46</v>
      </c>
      <c r="BE56" s="27"/>
      <c r="BF56" s="43"/>
      <c r="BG56" s="29"/>
      <c r="BH56" s="29"/>
      <c r="BI56" s="29"/>
      <c r="BJ56" s="29"/>
      <c r="BK56" s="30"/>
      <c r="BL56" s="40">
        <f t="shared" si="66"/>
        <v>0</v>
      </c>
      <c r="BM56" s="37">
        <f t="shared" si="67"/>
        <v>0</v>
      </c>
      <c r="BN56" s="36">
        <f t="shared" si="68"/>
        <v>0</v>
      </c>
      <c r="BO56" s="35">
        <f t="shared" si="69"/>
        <v>0</v>
      </c>
      <c r="BP56" s="31">
        <v>57.54</v>
      </c>
      <c r="BQ56" s="28"/>
      <c r="BR56" s="28"/>
      <c r="BS56" s="28"/>
      <c r="BT56" s="29">
        <v>0</v>
      </c>
      <c r="BU56" s="29">
        <v>0</v>
      </c>
      <c r="BV56" s="29">
        <v>0</v>
      </c>
      <c r="BW56" s="29">
        <v>1</v>
      </c>
      <c r="BX56" s="30">
        <v>0</v>
      </c>
      <c r="BY56" s="27">
        <f t="shared" si="70"/>
        <v>57.54</v>
      </c>
      <c r="BZ56" s="26">
        <f t="shared" si="71"/>
        <v>0</v>
      </c>
      <c r="CA56" s="32">
        <f t="shared" si="72"/>
        <v>5</v>
      </c>
      <c r="CB56" s="72">
        <f t="shared" si="73"/>
        <v>62.54</v>
      </c>
      <c r="CC56" s="31">
        <v>65.95</v>
      </c>
      <c r="CD56" s="28"/>
      <c r="CE56" s="29">
        <v>9</v>
      </c>
      <c r="CF56" s="29">
        <v>0</v>
      </c>
      <c r="CG56" s="29">
        <v>0</v>
      </c>
      <c r="CH56" s="29">
        <v>0</v>
      </c>
      <c r="CI56" s="30">
        <v>0</v>
      </c>
      <c r="CJ56" s="27">
        <f t="shared" si="74"/>
        <v>65.95</v>
      </c>
      <c r="CK56" s="26">
        <f t="shared" si="75"/>
        <v>9</v>
      </c>
      <c r="CL56" s="23">
        <f t="shared" si="76"/>
        <v>0</v>
      </c>
      <c r="CM56" s="45">
        <f t="shared" si="77"/>
        <v>74.95</v>
      </c>
      <c r="IL56" s="79"/>
      <c r="IO56"/>
      <c r="IP56"/>
      <c r="IQ56"/>
    </row>
    <row r="57" spans="1:283" s="4" customFormat="1" x14ac:dyDescent="0.2">
      <c r="A57" s="33">
        <v>21</v>
      </c>
      <c r="B57" s="63" t="s">
        <v>138</v>
      </c>
      <c r="C57" s="25"/>
      <c r="D57" s="64"/>
      <c r="E57" s="64" t="s">
        <v>15</v>
      </c>
      <c r="F57" s="65" t="s">
        <v>22</v>
      </c>
      <c r="G57" s="24" t="str">
        <f>IF(AND(OR($G$2="Y",$H$2="Y"),I57&lt;5,J57&lt;5),IF(AND(I57=#REF!,J57=#REF!),#REF!+1,1),"")</f>
        <v/>
      </c>
      <c r="H57" s="21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34">
        <f>IF(ISNA(VLOOKUP(E57,SortLookup!$A$1:$B$5,2,FALSE))," ",VLOOKUP(E57,SortLookup!$A$1:$B$5,2,FALSE))</f>
        <v>0</v>
      </c>
      <c r="J57" s="22">
        <f>IF(ISNA(VLOOKUP(F57,SortLookup!$A$7:$B$11,2,FALSE))," ",VLOOKUP(F57,SortLookup!$A$7:$B$11,2,FALSE))</f>
        <v>3</v>
      </c>
      <c r="K57" s="58">
        <f t="shared" si="52"/>
        <v>283.83</v>
      </c>
      <c r="L57" s="59">
        <f>AB57+AO57+BA57+BL57+BY57+CJ57+CU57+DF57+DQ57+EB57+EM57+EX57+FI57+FT57+GE57+GP57+HA57+HL57+HW57+IH57</f>
        <v>255.83</v>
      </c>
      <c r="M57" s="36">
        <f>AD57+AQ57+BC57+BN57+CA57+CL57+CW57+DH57+DS57+ED57+EO57+EZ57+FK57+FV57+GG57+GR57+HC57+HN57+HY57+IJ57</f>
        <v>0</v>
      </c>
      <c r="N57" s="37">
        <f t="shared" si="53"/>
        <v>28</v>
      </c>
      <c r="O57" s="60">
        <f>W57+AJ57+AV57+BG57+BT57+CE57+CP57+DA57+DL57+DW57+EH57+ES57+FD57+FO57+FZ57+GK57+GV57+HG57+HR57+IC57</f>
        <v>28</v>
      </c>
      <c r="P57" s="31">
        <v>8.2899999999999991</v>
      </c>
      <c r="Q57" s="28">
        <v>6.02</v>
      </c>
      <c r="R57" s="28"/>
      <c r="S57" s="28"/>
      <c r="T57" s="28"/>
      <c r="U57" s="28"/>
      <c r="V57" s="28"/>
      <c r="W57" s="29">
        <v>7</v>
      </c>
      <c r="X57" s="29">
        <v>0</v>
      </c>
      <c r="Y57" s="29">
        <v>0</v>
      </c>
      <c r="Z57" s="29">
        <v>0</v>
      </c>
      <c r="AA57" s="30">
        <v>0</v>
      </c>
      <c r="AB57" s="27">
        <f t="shared" si="54"/>
        <v>14.31</v>
      </c>
      <c r="AC57" s="26">
        <f t="shared" si="55"/>
        <v>7</v>
      </c>
      <c r="AD57" s="23">
        <f t="shared" si="56"/>
        <v>0</v>
      </c>
      <c r="AE57" s="45">
        <f t="shared" si="57"/>
        <v>21.31</v>
      </c>
      <c r="AF57" s="31">
        <v>55.75</v>
      </c>
      <c r="AG57" s="28"/>
      <c r="AH57" s="28"/>
      <c r="AI57" s="28"/>
      <c r="AJ57" s="29">
        <v>5</v>
      </c>
      <c r="AK57" s="29">
        <v>0</v>
      </c>
      <c r="AL57" s="29">
        <v>0</v>
      </c>
      <c r="AM57" s="29">
        <v>0</v>
      </c>
      <c r="AN57" s="30">
        <v>0</v>
      </c>
      <c r="AO57" s="27">
        <f t="shared" si="58"/>
        <v>55.75</v>
      </c>
      <c r="AP57" s="26">
        <f t="shared" si="59"/>
        <v>5</v>
      </c>
      <c r="AQ57" s="23">
        <f t="shared" si="60"/>
        <v>0</v>
      </c>
      <c r="AR57" s="45">
        <f t="shared" si="61"/>
        <v>60.75</v>
      </c>
      <c r="AS57" s="31">
        <v>58.47</v>
      </c>
      <c r="AT57" s="28"/>
      <c r="AU57" s="28"/>
      <c r="AV57" s="29">
        <v>3</v>
      </c>
      <c r="AW57" s="29">
        <v>0</v>
      </c>
      <c r="AX57" s="29">
        <v>0</v>
      </c>
      <c r="AY57" s="114">
        <v>0</v>
      </c>
      <c r="AZ57" s="115">
        <v>0</v>
      </c>
      <c r="BA57" s="116">
        <f t="shared" si="62"/>
        <v>58.47</v>
      </c>
      <c r="BB57" s="117">
        <f t="shared" si="63"/>
        <v>3</v>
      </c>
      <c r="BC57" s="118">
        <f t="shared" si="64"/>
        <v>0</v>
      </c>
      <c r="BD57" s="119">
        <f t="shared" si="65"/>
        <v>61.47</v>
      </c>
      <c r="BE57" s="116"/>
      <c r="BF57" s="120"/>
      <c r="BG57" s="114"/>
      <c r="BH57" s="114"/>
      <c r="BI57" s="114"/>
      <c r="BJ57" s="114"/>
      <c r="BK57" s="115"/>
      <c r="BL57" s="121">
        <f t="shared" si="66"/>
        <v>0</v>
      </c>
      <c r="BM57" s="122">
        <f t="shared" si="67"/>
        <v>0</v>
      </c>
      <c r="BN57" s="123">
        <f t="shared" si="68"/>
        <v>0</v>
      </c>
      <c r="BO57" s="124">
        <f t="shared" si="69"/>
        <v>0</v>
      </c>
      <c r="BP57" s="125">
        <v>63.4</v>
      </c>
      <c r="BQ57" s="126"/>
      <c r="BR57" s="126"/>
      <c r="BS57" s="126"/>
      <c r="BT57" s="114">
        <v>0</v>
      </c>
      <c r="BU57" s="114">
        <v>0</v>
      </c>
      <c r="BV57" s="114">
        <v>0</v>
      </c>
      <c r="BW57" s="114">
        <v>0</v>
      </c>
      <c r="BX57" s="115">
        <v>0</v>
      </c>
      <c r="BY57" s="116">
        <f t="shared" si="70"/>
        <v>63.4</v>
      </c>
      <c r="BZ57" s="117">
        <f t="shared" si="71"/>
        <v>0</v>
      </c>
      <c r="CA57" s="127">
        <f t="shared" si="72"/>
        <v>0</v>
      </c>
      <c r="CB57" s="128">
        <f t="shared" si="73"/>
        <v>63.4</v>
      </c>
      <c r="CC57" s="125">
        <v>63.9</v>
      </c>
      <c r="CD57" s="126"/>
      <c r="CE57" s="114">
        <v>13</v>
      </c>
      <c r="CF57" s="114">
        <v>0</v>
      </c>
      <c r="CG57" s="114">
        <v>0</v>
      </c>
      <c r="CH57" s="114">
        <v>0</v>
      </c>
      <c r="CI57" s="115">
        <v>0</v>
      </c>
      <c r="CJ57" s="116">
        <f t="shared" si="74"/>
        <v>63.9</v>
      </c>
      <c r="CK57" s="117">
        <f t="shared" si="75"/>
        <v>13</v>
      </c>
      <c r="CL57" s="118">
        <f t="shared" si="76"/>
        <v>0</v>
      </c>
      <c r="CM57" s="119">
        <f t="shared" si="77"/>
        <v>76.900000000000006</v>
      </c>
      <c r="CN57"/>
      <c r="CO57"/>
      <c r="CP57"/>
      <c r="CQ57"/>
      <c r="CR57"/>
      <c r="CS57"/>
      <c r="CT57"/>
      <c r="CW57"/>
      <c r="CZ57"/>
      <c r="DA57"/>
      <c r="DB57"/>
      <c r="DC57"/>
      <c r="DD57"/>
      <c r="DE57"/>
      <c r="DH57"/>
      <c r="DK57"/>
      <c r="DL57"/>
      <c r="DM57"/>
      <c r="DN57"/>
      <c r="DO57"/>
      <c r="DP57"/>
      <c r="DS57"/>
      <c r="DV57"/>
      <c r="DW57"/>
      <c r="DX57"/>
      <c r="DY57"/>
      <c r="DZ57"/>
      <c r="EA57"/>
      <c r="ED57"/>
      <c r="EG57"/>
      <c r="EH57"/>
      <c r="EI57"/>
      <c r="EJ57"/>
      <c r="EK57"/>
      <c r="EL57"/>
      <c r="EO57"/>
      <c r="ER57"/>
      <c r="ES57"/>
      <c r="ET57"/>
      <c r="EU57"/>
      <c r="EV57"/>
      <c r="EW57"/>
      <c r="EZ57"/>
      <c r="FC57"/>
      <c r="FD57"/>
      <c r="FE57"/>
      <c r="FF57"/>
      <c r="FG57"/>
      <c r="FH57"/>
      <c r="FK57"/>
      <c r="FN57"/>
      <c r="FO57"/>
      <c r="FP57"/>
      <c r="FQ57"/>
      <c r="FR57"/>
      <c r="FS57"/>
      <c r="FV57"/>
      <c r="FY57"/>
      <c r="FZ57"/>
      <c r="GA57"/>
      <c r="GB57"/>
      <c r="GC57"/>
      <c r="GD57"/>
      <c r="GG57"/>
      <c r="GJ57"/>
      <c r="GK57"/>
      <c r="GL57"/>
      <c r="GM57"/>
      <c r="GN57"/>
      <c r="GO57"/>
      <c r="GR57"/>
      <c r="GU57"/>
      <c r="GV57"/>
      <c r="GW57"/>
      <c r="GX57"/>
      <c r="GY57"/>
      <c r="GZ57"/>
      <c r="HC57"/>
      <c r="HF57"/>
      <c r="HG57"/>
      <c r="HH57"/>
      <c r="HI57"/>
      <c r="HJ57"/>
      <c r="HK57"/>
      <c r="HN57"/>
      <c r="HQ57"/>
      <c r="HR57"/>
      <c r="HS57"/>
      <c r="HT57"/>
      <c r="HU57"/>
      <c r="HV57"/>
      <c r="HY57"/>
      <c r="IB57"/>
      <c r="IC57"/>
      <c r="ID57"/>
      <c r="IE57"/>
      <c r="IF57"/>
      <c r="IG57"/>
      <c r="IJ57"/>
      <c r="IK57"/>
      <c r="IL57" s="79"/>
    </row>
    <row r="58" spans="1:283" s="4" customFormat="1" x14ac:dyDescent="0.2">
      <c r="A58" s="33">
        <v>22</v>
      </c>
      <c r="B58" s="138" t="s">
        <v>118</v>
      </c>
      <c r="C58" s="139"/>
      <c r="D58" s="140"/>
      <c r="E58" s="140" t="s">
        <v>15</v>
      </c>
      <c r="F58" s="141" t="s">
        <v>110</v>
      </c>
      <c r="G58" s="142" t="str">
        <f>IF(AND(OR($G$2="Y",$H$2="Y"),I58&lt;5,J58&lt;5),IF(AND(I58=#REF!,J58=#REF!),#REF!+1,1),"")</f>
        <v/>
      </c>
      <c r="H58" s="143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44">
        <f>IF(ISNA(VLOOKUP(E58,SortLookup!$A$1:$B$5,2,FALSE))," ",VLOOKUP(E58,SortLookup!$A$1:$B$5,2,FALSE))</f>
        <v>0</v>
      </c>
      <c r="J58" s="145" t="str">
        <f>IF(ISNA(VLOOKUP(F58,SortLookup!$A$7:$B$11,2,FALSE))," ",VLOOKUP(F58,SortLookup!$A$7:$B$11,2,FALSE))</f>
        <v xml:space="preserve"> </v>
      </c>
      <c r="K58" s="146">
        <f t="shared" si="52"/>
        <v>284.52999999999997</v>
      </c>
      <c r="L58" s="147">
        <f>AB58+AO58+BA58+BL58+BY58+CJ58+CU58+DF58+DQ58+EB58+EM58+EX58+FI58+FT58+GE58+GP58+HA58+HL58+HW58+IH58</f>
        <v>185.53</v>
      </c>
      <c r="M58" s="118">
        <f>AD58+AQ58+BC58+BN58+CA58+CL58+CW58+DH58+DS58+ED58+EO58+EZ58+FK58+FV58+GG58+GR58+HC58+HN58+HY58+IJ58</f>
        <v>15</v>
      </c>
      <c r="N58" s="117">
        <f t="shared" si="53"/>
        <v>84</v>
      </c>
      <c r="O58" s="148">
        <f>W58+AJ58+AV58+BG58+BT58+CE58+CP58+DA58+DL58+DW58+EH58+ES58+FD58+FO58+FZ58+GK58+GV58+HG58+HR58+IC58</f>
        <v>84</v>
      </c>
      <c r="P58" s="125">
        <v>6.18</v>
      </c>
      <c r="Q58" s="126">
        <v>5.6</v>
      </c>
      <c r="R58" s="126"/>
      <c r="S58" s="126"/>
      <c r="T58" s="126"/>
      <c r="U58" s="126"/>
      <c r="V58" s="126"/>
      <c r="W58" s="114">
        <v>20</v>
      </c>
      <c r="X58" s="114">
        <v>0</v>
      </c>
      <c r="Y58" s="114">
        <v>0</v>
      </c>
      <c r="Z58" s="114">
        <v>0</v>
      </c>
      <c r="AA58" s="115">
        <v>0</v>
      </c>
      <c r="AB58" s="116">
        <f t="shared" si="54"/>
        <v>11.78</v>
      </c>
      <c r="AC58" s="117">
        <f t="shared" si="55"/>
        <v>20</v>
      </c>
      <c r="AD58" s="118">
        <f t="shared" si="56"/>
        <v>0</v>
      </c>
      <c r="AE58" s="119">
        <f t="shared" si="57"/>
        <v>31.78</v>
      </c>
      <c r="AF58" s="125">
        <v>33.159999999999997</v>
      </c>
      <c r="AG58" s="126"/>
      <c r="AH58" s="126"/>
      <c r="AI58" s="126"/>
      <c r="AJ58" s="114">
        <v>36</v>
      </c>
      <c r="AK58" s="114">
        <v>0</v>
      </c>
      <c r="AL58" s="114">
        <v>0</v>
      </c>
      <c r="AM58" s="114">
        <v>0</v>
      </c>
      <c r="AN58" s="115">
        <v>0</v>
      </c>
      <c r="AO58" s="116">
        <f t="shared" si="58"/>
        <v>33.159999999999997</v>
      </c>
      <c r="AP58" s="117">
        <f t="shared" si="59"/>
        <v>36</v>
      </c>
      <c r="AQ58" s="118">
        <f t="shared" si="60"/>
        <v>0</v>
      </c>
      <c r="AR58" s="119">
        <f t="shared" si="61"/>
        <v>69.16</v>
      </c>
      <c r="AS58" s="125">
        <v>45.52</v>
      </c>
      <c r="AT58" s="126"/>
      <c r="AU58" s="126"/>
      <c r="AV58" s="114">
        <v>9</v>
      </c>
      <c r="AW58" s="114">
        <v>0</v>
      </c>
      <c r="AX58" s="114">
        <v>0</v>
      </c>
      <c r="AY58" s="114">
        <v>0</v>
      </c>
      <c r="AZ58" s="115">
        <v>0</v>
      </c>
      <c r="BA58" s="116">
        <f t="shared" si="62"/>
        <v>45.52</v>
      </c>
      <c r="BB58" s="117">
        <f t="shared" si="63"/>
        <v>9</v>
      </c>
      <c r="BC58" s="118">
        <f t="shared" si="64"/>
        <v>0</v>
      </c>
      <c r="BD58" s="119">
        <f t="shared" si="65"/>
        <v>54.52</v>
      </c>
      <c r="BE58" s="116"/>
      <c r="BF58" s="120"/>
      <c r="BG58" s="114"/>
      <c r="BH58" s="114"/>
      <c r="BI58" s="114"/>
      <c r="BJ58" s="114"/>
      <c r="BK58" s="115"/>
      <c r="BL58" s="121">
        <f t="shared" si="66"/>
        <v>0</v>
      </c>
      <c r="BM58" s="122">
        <f t="shared" si="67"/>
        <v>0</v>
      </c>
      <c r="BN58" s="123">
        <f t="shared" si="68"/>
        <v>0</v>
      </c>
      <c r="BO58" s="124">
        <f t="shared" si="69"/>
        <v>0</v>
      </c>
      <c r="BP58" s="125">
        <v>43.96</v>
      </c>
      <c r="BQ58" s="126"/>
      <c r="BR58" s="126"/>
      <c r="BS58" s="126"/>
      <c r="BT58" s="114">
        <v>9</v>
      </c>
      <c r="BU58" s="114">
        <v>0</v>
      </c>
      <c r="BV58" s="114">
        <v>0</v>
      </c>
      <c r="BW58" s="114">
        <v>1</v>
      </c>
      <c r="BX58" s="115">
        <v>0</v>
      </c>
      <c r="BY58" s="116">
        <f t="shared" si="70"/>
        <v>43.96</v>
      </c>
      <c r="BZ58" s="117">
        <f t="shared" si="71"/>
        <v>9</v>
      </c>
      <c r="CA58" s="127">
        <f t="shared" si="72"/>
        <v>5</v>
      </c>
      <c r="CB58" s="128">
        <f t="shared" si="73"/>
        <v>57.96</v>
      </c>
      <c r="CC58" s="125">
        <v>51.11</v>
      </c>
      <c r="CD58" s="126"/>
      <c r="CE58" s="114">
        <v>10</v>
      </c>
      <c r="CF58" s="114">
        <v>0</v>
      </c>
      <c r="CG58" s="114">
        <v>0</v>
      </c>
      <c r="CH58" s="114">
        <v>2</v>
      </c>
      <c r="CI58" s="115">
        <v>0</v>
      </c>
      <c r="CJ58" s="116">
        <f t="shared" si="74"/>
        <v>51.11</v>
      </c>
      <c r="CK58" s="117">
        <f t="shared" si="75"/>
        <v>10</v>
      </c>
      <c r="CL58" s="118">
        <f t="shared" si="76"/>
        <v>10</v>
      </c>
      <c r="CM58" s="119">
        <f t="shared" si="77"/>
        <v>71.11</v>
      </c>
      <c r="IL58" s="78"/>
    </row>
    <row r="59" spans="1:283" s="4" customFormat="1" x14ac:dyDescent="0.2">
      <c r="A59" s="33">
        <v>23</v>
      </c>
      <c r="B59" s="138" t="s">
        <v>139</v>
      </c>
      <c r="C59" s="139"/>
      <c r="D59" s="140"/>
      <c r="E59" s="140" t="s">
        <v>15</v>
      </c>
      <c r="F59" s="141" t="s">
        <v>22</v>
      </c>
      <c r="G59" s="142" t="str">
        <f>IF(AND(OR($G$2="Y",$H$2="Y"),I59&lt;5,J59&lt;5),IF(AND(I59=#REF!,J59=#REF!),#REF!+1,1),"")</f>
        <v/>
      </c>
      <c r="H59" s="143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44">
        <f>IF(ISNA(VLOOKUP(E59,SortLookup!$A$1:$B$5,2,FALSE))," ",VLOOKUP(E59,SortLookup!$A$1:$B$5,2,FALSE))</f>
        <v>0</v>
      </c>
      <c r="J59" s="145">
        <f>IF(ISNA(VLOOKUP(F59,SortLookup!$A$7:$B$11,2,FALSE))," ",VLOOKUP(F59,SortLookup!$A$7:$B$11,2,FALSE))</f>
        <v>3</v>
      </c>
      <c r="K59" s="146">
        <f t="shared" si="52"/>
        <v>288.67</v>
      </c>
      <c r="L59" s="147">
        <f>AB59+AO59+BA59+BL59+BY59+CJ59+CU58+DF58+DQ58+EB58+EM58+EX58+FI58+FT58+GE58+GP58+HA58+HL58+HW58+IH58</f>
        <v>227.67</v>
      </c>
      <c r="M59" s="118">
        <f>AD59+AQ59+BC59+BN59+CA59+CL59+CW58+DH58+DS58+ED58+EO58+EZ58+FK58+FV58+GG58+GR58+HC58+HN58+HY58+IJ58</f>
        <v>20</v>
      </c>
      <c r="N59" s="117">
        <f t="shared" si="53"/>
        <v>41</v>
      </c>
      <c r="O59" s="148">
        <f>W59+AJ59+AV59+BG59+BT59+CE59+CP58+DA58+DL58+DW58+EH58+ES58+FD58+FO58+FZ58+GK58+GV58+HG58+HR58+IC58</f>
        <v>41</v>
      </c>
      <c r="P59" s="125">
        <v>7.82</v>
      </c>
      <c r="Q59" s="126">
        <v>9.2100000000000009</v>
      </c>
      <c r="R59" s="126"/>
      <c r="S59" s="126"/>
      <c r="T59" s="126"/>
      <c r="U59" s="126"/>
      <c r="V59" s="126"/>
      <c r="W59" s="114">
        <v>8</v>
      </c>
      <c r="X59" s="114">
        <v>0</v>
      </c>
      <c r="Y59" s="114">
        <v>0</v>
      </c>
      <c r="Z59" s="114">
        <v>0</v>
      </c>
      <c r="AA59" s="115">
        <v>0</v>
      </c>
      <c r="AB59" s="116">
        <f t="shared" si="54"/>
        <v>17.03</v>
      </c>
      <c r="AC59" s="117">
        <f t="shared" si="55"/>
        <v>8</v>
      </c>
      <c r="AD59" s="118">
        <f t="shared" si="56"/>
        <v>0</v>
      </c>
      <c r="AE59" s="119">
        <f t="shared" si="57"/>
        <v>25.03</v>
      </c>
      <c r="AF59" s="125">
        <v>45.41</v>
      </c>
      <c r="AG59" s="126"/>
      <c r="AH59" s="126"/>
      <c r="AI59" s="126"/>
      <c r="AJ59" s="114">
        <v>14</v>
      </c>
      <c r="AK59" s="114">
        <v>0</v>
      </c>
      <c r="AL59" s="114">
        <v>0</v>
      </c>
      <c r="AM59" s="114">
        <v>2</v>
      </c>
      <c r="AN59" s="115">
        <v>0</v>
      </c>
      <c r="AO59" s="116">
        <f t="shared" si="58"/>
        <v>45.41</v>
      </c>
      <c r="AP59" s="117">
        <f t="shared" si="59"/>
        <v>14</v>
      </c>
      <c r="AQ59" s="118">
        <f t="shared" si="60"/>
        <v>10</v>
      </c>
      <c r="AR59" s="119">
        <f t="shared" si="61"/>
        <v>69.41</v>
      </c>
      <c r="AS59" s="125">
        <v>60.63</v>
      </c>
      <c r="AT59" s="126"/>
      <c r="AU59" s="126"/>
      <c r="AV59" s="114">
        <v>4</v>
      </c>
      <c r="AW59" s="114">
        <v>0</v>
      </c>
      <c r="AX59" s="114">
        <v>0</v>
      </c>
      <c r="AY59" s="114">
        <v>1</v>
      </c>
      <c r="AZ59" s="115">
        <v>0</v>
      </c>
      <c r="BA59" s="116">
        <f t="shared" si="62"/>
        <v>60.63</v>
      </c>
      <c r="BB59" s="117">
        <f t="shared" si="63"/>
        <v>4</v>
      </c>
      <c r="BC59" s="118">
        <f t="shared" si="64"/>
        <v>5</v>
      </c>
      <c r="BD59" s="119">
        <f t="shared" si="65"/>
        <v>69.63</v>
      </c>
      <c r="BE59" s="116"/>
      <c r="BF59" s="120"/>
      <c r="BG59" s="114"/>
      <c r="BH59" s="114"/>
      <c r="BI59" s="114"/>
      <c r="BJ59" s="114"/>
      <c r="BK59" s="115"/>
      <c r="BL59" s="121">
        <f t="shared" si="66"/>
        <v>0</v>
      </c>
      <c r="BM59" s="122">
        <f t="shared" si="67"/>
        <v>0</v>
      </c>
      <c r="BN59" s="123">
        <f t="shared" si="68"/>
        <v>0</v>
      </c>
      <c r="BO59" s="124">
        <f t="shared" si="69"/>
        <v>0</v>
      </c>
      <c r="BP59" s="125">
        <v>46.36</v>
      </c>
      <c r="BQ59" s="126"/>
      <c r="BR59" s="126"/>
      <c r="BS59" s="126"/>
      <c r="BT59" s="114">
        <v>1</v>
      </c>
      <c r="BU59" s="114">
        <v>0</v>
      </c>
      <c r="BV59" s="114">
        <v>0</v>
      </c>
      <c r="BW59" s="114">
        <v>0</v>
      </c>
      <c r="BX59" s="115">
        <v>0</v>
      </c>
      <c r="BY59" s="116">
        <f t="shared" si="70"/>
        <v>46.36</v>
      </c>
      <c r="BZ59" s="117">
        <f t="shared" si="71"/>
        <v>1</v>
      </c>
      <c r="CA59" s="127">
        <f t="shared" si="72"/>
        <v>0</v>
      </c>
      <c r="CB59" s="128">
        <f t="shared" si="73"/>
        <v>47.36</v>
      </c>
      <c r="CC59" s="125">
        <v>58.24</v>
      </c>
      <c r="CD59" s="126"/>
      <c r="CE59" s="114">
        <v>14</v>
      </c>
      <c r="CF59" s="114">
        <v>0</v>
      </c>
      <c r="CG59" s="114">
        <v>0</v>
      </c>
      <c r="CH59" s="114">
        <v>1</v>
      </c>
      <c r="CI59" s="115">
        <v>0</v>
      </c>
      <c r="CJ59" s="116">
        <f t="shared" si="74"/>
        <v>58.24</v>
      </c>
      <c r="CK59" s="117">
        <f t="shared" si="75"/>
        <v>14</v>
      </c>
      <c r="CL59" s="118">
        <f t="shared" si="76"/>
        <v>5</v>
      </c>
      <c r="CM59" s="119">
        <f t="shared" si="77"/>
        <v>77.239999999999995</v>
      </c>
      <c r="IL59" s="78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</row>
    <row r="60" spans="1:283" s="4" customFormat="1" x14ac:dyDescent="0.2">
      <c r="A60" s="33">
        <v>24</v>
      </c>
      <c r="B60" s="138" t="s">
        <v>124</v>
      </c>
      <c r="C60" s="139"/>
      <c r="D60" s="140"/>
      <c r="E60" s="140" t="s">
        <v>15</v>
      </c>
      <c r="F60" s="141" t="s">
        <v>110</v>
      </c>
      <c r="G60" s="142" t="str">
        <f>IF(AND(OR($G$2="Y",$H$2="Y"),I60&lt;5,J60&lt;5),IF(AND(I60=#REF!,J60=#REF!),#REF!+1,1),"")</f>
        <v/>
      </c>
      <c r="H60" s="143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144">
        <f>IF(ISNA(VLOOKUP(E60,SortLookup!$A$1:$B$5,2,FALSE))," ",VLOOKUP(E60,SortLookup!$A$1:$B$5,2,FALSE))</f>
        <v>0</v>
      </c>
      <c r="J60" s="145" t="str">
        <f>IF(ISNA(VLOOKUP(F60,SortLookup!$A$7:$B$11,2,FALSE))," ",VLOOKUP(F60,SortLookup!$A$7:$B$11,2,FALSE))</f>
        <v xml:space="preserve"> </v>
      </c>
      <c r="K60" s="146">
        <f t="shared" si="52"/>
        <v>303.86</v>
      </c>
      <c r="L60" s="147">
        <f>AB60+AO60+BA60+BL60+BY60+CJ60+CU60+DF60+DQ60+EB60+EM60+EX60+FI60+FT60+GE60+GP60+HA60+HL60+HW60+IH60</f>
        <v>243.86</v>
      </c>
      <c r="M60" s="118">
        <f>AD60+AQ60+BC60+BN60+CA60+CL60+CW60+DH60+DS60+ED60+EO60+EZ60+FK60+FV60+GG60+GR60+HC60+HN60+HY60+IJ60</f>
        <v>15</v>
      </c>
      <c r="N60" s="117">
        <f t="shared" si="53"/>
        <v>45</v>
      </c>
      <c r="O60" s="148">
        <f>W60+AJ60+AV60+BG60+BT60+CE60+CP60+DA60+DL60+DW60+EH60+ES60+FD60+FO60+FZ60+GK60+GV60+HG60+HR60+IC60</f>
        <v>45</v>
      </c>
      <c r="P60" s="125">
        <v>6.13</v>
      </c>
      <c r="Q60" s="126">
        <v>7.49</v>
      </c>
      <c r="R60" s="126"/>
      <c r="S60" s="126"/>
      <c r="T60" s="126"/>
      <c r="U60" s="126"/>
      <c r="V60" s="126"/>
      <c r="W60" s="114">
        <v>0</v>
      </c>
      <c r="X60" s="114">
        <v>0</v>
      </c>
      <c r="Y60" s="114">
        <v>0</v>
      </c>
      <c r="Z60" s="114">
        <v>0</v>
      </c>
      <c r="AA60" s="115">
        <v>0</v>
      </c>
      <c r="AB60" s="116">
        <f t="shared" si="54"/>
        <v>13.62</v>
      </c>
      <c r="AC60" s="117">
        <f t="shared" si="55"/>
        <v>0</v>
      </c>
      <c r="AD60" s="118">
        <f t="shared" si="56"/>
        <v>0</v>
      </c>
      <c r="AE60" s="119">
        <f t="shared" si="57"/>
        <v>13.62</v>
      </c>
      <c r="AF60" s="125">
        <v>42.11</v>
      </c>
      <c r="AG60" s="126"/>
      <c r="AH60" s="126"/>
      <c r="AI60" s="126"/>
      <c r="AJ60" s="114">
        <v>12</v>
      </c>
      <c r="AK60" s="114">
        <v>0</v>
      </c>
      <c r="AL60" s="114">
        <v>0</v>
      </c>
      <c r="AM60" s="114">
        <v>0</v>
      </c>
      <c r="AN60" s="115">
        <v>0</v>
      </c>
      <c r="AO60" s="116">
        <f t="shared" si="58"/>
        <v>42.11</v>
      </c>
      <c r="AP60" s="117">
        <f t="shared" si="59"/>
        <v>12</v>
      </c>
      <c r="AQ60" s="118">
        <f t="shared" si="60"/>
        <v>0</v>
      </c>
      <c r="AR60" s="119">
        <f t="shared" si="61"/>
        <v>54.11</v>
      </c>
      <c r="AS60" s="125">
        <v>67.819999999999993</v>
      </c>
      <c r="AT60" s="126"/>
      <c r="AU60" s="126"/>
      <c r="AV60" s="114">
        <v>19</v>
      </c>
      <c r="AW60" s="114">
        <v>0</v>
      </c>
      <c r="AX60" s="114">
        <v>0</v>
      </c>
      <c r="AY60" s="114">
        <v>1</v>
      </c>
      <c r="AZ60" s="115">
        <v>0</v>
      </c>
      <c r="BA60" s="116">
        <f t="shared" si="62"/>
        <v>67.819999999999993</v>
      </c>
      <c r="BB60" s="117">
        <f t="shared" si="63"/>
        <v>19</v>
      </c>
      <c r="BC60" s="118">
        <f t="shared" si="64"/>
        <v>5</v>
      </c>
      <c r="BD60" s="119">
        <f t="shared" si="65"/>
        <v>91.82</v>
      </c>
      <c r="BE60" s="116"/>
      <c r="BF60" s="120"/>
      <c r="BG60" s="114"/>
      <c r="BH60" s="114"/>
      <c r="BI60" s="114"/>
      <c r="BJ60" s="114"/>
      <c r="BK60" s="115"/>
      <c r="BL60" s="121">
        <f t="shared" si="66"/>
        <v>0</v>
      </c>
      <c r="BM60" s="122">
        <f t="shared" si="67"/>
        <v>0</v>
      </c>
      <c r="BN60" s="123">
        <f t="shared" si="68"/>
        <v>0</v>
      </c>
      <c r="BO60" s="124">
        <f t="shared" si="69"/>
        <v>0</v>
      </c>
      <c r="BP60" s="125">
        <v>67.849999999999994</v>
      </c>
      <c r="BQ60" s="126"/>
      <c r="BR60" s="126"/>
      <c r="BS60" s="126"/>
      <c r="BT60" s="114">
        <v>3</v>
      </c>
      <c r="BU60" s="114">
        <v>0</v>
      </c>
      <c r="BV60" s="114">
        <v>0</v>
      </c>
      <c r="BW60" s="114">
        <v>0</v>
      </c>
      <c r="BX60" s="115">
        <v>0</v>
      </c>
      <c r="BY60" s="116">
        <f t="shared" si="70"/>
        <v>67.849999999999994</v>
      </c>
      <c r="BZ60" s="117">
        <f t="shared" si="71"/>
        <v>3</v>
      </c>
      <c r="CA60" s="127">
        <f t="shared" si="72"/>
        <v>0</v>
      </c>
      <c r="CB60" s="128">
        <f t="shared" si="73"/>
        <v>70.849999999999994</v>
      </c>
      <c r="CC60" s="125">
        <v>52.46</v>
      </c>
      <c r="CD60" s="126"/>
      <c r="CE60" s="114">
        <v>11</v>
      </c>
      <c r="CF60" s="114">
        <v>0</v>
      </c>
      <c r="CG60" s="114">
        <v>0</v>
      </c>
      <c r="CH60" s="114">
        <v>2</v>
      </c>
      <c r="CI60" s="115">
        <v>0</v>
      </c>
      <c r="CJ60" s="116">
        <f t="shared" si="74"/>
        <v>52.46</v>
      </c>
      <c r="CK60" s="117">
        <f t="shared" si="75"/>
        <v>11</v>
      </c>
      <c r="CL60" s="118">
        <f t="shared" si="76"/>
        <v>10</v>
      </c>
      <c r="CM60" s="119">
        <f t="shared" si="77"/>
        <v>73.459999999999994</v>
      </c>
      <c r="IL60" s="78"/>
      <c r="IO60"/>
      <c r="IP60"/>
    </row>
    <row r="61" spans="1:283" s="4" customFormat="1" x14ac:dyDescent="0.2">
      <c r="A61" s="33">
        <v>25</v>
      </c>
      <c r="B61" s="138" t="s">
        <v>152</v>
      </c>
      <c r="C61" s="139"/>
      <c r="D61" s="140"/>
      <c r="E61" s="140" t="s">
        <v>15</v>
      </c>
      <c r="F61" s="141" t="s">
        <v>110</v>
      </c>
      <c r="G61" s="142" t="str">
        <f>IF(AND(OR($G$2="Y",$H$2="Y"),I61&lt;5,J61&lt;5),IF(AND(I61=#REF!,J61=#REF!),#REF!+1,1),"")</f>
        <v/>
      </c>
      <c r="H61" s="143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144">
        <f>IF(ISNA(VLOOKUP(E61,SortLookup!$A$1:$B$5,2,FALSE))," ",VLOOKUP(E61,SortLookup!$A$1:$B$5,2,FALSE))</f>
        <v>0</v>
      </c>
      <c r="J61" s="145" t="str">
        <f>IF(ISNA(VLOOKUP(F61,SortLookup!$A$7:$B$11,2,FALSE))," ",VLOOKUP(F61,SortLookup!$A$7:$B$11,2,FALSE))</f>
        <v xml:space="preserve"> </v>
      </c>
      <c r="K61" s="146">
        <f t="shared" si="52"/>
        <v>309.44</v>
      </c>
      <c r="L61" s="147">
        <f>AB61+AO61+BA61+BL61+BY61+CJ61+CU61+DF61+DQ61+EB61+EM61+EX61+FI61+FT61+GE61+GP61+HA61+HL61+HW61+IH61</f>
        <v>238.44</v>
      </c>
      <c r="M61" s="118">
        <f>AD61+AQ61+BC61+BN61+CA61+CL61+CW61+DH61+DS61+ED61+EO61+EZ61+FK61+FV61+GG61+GR61+HC61+HN61+HY61+IJ61</f>
        <v>20</v>
      </c>
      <c r="N61" s="117">
        <f t="shared" si="53"/>
        <v>51</v>
      </c>
      <c r="O61" s="148">
        <f>W61+AJ61+AV61+BG61+BT61+CE61+CP61+DA61+DL61+DW61+EH61+ES61+FD61+FO61+FZ61+GK61+GV61+HG61+HR61+IC61</f>
        <v>51</v>
      </c>
      <c r="P61" s="125">
        <v>6.18</v>
      </c>
      <c r="Q61" s="126">
        <v>8.58</v>
      </c>
      <c r="R61" s="126"/>
      <c r="S61" s="126"/>
      <c r="T61" s="126"/>
      <c r="U61" s="126"/>
      <c r="V61" s="126"/>
      <c r="W61" s="114">
        <v>8</v>
      </c>
      <c r="X61" s="114">
        <v>0</v>
      </c>
      <c r="Y61" s="114">
        <v>0</v>
      </c>
      <c r="Z61" s="114">
        <v>0</v>
      </c>
      <c r="AA61" s="115">
        <v>0</v>
      </c>
      <c r="AB61" s="116">
        <f t="shared" si="54"/>
        <v>14.76</v>
      </c>
      <c r="AC61" s="117">
        <f t="shared" si="55"/>
        <v>8</v>
      </c>
      <c r="AD61" s="118">
        <f t="shared" si="56"/>
        <v>0</v>
      </c>
      <c r="AE61" s="119">
        <f t="shared" si="57"/>
        <v>22.76</v>
      </c>
      <c r="AF61" s="125">
        <v>43.31</v>
      </c>
      <c r="AG61" s="126"/>
      <c r="AH61" s="126"/>
      <c r="AI61" s="126"/>
      <c r="AJ61" s="114">
        <v>20</v>
      </c>
      <c r="AK61" s="114">
        <v>0</v>
      </c>
      <c r="AL61" s="114">
        <v>0</v>
      </c>
      <c r="AM61" s="114">
        <v>0</v>
      </c>
      <c r="AN61" s="115">
        <v>0</v>
      </c>
      <c r="AO61" s="116">
        <f t="shared" si="58"/>
        <v>43.31</v>
      </c>
      <c r="AP61" s="117">
        <f t="shared" si="59"/>
        <v>20</v>
      </c>
      <c r="AQ61" s="118">
        <f t="shared" si="60"/>
        <v>0</v>
      </c>
      <c r="AR61" s="119">
        <f t="shared" si="61"/>
        <v>63.31</v>
      </c>
      <c r="AS61" s="125">
        <v>55.02</v>
      </c>
      <c r="AT61" s="126"/>
      <c r="AU61" s="126"/>
      <c r="AV61" s="114">
        <v>16</v>
      </c>
      <c r="AW61" s="114">
        <v>0</v>
      </c>
      <c r="AX61" s="114">
        <v>0</v>
      </c>
      <c r="AY61" s="114">
        <v>1</v>
      </c>
      <c r="AZ61" s="115">
        <v>0</v>
      </c>
      <c r="BA61" s="116">
        <f t="shared" si="62"/>
        <v>55.02</v>
      </c>
      <c r="BB61" s="117">
        <f t="shared" si="63"/>
        <v>16</v>
      </c>
      <c r="BC61" s="118">
        <f t="shared" si="64"/>
        <v>5</v>
      </c>
      <c r="BD61" s="119">
        <f t="shared" si="65"/>
        <v>76.02</v>
      </c>
      <c r="BE61" s="116"/>
      <c r="BF61" s="120"/>
      <c r="BG61" s="114"/>
      <c r="BH61" s="114"/>
      <c r="BI61" s="114"/>
      <c r="BJ61" s="114"/>
      <c r="BK61" s="115"/>
      <c r="BL61" s="121">
        <f t="shared" si="66"/>
        <v>0</v>
      </c>
      <c r="BM61" s="122">
        <f t="shared" si="67"/>
        <v>0</v>
      </c>
      <c r="BN61" s="123">
        <f t="shared" si="68"/>
        <v>0</v>
      </c>
      <c r="BO61" s="124">
        <f t="shared" si="69"/>
        <v>0</v>
      </c>
      <c r="BP61" s="125">
        <v>75.900000000000006</v>
      </c>
      <c r="BQ61" s="126"/>
      <c r="BR61" s="126"/>
      <c r="BS61" s="126"/>
      <c r="BT61" s="114">
        <v>3</v>
      </c>
      <c r="BU61" s="114">
        <v>0</v>
      </c>
      <c r="BV61" s="114">
        <v>0</v>
      </c>
      <c r="BW61" s="114">
        <v>1</v>
      </c>
      <c r="BX61" s="115">
        <v>0</v>
      </c>
      <c r="BY61" s="116">
        <f t="shared" si="70"/>
        <v>75.900000000000006</v>
      </c>
      <c r="BZ61" s="117">
        <f t="shared" si="71"/>
        <v>3</v>
      </c>
      <c r="CA61" s="127">
        <f t="shared" si="72"/>
        <v>5</v>
      </c>
      <c r="CB61" s="128">
        <f t="shared" si="73"/>
        <v>83.9</v>
      </c>
      <c r="CC61" s="125">
        <v>49.45</v>
      </c>
      <c r="CD61" s="126"/>
      <c r="CE61" s="114">
        <v>4</v>
      </c>
      <c r="CF61" s="114">
        <v>0</v>
      </c>
      <c r="CG61" s="114">
        <v>0</v>
      </c>
      <c r="CH61" s="114">
        <v>2</v>
      </c>
      <c r="CI61" s="115">
        <v>0</v>
      </c>
      <c r="CJ61" s="116">
        <f t="shared" si="74"/>
        <v>49.45</v>
      </c>
      <c r="CK61" s="117">
        <f t="shared" si="75"/>
        <v>4</v>
      </c>
      <c r="CL61" s="118">
        <f t="shared" si="76"/>
        <v>10</v>
      </c>
      <c r="CM61" s="119">
        <f t="shared" si="77"/>
        <v>63.45</v>
      </c>
      <c r="IL61" s="78"/>
      <c r="IM61"/>
      <c r="IN61"/>
      <c r="IO61"/>
      <c r="IP61"/>
    </row>
    <row r="62" spans="1:283" s="4" customFormat="1" ht="13.5" thickBot="1" x14ac:dyDescent="0.25">
      <c r="A62" s="129">
        <v>26</v>
      </c>
      <c r="B62" s="95" t="s">
        <v>134</v>
      </c>
      <c r="C62" s="96"/>
      <c r="D62" s="97"/>
      <c r="E62" s="97" t="s">
        <v>15</v>
      </c>
      <c r="F62" s="98" t="s">
        <v>110</v>
      </c>
      <c r="G62" s="99" t="str">
        <f>IF(AND(OR($G$2="Y",$H$2="Y"),I62&lt;5,J62&lt;5),IF(AND(I62=#REF!,J62=#REF!),#REF!+1,1),"")</f>
        <v/>
      </c>
      <c r="H62" s="100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101">
        <f>IF(ISNA(VLOOKUP(E62,SortLookup!$A$1:$B$5,2,FALSE))," ",VLOOKUP(E62,SortLookup!$A$1:$B$5,2,FALSE))</f>
        <v>0</v>
      </c>
      <c r="J62" s="102" t="str">
        <f>IF(ISNA(VLOOKUP(F62,SortLookup!$A$7:$B$11,2,FALSE))," ",VLOOKUP(F62,SortLookup!$A$7:$B$11,2,FALSE))</f>
        <v xml:space="preserve"> </v>
      </c>
      <c r="K62" s="103">
        <f t="shared" si="52"/>
        <v>479.45</v>
      </c>
      <c r="L62" s="104">
        <f>AB62+AO62+BA62+BL62+BY62+CJ62+CU62+DF62+DQ62+EB62+EM62+EX62+FI62+FT62+GE62+GP62+HA62+HL62+HW62+IH62</f>
        <v>282.45</v>
      </c>
      <c r="M62" s="105">
        <f>AD62+AQ62+BC62+BN62+CA62+CL62+CW62+DH62+DS62+ED62+EO62+EZ62+FK62+FV62+GG62+GR62+HC62+HN62+HY62+IJ62</f>
        <v>20</v>
      </c>
      <c r="N62" s="106">
        <f t="shared" si="53"/>
        <v>177</v>
      </c>
      <c r="O62" s="107">
        <f>W62+AJ62+AV62+BG62+BT62+CE62+CP62+DA62+DL62+DW62+EH62+ES62+FD62+FO62+FZ62+GK62+GV62+HG62+HR62+IC62</f>
        <v>177</v>
      </c>
      <c r="P62" s="108">
        <v>6.64</v>
      </c>
      <c r="Q62" s="109">
        <v>4.5199999999999996</v>
      </c>
      <c r="R62" s="109"/>
      <c r="S62" s="109"/>
      <c r="T62" s="109"/>
      <c r="U62" s="109"/>
      <c r="V62" s="109"/>
      <c r="W62" s="110">
        <v>24</v>
      </c>
      <c r="X62" s="110">
        <v>0</v>
      </c>
      <c r="Y62" s="110">
        <v>0</v>
      </c>
      <c r="Z62" s="110">
        <v>0</v>
      </c>
      <c r="AA62" s="111">
        <v>0</v>
      </c>
      <c r="AB62" s="112">
        <f t="shared" si="54"/>
        <v>11.16</v>
      </c>
      <c r="AC62" s="106">
        <f t="shared" si="55"/>
        <v>24</v>
      </c>
      <c r="AD62" s="105">
        <f t="shared" si="56"/>
        <v>0</v>
      </c>
      <c r="AE62" s="113">
        <f t="shared" si="57"/>
        <v>35.159999999999997</v>
      </c>
      <c r="AF62" s="108">
        <v>40.950000000000003</v>
      </c>
      <c r="AG62" s="109"/>
      <c r="AH62" s="109"/>
      <c r="AI62" s="109"/>
      <c r="AJ62" s="110">
        <v>47</v>
      </c>
      <c r="AK62" s="110">
        <v>0</v>
      </c>
      <c r="AL62" s="110">
        <v>0</v>
      </c>
      <c r="AM62" s="110">
        <v>0</v>
      </c>
      <c r="AN62" s="111">
        <v>0</v>
      </c>
      <c r="AO62" s="112">
        <f t="shared" si="58"/>
        <v>40.950000000000003</v>
      </c>
      <c r="AP62" s="106">
        <f t="shared" si="59"/>
        <v>47</v>
      </c>
      <c r="AQ62" s="105">
        <f t="shared" si="60"/>
        <v>0</v>
      </c>
      <c r="AR62" s="113">
        <f t="shared" si="61"/>
        <v>87.95</v>
      </c>
      <c r="AS62" s="108">
        <v>79.89</v>
      </c>
      <c r="AT62" s="109"/>
      <c r="AU62" s="109"/>
      <c r="AV62" s="110">
        <v>39</v>
      </c>
      <c r="AW62" s="110">
        <v>0</v>
      </c>
      <c r="AX62" s="110">
        <v>0</v>
      </c>
      <c r="AY62" s="110">
        <v>2</v>
      </c>
      <c r="AZ62" s="111">
        <v>0</v>
      </c>
      <c r="BA62" s="112">
        <f t="shared" si="62"/>
        <v>79.89</v>
      </c>
      <c r="BB62" s="106">
        <f t="shared" si="63"/>
        <v>39</v>
      </c>
      <c r="BC62" s="105">
        <f t="shared" si="64"/>
        <v>10</v>
      </c>
      <c r="BD62" s="113">
        <f t="shared" si="65"/>
        <v>128.88999999999999</v>
      </c>
      <c r="BE62" s="112"/>
      <c r="BF62" s="132"/>
      <c r="BG62" s="110"/>
      <c r="BH62" s="110"/>
      <c r="BI62" s="110"/>
      <c r="BJ62" s="110"/>
      <c r="BK62" s="111"/>
      <c r="BL62" s="149">
        <f t="shared" si="66"/>
        <v>0</v>
      </c>
      <c r="BM62" s="150">
        <f t="shared" si="67"/>
        <v>0</v>
      </c>
      <c r="BN62" s="151">
        <f t="shared" si="68"/>
        <v>0</v>
      </c>
      <c r="BO62" s="152">
        <f t="shared" si="69"/>
        <v>0</v>
      </c>
      <c r="BP62" s="108">
        <v>81.760000000000005</v>
      </c>
      <c r="BQ62" s="109"/>
      <c r="BR62" s="109"/>
      <c r="BS62" s="109"/>
      <c r="BT62" s="110">
        <v>41</v>
      </c>
      <c r="BU62" s="110">
        <v>0</v>
      </c>
      <c r="BV62" s="110">
        <v>0</v>
      </c>
      <c r="BW62" s="110">
        <v>0</v>
      </c>
      <c r="BX62" s="111">
        <v>0</v>
      </c>
      <c r="BY62" s="112">
        <f t="shared" si="70"/>
        <v>81.760000000000005</v>
      </c>
      <c r="BZ62" s="106">
        <f t="shared" si="71"/>
        <v>41</v>
      </c>
      <c r="CA62" s="153">
        <f t="shared" si="72"/>
        <v>0</v>
      </c>
      <c r="CB62" s="154">
        <f t="shared" si="73"/>
        <v>122.76</v>
      </c>
      <c r="CC62" s="108">
        <v>68.69</v>
      </c>
      <c r="CD62" s="109"/>
      <c r="CE62" s="110">
        <v>26</v>
      </c>
      <c r="CF62" s="110">
        <v>0</v>
      </c>
      <c r="CG62" s="110">
        <v>0</v>
      </c>
      <c r="CH62" s="110">
        <v>2</v>
      </c>
      <c r="CI62" s="111">
        <v>0</v>
      </c>
      <c r="CJ62" s="112">
        <f t="shared" si="74"/>
        <v>68.69</v>
      </c>
      <c r="CK62" s="106">
        <f t="shared" si="75"/>
        <v>26</v>
      </c>
      <c r="CL62" s="105">
        <f t="shared" si="76"/>
        <v>10</v>
      </c>
      <c r="CM62" s="113">
        <f t="shared" si="77"/>
        <v>104.69</v>
      </c>
      <c r="CN62" s="1"/>
      <c r="CO62" s="1"/>
      <c r="CP62" s="2"/>
      <c r="CQ62" s="2"/>
      <c r="CR62" s="2"/>
      <c r="CS62" s="2"/>
      <c r="CT62" s="2"/>
      <c r="CU62" s="61"/>
      <c r="CV62" s="13"/>
      <c r="CW62" s="6"/>
      <c r="CX62" s="38"/>
      <c r="CY62" s="1"/>
      <c r="CZ62" s="1"/>
      <c r="DA62" s="2"/>
      <c r="DB62" s="2"/>
      <c r="DC62" s="2"/>
      <c r="DD62" s="2"/>
      <c r="DE62" s="2"/>
      <c r="DF62" s="61"/>
      <c r="DG62" s="13"/>
      <c r="DH62" s="6"/>
      <c r="DI62" s="38"/>
      <c r="DJ62" s="1"/>
      <c r="DK62" s="1"/>
      <c r="DL62" s="2"/>
      <c r="DM62" s="2"/>
      <c r="DN62" s="2"/>
      <c r="DO62" s="2"/>
      <c r="DP62" s="2"/>
      <c r="DQ62" s="61"/>
      <c r="DR62" s="13"/>
      <c r="DS62" s="6"/>
      <c r="DT62" s="38"/>
      <c r="DU62" s="1"/>
      <c r="DV62" s="1"/>
      <c r="DW62" s="2"/>
      <c r="DX62" s="2"/>
      <c r="DY62" s="2"/>
      <c r="DZ62" s="2"/>
      <c r="EA62" s="2"/>
      <c r="EB62" s="61"/>
      <c r="EC62" s="13"/>
      <c r="ED62" s="6"/>
      <c r="EE62" s="38"/>
      <c r="EF62" s="1"/>
      <c r="EG62" s="1"/>
      <c r="EH62" s="2"/>
      <c r="EI62" s="2"/>
      <c r="EJ62" s="2"/>
      <c r="EK62" s="2"/>
      <c r="EL62" s="2"/>
      <c r="EM62" s="61"/>
      <c r="EN62" s="13"/>
      <c r="EO62" s="6"/>
      <c r="EP62" s="38"/>
      <c r="EQ62" s="1"/>
      <c r="ER62" s="1"/>
      <c r="ES62" s="2"/>
      <c r="ET62" s="2"/>
      <c r="EU62" s="2"/>
      <c r="EV62" s="2"/>
      <c r="EW62" s="2"/>
      <c r="EX62" s="61"/>
      <c r="EY62" s="13"/>
      <c r="EZ62" s="6"/>
      <c r="FA62" s="38"/>
      <c r="FB62" s="1"/>
      <c r="FC62" s="1"/>
      <c r="FD62" s="2"/>
      <c r="FE62" s="2"/>
      <c r="FF62" s="2"/>
      <c r="FG62" s="2"/>
      <c r="FH62" s="2"/>
      <c r="FI62" s="61"/>
      <c r="FJ62" s="13"/>
      <c r="FK62" s="6"/>
      <c r="FL62" s="38"/>
      <c r="FM62" s="1"/>
      <c r="FN62" s="1"/>
      <c r="FO62" s="2"/>
      <c r="FP62" s="2"/>
      <c r="FQ62" s="2"/>
      <c r="FR62" s="2"/>
      <c r="FS62" s="2"/>
      <c r="FT62" s="61"/>
      <c r="FU62" s="13"/>
      <c r="FV62" s="6"/>
      <c r="FW62" s="38"/>
      <c r="FX62" s="1"/>
      <c r="FY62" s="1"/>
      <c r="FZ62" s="2"/>
      <c r="GA62" s="2"/>
      <c r="GB62" s="2"/>
      <c r="GC62" s="2"/>
      <c r="GD62" s="2"/>
      <c r="GE62" s="61"/>
      <c r="GF62" s="13"/>
      <c r="GG62" s="6"/>
      <c r="GH62" s="38"/>
      <c r="GI62" s="1"/>
      <c r="GJ62" s="1"/>
      <c r="GK62" s="2"/>
      <c r="GL62" s="2"/>
      <c r="GM62" s="2"/>
      <c r="GN62" s="2"/>
      <c r="GO62" s="2"/>
      <c r="GP62" s="61"/>
      <c r="GQ62" s="13"/>
      <c r="GR62" s="6"/>
      <c r="GS62" s="38"/>
      <c r="GT62" s="1"/>
      <c r="GU62" s="1"/>
      <c r="GV62" s="2"/>
      <c r="GW62" s="2"/>
      <c r="GX62" s="2"/>
      <c r="GY62" s="2"/>
      <c r="GZ62" s="2"/>
      <c r="HA62" s="61"/>
      <c r="HB62" s="13"/>
      <c r="HC62" s="6"/>
      <c r="HD62" s="38"/>
      <c r="HE62" s="1"/>
      <c r="HF62" s="1"/>
      <c r="HG62" s="2"/>
      <c r="HH62" s="2"/>
      <c r="HI62" s="2"/>
      <c r="HJ62" s="2"/>
      <c r="HK62" s="2"/>
      <c r="HL62" s="61"/>
      <c r="HM62" s="13"/>
      <c r="HN62" s="6"/>
      <c r="HO62" s="38"/>
      <c r="HP62" s="1"/>
      <c r="HQ62" s="1"/>
      <c r="HR62" s="2"/>
      <c r="HS62" s="2"/>
      <c r="HT62" s="2"/>
      <c r="HU62" s="2"/>
      <c r="HV62" s="2"/>
      <c r="HW62" s="61"/>
      <c r="HX62" s="13"/>
      <c r="HY62" s="6"/>
      <c r="HZ62" s="38"/>
      <c r="IA62" s="1"/>
      <c r="IB62" s="1"/>
      <c r="IC62" s="2"/>
      <c r="ID62" s="2"/>
      <c r="IE62" s="2"/>
      <c r="IF62" s="2"/>
      <c r="IG62" s="2"/>
      <c r="IH62" s="61"/>
      <c r="II62" s="13"/>
      <c r="IJ62" s="6"/>
      <c r="IK62" s="38"/>
      <c r="IL62" s="78"/>
      <c r="IM62"/>
      <c r="IN62"/>
      <c r="IO62"/>
      <c r="IP62"/>
      <c r="IQ62"/>
    </row>
    <row r="63" spans="1:283" ht="13.5" thickTop="1" x14ac:dyDescent="0.2">
      <c r="A63" s="130"/>
      <c r="AE63" s="4"/>
      <c r="AY63" s="4"/>
      <c r="AZ63" s="4"/>
      <c r="BC63" s="4"/>
      <c r="BD63" s="4"/>
      <c r="BE63" s="4"/>
      <c r="BF63" s="4"/>
      <c r="BG63" s="4"/>
      <c r="BH63" s="4"/>
      <c r="BI63" s="4"/>
      <c r="BJ63" s="4"/>
      <c r="BK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CA63" s="4"/>
      <c r="CB63" s="4"/>
      <c r="CC63" s="4"/>
      <c r="CD63" s="4"/>
      <c r="CE63" s="4"/>
      <c r="CF63" s="4"/>
      <c r="CG63" s="4"/>
      <c r="CH63" s="4"/>
      <c r="CI63" s="4"/>
      <c r="CL63" s="4"/>
      <c r="CM63" s="4"/>
    </row>
    <row r="64" spans="1:283" x14ac:dyDescent="0.2">
      <c r="B64" s="66" t="s">
        <v>90</v>
      </c>
      <c r="D64" s="75"/>
      <c r="AE64" s="4"/>
    </row>
    <row r="65" spans="2:50" x14ac:dyDescent="0.2">
      <c r="B65" s="4" t="s">
        <v>86</v>
      </c>
      <c r="AE65" s="4"/>
    </row>
    <row r="66" spans="2:50" ht="25.5" x14ac:dyDescent="0.2">
      <c r="B66" s="182" t="s">
        <v>173</v>
      </c>
      <c r="AE66" s="4"/>
    </row>
    <row r="67" spans="2:50" x14ac:dyDescent="0.2">
      <c r="B67" s="4" t="s">
        <v>85</v>
      </c>
      <c r="AE67" s="4"/>
    </row>
    <row r="68" spans="2:50" x14ac:dyDescent="0.2">
      <c r="B68" s="81" t="s">
        <v>100</v>
      </c>
      <c r="AE68" s="4"/>
      <c r="AX68" s="4"/>
    </row>
    <row r="69" spans="2:50" x14ac:dyDescent="0.2">
      <c r="B69" s="81" t="s">
        <v>101</v>
      </c>
      <c r="AE69" s="4"/>
    </row>
    <row r="70" spans="2:50" x14ac:dyDescent="0.2">
      <c r="AE70" s="4"/>
    </row>
    <row r="71" spans="2:50" x14ac:dyDescent="0.2">
      <c r="B71" s="77" t="s">
        <v>94</v>
      </c>
      <c r="AE71" s="4"/>
    </row>
    <row r="72" spans="2:50" x14ac:dyDescent="0.2">
      <c r="B72" s="77" t="s">
        <v>92</v>
      </c>
      <c r="AE72" s="4"/>
    </row>
    <row r="73" spans="2:50" x14ac:dyDescent="0.2">
      <c r="B73" s="77" t="s">
        <v>93</v>
      </c>
      <c r="AE73" s="4"/>
    </row>
    <row r="74" spans="2:50" ht="76.5" x14ac:dyDescent="0.2">
      <c r="B74" s="137" t="s">
        <v>102</v>
      </c>
      <c r="AE74" s="4"/>
      <c r="AW74" s="4"/>
    </row>
    <row r="75" spans="2:50" x14ac:dyDescent="0.2">
      <c r="B75" s="77" t="s">
        <v>96</v>
      </c>
      <c r="AE75" s="4"/>
    </row>
    <row r="76" spans="2:50" x14ac:dyDescent="0.2">
      <c r="AE76" s="4"/>
    </row>
    <row r="77" spans="2:50" x14ac:dyDescent="0.2">
      <c r="AE77" s="4"/>
    </row>
    <row r="78" spans="2:50" x14ac:dyDescent="0.2">
      <c r="AE78" s="4"/>
    </row>
  </sheetData>
  <sheetProtection sheet="1" selectLockedCells="1"/>
  <sortState ref="A37:JW43">
    <sortCondition ref="E37:E43"/>
    <sortCondition ref="K37:K43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15</v>
      </c>
      <c r="B1" s="10">
        <v>0</v>
      </c>
      <c r="C1" s="8" t="s">
        <v>26</v>
      </c>
    </row>
    <row r="2" spans="1:3" x14ac:dyDescent="0.2">
      <c r="A2" s="7" t="s">
        <v>16</v>
      </c>
      <c r="B2" s="10">
        <v>1</v>
      </c>
      <c r="C2" s="9" t="s">
        <v>28</v>
      </c>
    </row>
    <row r="3" spans="1:3" x14ac:dyDescent="0.2">
      <c r="A3" s="7" t="s">
        <v>17</v>
      </c>
      <c r="B3" s="10">
        <v>2</v>
      </c>
      <c r="C3" s="9" t="s">
        <v>29</v>
      </c>
    </row>
    <row r="4" spans="1:3" x14ac:dyDescent="0.2">
      <c r="A4" s="7" t="s">
        <v>80</v>
      </c>
      <c r="B4" s="10">
        <v>3</v>
      </c>
      <c r="C4" s="9" t="s">
        <v>24</v>
      </c>
    </row>
    <row r="5" spans="1:3" x14ac:dyDescent="0.2">
      <c r="A5" s="7" t="s">
        <v>18</v>
      </c>
      <c r="B5" s="10">
        <v>4</v>
      </c>
      <c r="C5" s="9" t="s">
        <v>25</v>
      </c>
    </row>
    <row r="6" spans="1:3" x14ac:dyDescent="0.2">
      <c r="A6" s="7"/>
      <c r="B6" s="10"/>
    </row>
    <row r="7" spans="1:3" x14ac:dyDescent="0.2">
      <c r="A7" s="7" t="s">
        <v>19</v>
      </c>
      <c r="B7" s="10">
        <v>0</v>
      </c>
      <c r="C7" s="9" t="s">
        <v>27</v>
      </c>
    </row>
    <row r="8" spans="1:3" x14ac:dyDescent="0.2">
      <c r="A8" s="7" t="s">
        <v>20</v>
      </c>
      <c r="B8" s="10">
        <v>1</v>
      </c>
      <c r="C8" s="9"/>
    </row>
    <row r="9" spans="1:3" x14ac:dyDescent="0.2">
      <c r="A9" s="7" t="s">
        <v>21</v>
      </c>
      <c r="B9" s="10">
        <v>2</v>
      </c>
    </row>
    <row r="10" spans="1:3" x14ac:dyDescent="0.2">
      <c r="A10" s="7" t="s">
        <v>22</v>
      </c>
      <c r="B10" s="10">
        <v>3</v>
      </c>
      <c r="C10" s="9"/>
    </row>
    <row r="11" spans="1:3" x14ac:dyDescent="0.2">
      <c r="A11" s="7" t="s">
        <v>23</v>
      </c>
      <c r="B11" s="10">
        <v>4</v>
      </c>
      <c r="C11" s="9"/>
    </row>
    <row r="13" spans="1:3" x14ac:dyDescent="0.2">
      <c r="A13" s="11">
        <v>0</v>
      </c>
      <c r="B13" s="7" t="s">
        <v>19</v>
      </c>
      <c r="C13" s="9" t="s">
        <v>46</v>
      </c>
    </row>
    <row r="14" spans="1:3" x14ac:dyDescent="0.2">
      <c r="A14" s="11">
        <v>1</v>
      </c>
      <c r="B14" s="7" t="s">
        <v>20</v>
      </c>
      <c r="C14" s="9"/>
    </row>
    <row r="15" spans="1:3" x14ac:dyDescent="0.2">
      <c r="A15" s="11">
        <v>2</v>
      </c>
      <c r="B15" s="7" t="s">
        <v>21</v>
      </c>
      <c r="C15" s="9"/>
    </row>
    <row r="16" spans="1:3" x14ac:dyDescent="0.2">
      <c r="A16" s="11">
        <v>3</v>
      </c>
      <c r="B16" s="7" t="s">
        <v>22</v>
      </c>
      <c r="C16" s="9"/>
    </row>
    <row r="17" spans="1:3" x14ac:dyDescent="0.2">
      <c r="A17" s="11">
        <v>4</v>
      </c>
      <c r="B17" t="s">
        <v>52</v>
      </c>
      <c r="C17" t="s">
        <v>53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81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55</v>
      </c>
    </row>
    <row r="5" spans="1:1" s="14" customFormat="1" x14ac:dyDescent="0.2">
      <c r="A5" s="15" t="s">
        <v>56</v>
      </c>
    </row>
    <row r="6" spans="1:1" s="14" customFormat="1" ht="12.75" customHeight="1" x14ac:dyDescent="0.2">
      <c r="A6" s="15"/>
    </row>
    <row r="7" spans="1:1" x14ac:dyDescent="0.2">
      <c r="A7" s="15" t="s">
        <v>57</v>
      </c>
    </row>
    <row r="8" spans="1:1" x14ac:dyDescent="0.2">
      <c r="A8" s="15" t="s">
        <v>58</v>
      </c>
    </row>
    <row r="9" spans="1:1" x14ac:dyDescent="0.2">
      <c r="A9" s="15" t="s">
        <v>59</v>
      </c>
    </row>
    <row r="10" spans="1:1" x14ac:dyDescent="0.2">
      <c r="A10" s="15" t="s">
        <v>60</v>
      </c>
    </row>
    <row r="11" spans="1:1" x14ac:dyDescent="0.2">
      <c r="A11" s="15" t="s">
        <v>61</v>
      </c>
    </row>
    <row r="12" spans="1:1" x14ac:dyDescent="0.2">
      <c r="A12" s="15" t="s">
        <v>62</v>
      </c>
    </row>
    <row r="13" spans="1:1" x14ac:dyDescent="0.2">
      <c r="A13" s="15" t="s">
        <v>63</v>
      </c>
    </row>
    <row r="14" spans="1:1" x14ac:dyDescent="0.2">
      <c r="A14" s="15" t="s">
        <v>64</v>
      </c>
    </row>
    <row r="15" spans="1:1" x14ac:dyDescent="0.2">
      <c r="A15" s="15"/>
    </row>
    <row r="16" spans="1:1" ht="27" customHeight="1" x14ac:dyDescent="0.2">
      <c r="A16" s="15" t="s">
        <v>69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78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70</v>
      </c>
    </row>
    <row r="23" spans="1:1" x14ac:dyDescent="0.2">
      <c r="A23" s="15" t="s">
        <v>57</v>
      </c>
    </row>
    <row r="24" spans="1:1" x14ac:dyDescent="0.2">
      <c r="A24" s="14" t="s">
        <v>71</v>
      </c>
    </row>
    <row r="25" spans="1:1" x14ac:dyDescent="0.2">
      <c r="A25" s="14" t="s">
        <v>77</v>
      </c>
    </row>
    <row r="26" spans="1:1" x14ac:dyDescent="0.2">
      <c r="A26" s="14" t="s">
        <v>72</v>
      </c>
    </row>
    <row r="27" spans="1:1" x14ac:dyDescent="0.2">
      <c r="A27" s="14" t="s">
        <v>73</v>
      </c>
    </row>
    <row r="28" spans="1:1" x14ac:dyDescent="0.2">
      <c r="A28" s="14" t="s">
        <v>74</v>
      </c>
    </row>
    <row r="29" spans="1:1" x14ac:dyDescent="0.2">
      <c r="A29" s="14" t="s">
        <v>79</v>
      </c>
    </row>
    <row r="30" spans="1:1" x14ac:dyDescent="0.2">
      <c r="A30" s="14" t="s">
        <v>75</v>
      </c>
    </row>
    <row r="31" spans="1:1" x14ac:dyDescent="0.2">
      <c r="A31" s="14" t="s">
        <v>76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2018-03-19T20:50:19Z</dcterms:modified>
</cp:coreProperties>
</file>