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BB142A04-415C-4EC8-B4C4-A27EAED643FD}" xr6:coauthVersionLast="33" xr6:coauthVersionMax="33" xr10:uidLastSave="{00000000-0000-0000-0000-000000000000}"/>
  <bookViews>
    <workbookView xWindow="0" yWindow="0" windowWidth="28800" windowHeight="1099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Scoresheet!$A$1:$IL$81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L4" i="1" l="1"/>
  <c r="K4" i="1" s="1"/>
  <c r="M4" i="1"/>
  <c r="O4" i="1"/>
  <c r="N4" i="1" s="1"/>
  <c r="O57" i="1"/>
  <c r="N57" i="1" s="1"/>
  <c r="I57" i="1"/>
  <c r="J57" i="1"/>
  <c r="AB57" i="1"/>
  <c r="AC57" i="1"/>
  <c r="AD57" i="1"/>
  <c r="AO57" i="1"/>
  <c r="AP57" i="1"/>
  <c r="AQ57" i="1"/>
  <c r="BA57" i="1"/>
  <c r="BB57" i="1"/>
  <c r="BC57" i="1"/>
  <c r="BL57" i="1"/>
  <c r="BM57" i="1"/>
  <c r="BN57" i="1"/>
  <c r="BY57" i="1"/>
  <c r="CB57" i="1" s="1"/>
  <c r="BZ57" i="1"/>
  <c r="CA57" i="1"/>
  <c r="CJ57" i="1"/>
  <c r="CK57" i="1"/>
  <c r="CL57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12" i="1"/>
  <c r="J12" i="1"/>
  <c r="O12" i="1"/>
  <c r="N12" i="1" s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14" i="1"/>
  <c r="J14" i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O14" i="1" s="1"/>
  <c r="BM14" i="1"/>
  <c r="BN14" i="1"/>
  <c r="BY14" i="1"/>
  <c r="CB14" i="1" s="1"/>
  <c r="BZ14" i="1"/>
  <c r="CA14" i="1"/>
  <c r="CJ14" i="1"/>
  <c r="CK14" i="1"/>
  <c r="CL14" i="1"/>
  <c r="I4" i="1"/>
  <c r="J4" i="1"/>
  <c r="AB4" i="1"/>
  <c r="AC4" i="1"/>
  <c r="AD4" i="1"/>
  <c r="AO4" i="1"/>
  <c r="AP4" i="1"/>
  <c r="AQ4" i="1"/>
  <c r="BA4" i="1"/>
  <c r="BB4" i="1"/>
  <c r="BC4" i="1"/>
  <c r="BL4" i="1"/>
  <c r="BM4" i="1"/>
  <c r="BN4" i="1"/>
  <c r="BY4" i="1"/>
  <c r="BZ4" i="1"/>
  <c r="CA4" i="1"/>
  <c r="CJ4" i="1"/>
  <c r="CK4" i="1"/>
  <c r="CL4" i="1"/>
  <c r="BO4" i="1" l="1"/>
  <c r="CB4" i="1"/>
  <c r="CB12" i="1"/>
  <c r="BO44" i="1"/>
  <c r="BO12" i="1"/>
  <c r="CB44" i="1"/>
  <c r="BO57" i="1"/>
  <c r="CM4" i="1"/>
  <c r="BD4" i="1"/>
  <c r="AR4" i="1"/>
  <c r="AE4" i="1"/>
  <c r="G4" i="1"/>
  <c r="H4" i="1" s="1"/>
  <c r="CM14" i="1"/>
  <c r="BD14" i="1"/>
  <c r="M14" i="1"/>
  <c r="AR14" i="1"/>
  <c r="L14" i="1"/>
  <c r="AE14" i="1"/>
  <c r="G14" i="1"/>
  <c r="H14" i="1" s="1"/>
  <c r="CM12" i="1"/>
  <c r="BD12" i="1"/>
  <c r="AR12" i="1"/>
  <c r="M12" i="1"/>
  <c r="AE12" i="1"/>
  <c r="L12" i="1"/>
  <c r="G12" i="1"/>
  <c r="H12" i="1" s="1"/>
  <c r="CM44" i="1"/>
  <c r="BD44" i="1"/>
  <c r="M44" i="1"/>
  <c r="AR44" i="1"/>
  <c r="AE44" i="1"/>
  <c r="G44" i="1"/>
  <c r="H44" i="1" s="1"/>
  <c r="CM57" i="1"/>
  <c r="BD57" i="1"/>
  <c r="M57" i="1"/>
  <c r="AR57" i="1"/>
  <c r="L57" i="1"/>
  <c r="AE57" i="1"/>
  <c r="G57" i="1"/>
  <c r="H57" i="1"/>
  <c r="L44" i="1"/>
  <c r="I32" i="1"/>
  <c r="J32" i="1"/>
  <c r="O32" i="1"/>
  <c r="N32" i="1" s="1"/>
  <c r="AB32" i="1"/>
  <c r="AC32" i="1"/>
  <c r="AD32" i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20" i="1"/>
  <c r="J20" i="1"/>
  <c r="O20" i="1"/>
  <c r="N20" i="1" s="1"/>
  <c r="AB20" i="1"/>
  <c r="AC20" i="1"/>
  <c r="AD20" i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60" i="1"/>
  <c r="J60" i="1"/>
  <c r="O60" i="1"/>
  <c r="N60" i="1" s="1"/>
  <c r="AB60" i="1"/>
  <c r="AC60" i="1"/>
  <c r="AD60" i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66" i="1"/>
  <c r="J66" i="1"/>
  <c r="O66" i="1"/>
  <c r="N66" i="1" s="1"/>
  <c r="AB66" i="1"/>
  <c r="AC66" i="1"/>
  <c r="AD66" i="1"/>
  <c r="AO66" i="1"/>
  <c r="AP66" i="1"/>
  <c r="AQ66" i="1"/>
  <c r="BA66" i="1"/>
  <c r="BB66" i="1"/>
  <c r="BC66" i="1"/>
  <c r="BL66" i="1"/>
  <c r="BM66" i="1"/>
  <c r="BN66" i="1"/>
  <c r="BY66" i="1"/>
  <c r="BZ66" i="1"/>
  <c r="CA66" i="1"/>
  <c r="CJ66" i="1"/>
  <c r="CK66" i="1"/>
  <c r="CL66" i="1"/>
  <c r="K14" i="1" l="1"/>
  <c r="K12" i="1"/>
  <c r="K44" i="1"/>
  <c r="K57" i="1"/>
  <c r="CB32" i="1"/>
  <c r="AR32" i="1"/>
  <c r="G66" i="1"/>
  <c r="H66" i="1" s="1"/>
  <c r="BO32" i="1"/>
  <c r="G32" i="1"/>
  <c r="H32" i="1" s="1"/>
  <c r="CM32" i="1"/>
  <c r="BD32" i="1"/>
  <c r="M32" i="1"/>
  <c r="AE32" i="1"/>
  <c r="L32" i="1"/>
  <c r="BO66" i="1"/>
  <c r="BO20" i="1"/>
  <c r="BD66" i="1"/>
  <c r="BO60" i="1"/>
  <c r="BO51" i="1"/>
  <c r="CB66" i="1"/>
  <c r="CM66" i="1"/>
  <c r="AE66" i="1"/>
  <c r="AR66" i="1"/>
  <c r="CM51" i="1"/>
  <c r="BD51" i="1"/>
  <c r="AR51" i="1"/>
  <c r="AR60" i="1"/>
  <c r="M60" i="1"/>
  <c r="CB20" i="1"/>
  <c r="BD20" i="1"/>
  <c r="G20" i="1"/>
  <c r="H20" i="1" s="1"/>
  <c r="G51" i="1"/>
  <c r="H51" i="1" s="1"/>
  <c r="G60" i="1"/>
  <c r="H60" i="1" s="1"/>
  <c r="M51" i="1"/>
  <c r="AE20" i="1"/>
  <c r="AE60" i="1"/>
  <c r="AR20" i="1"/>
  <c r="BD60" i="1"/>
  <c r="CB51" i="1"/>
  <c r="CB60" i="1"/>
  <c r="CM60" i="1"/>
  <c r="M66" i="1"/>
  <c r="L51" i="1"/>
  <c r="CM20" i="1"/>
  <c r="L66" i="1"/>
  <c r="L20" i="1"/>
  <c r="AE51" i="1"/>
  <c r="L60" i="1"/>
  <c r="M20" i="1"/>
  <c r="I40" i="1"/>
  <c r="J40" i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62" i="1"/>
  <c r="J62" i="1"/>
  <c r="O62" i="1"/>
  <c r="N62" i="1" s="1"/>
  <c r="AB62" i="1"/>
  <c r="AC62" i="1"/>
  <c r="AD62" i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K32" i="1" l="1"/>
  <c r="K51" i="1"/>
  <c r="K60" i="1"/>
  <c r="K20" i="1"/>
  <c r="K66" i="1"/>
  <c r="BO23" i="1"/>
  <c r="BO62" i="1"/>
  <c r="BO40" i="1"/>
  <c r="CM62" i="1"/>
  <c r="BD62" i="1"/>
  <c r="G62" i="1"/>
  <c r="H62" i="1" s="1"/>
  <c r="G23" i="1"/>
  <c r="H23" i="1" s="1"/>
  <c r="CB40" i="1"/>
  <c r="G40" i="1"/>
  <c r="H40" i="1" s="1"/>
  <c r="M23" i="1"/>
  <c r="AE40" i="1"/>
  <c r="AE23" i="1"/>
  <c r="AR62" i="1"/>
  <c r="AR40" i="1"/>
  <c r="M62" i="1"/>
  <c r="AR23" i="1"/>
  <c r="BD23" i="1"/>
  <c r="BD40" i="1"/>
  <c r="CB23" i="1"/>
  <c r="L40" i="1"/>
  <c r="CB62" i="1"/>
  <c r="CM23" i="1"/>
  <c r="L62" i="1"/>
  <c r="CM40" i="1"/>
  <c r="AE62" i="1"/>
  <c r="L23" i="1"/>
  <c r="M40" i="1"/>
  <c r="AB8" i="1"/>
  <c r="AC8" i="1"/>
  <c r="AD8" i="1"/>
  <c r="AB37" i="1"/>
  <c r="AC37" i="1"/>
  <c r="AD37" i="1"/>
  <c r="AB34" i="1"/>
  <c r="AC34" i="1"/>
  <c r="AD34" i="1"/>
  <c r="AB39" i="1"/>
  <c r="AC39" i="1"/>
  <c r="AD39" i="1"/>
  <c r="AB54" i="1"/>
  <c r="AC54" i="1"/>
  <c r="AD54" i="1"/>
  <c r="AB18" i="1"/>
  <c r="AC18" i="1"/>
  <c r="AD18" i="1"/>
  <c r="AB10" i="1"/>
  <c r="AC10" i="1"/>
  <c r="AD10" i="1"/>
  <c r="AB42" i="1"/>
  <c r="AC42" i="1"/>
  <c r="AD42" i="1"/>
  <c r="AB41" i="1"/>
  <c r="AC41" i="1"/>
  <c r="AD41" i="1"/>
  <c r="AB38" i="1"/>
  <c r="AC38" i="1"/>
  <c r="AD38" i="1"/>
  <c r="AB22" i="1"/>
  <c r="AC22" i="1"/>
  <c r="AD22" i="1"/>
  <c r="AB43" i="1"/>
  <c r="AC43" i="1"/>
  <c r="AD43" i="1"/>
  <c r="AB65" i="1"/>
  <c r="AC65" i="1"/>
  <c r="AD65" i="1"/>
  <c r="AB49" i="1"/>
  <c r="AC49" i="1"/>
  <c r="AD49" i="1"/>
  <c r="AB63" i="1"/>
  <c r="AC63" i="1"/>
  <c r="AD63" i="1"/>
  <c r="AB59" i="1"/>
  <c r="AC59" i="1"/>
  <c r="AD59" i="1"/>
  <c r="AB3" i="1"/>
  <c r="AC3" i="1"/>
  <c r="AD3" i="1"/>
  <c r="AB28" i="1"/>
  <c r="AC28" i="1"/>
  <c r="AD28" i="1"/>
  <c r="AB11" i="1"/>
  <c r="AC11" i="1"/>
  <c r="AD11" i="1"/>
  <c r="AB61" i="1"/>
  <c r="AC61" i="1"/>
  <c r="AD61" i="1"/>
  <c r="AB13" i="1"/>
  <c r="AC13" i="1"/>
  <c r="AD13" i="1"/>
  <c r="AB35" i="1"/>
  <c r="AC35" i="1"/>
  <c r="AD35" i="1"/>
  <c r="AB9" i="1"/>
  <c r="AC9" i="1"/>
  <c r="AD9" i="1"/>
  <c r="AB19" i="1"/>
  <c r="AC19" i="1"/>
  <c r="AD19" i="1"/>
  <c r="AB30" i="1"/>
  <c r="AC30" i="1"/>
  <c r="AD30" i="1"/>
  <c r="AB7" i="1"/>
  <c r="AC7" i="1"/>
  <c r="AD7" i="1"/>
  <c r="AB55" i="1"/>
  <c r="AC55" i="1"/>
  <c r="AD55" i="1"/>
  <c r="AB46" i="1"/>
  <c r="AC46" i="1"/>
  <c r="AD46" i="1"/>
  <c r="AB56" i="1"/>
  <c r="AC56" i="1"/>
  <c r="AD56" i="1"/>
  <c r="AB17" i="1"/>
  <c r="AC17" i="1"/>
  <c r="AD17" i="1"/>
  <c r="AB50" i="1"/>
  <c r="AC50" i="1"/>
  <c r="AD50" i="1"/>
  <c r="AB53" i="1"/>
  <c r="AC53" i="1"/>
  <c r="AD53" i="1"/>
  <c r="AB27" i="1"/>
  <c r="AC27" i="1"/>
  <c r="AD27" i="1"/>
  <c r="AB21" i="1"/>
  <c r="AC21" i="1"/>
  <c r="AD21" i="1"/>
  <c r="AB6" i="1"/>
  <c r="AC6" i="1"/>
  <c r="AD6" i="1"/>
  <c r="K23" i="1" l="1"/>
  <c r="K40" i="1"/>
  <c r="K62" i="1"/>
  <c r="AE37" i="1"/>
  <c r="AE8" i="1"/>
  <c r="AE6" i="1"/>
  <c r="AE21" i="1"/>
  <c r="AE27" i="1"/>
  <c r="AE53" i="1"/>
  <c r="AE50" i="1"/>
  <c r="AE17" i="1"/>
  <c r="AE56" i="1"/>
  <c r="AE46" i="1"/>
  <c r="AE55" i="1"/>
  <c r="AE7" i="1"/>
  <c r="AE30" i="1"/>
  <c r="AE19" i="1"/>
  <c r="AE9" i="1"/>
  <c r="AE35" i="1"/>
  <c r="AE13" i="1"/>
  <c r="AE61" i="1"/>
  <c r="AE11" i="1"/>
  <c r="AE28" i="1"/>
  <c r="AE3" i="1"/>
  <c r="AE59" i="1"/>
  <c r="AE63" i="1"/>
  <c r="AE49" i="1"/>
  <c r="AE65" i="1"/>
  <c r="AE43" i="1"/>
  <c r="AE22" i="1"/>
  <c r="AE38" i="1"/>
  <c r="AE41" i="1"/>
  <c r="AE42" i="1"/>
  <c r="AE10" i="1"/>
  <c r="AE18" i="1"/>
  <c r="AE54" i="1"/>
  <c r="AE39" i="1"/>
  <c r="AE34" i="1"/>
  <c r="O15" i="1"/>
  <c r="N15" i="1" s="1"/>
  <c r="I30" i="1" l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35" i="1"/>
  <c r="J35" i="1"/>
  <c r="O35" i="1"/>
  <c r="N35" i="1" s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I37" i="1"/>
  <c r="J37" i="1"/>
  <c r="O37" i="1"/>
  <c r="N37" i="1" s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BO35" i="1" l="1"/>
  <c r="BO30" i="1"/>
  <c r="CM35" i="1"/>
  <c r="AR35" i="1"/>
  <c r="CB30" i="1"/>
  <c r="G30" i="1"/>
  <c r="H30" i="1" s="1"/>
  <c r="CM30" i="1"/>
  <c r="M35" i="1"/>
  <c r="CB35" i="1"/>
  <c r="BD35" i="1"/>
  <c r="BD30" i="1"/>
  <c r="AR30" i="1"/>
  <c r="M30" i="1"/>
  <c r="G35" i="1"/>
  <c r="H35" i="1" s="1"/>
  <c r="L30" i="1"/>
  <c r="L35" i="1"/>
  <c r="G37" i="1"/>
  <c r="H37" i="1" s="1"/>
  <c r="CB37" i="1"/>
  <c r="CM37" i="1"/>
  <c r="AR37" i="1"/>
  <c r="BD37" i="1"/>
  <c r="M37" i="1"/>
  <c r="BO37" i="1"/>
  <c r="L37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K35" i="1" l="1"/>
  <c r="K30" i="1"/>
  <c r="K37" i="1"/>
  <c r="G36" i="1"/>
  <c r="H36" i="1" s="1"/>
  <c r="BO36" i="1"/>
  <c r="CB36" i="1"/>
  <c r="AE36" i="1"/>
  <c r="CM36" i="1"/>
  <c r="AR36" i="1"/>
  <c r="BD36" i="1"/>
  <c r="M36" i="1"/>
  <c r="L36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O13" i="1"/>
  <c r="N13" i="1" s="1"/>
  <c r="J13" i="1"/>
  <c r="I13" i="1"/>
  <c r="CL53" i="1"/>
  <c r="CK53" i="1"/>
  <c r="CJ53" i="1"/>
  <c r="CA53" i="1"/>
  <c r="BZ53" i="1"/>
  <c r="BY53" i="1"/>
  <c r="BN53" i="1"/>
  <c r="BM53" i="1"/>
  <c r="BL53" i="1"/>
  <c r="BC53" i="1"/>
  <c r="BB53" i="1"/>
  <c r="BA53" i="1"/>
  <c r="AQ53" i="1"/>
  <c r="AP53" i="1"/>
  <c r="AO53" i="1"/>
  <c r="O53" i="1"/>
  <c r="N53" i="1" s="1"/>
  <c r="J53" i="1"/>
  <c r="I53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O6" i="1"/>
  <c r="N6" i="1" s="1"/>
  <c r="J6" i="1"/>
  <c r="I6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O21" i="1"/>
  <c r="N21" i="1" s="1"/>
  <c r="J21" i="1"/>
  <c r="I21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AD26" i="1"/>
  <c r="AC26" i="1"/>
  <c r="AB26" i="1"/>
  <c r="O26" i="1"/>
  <c r="N26" i="1" s="1"/>
  <c r="J26" i="1"/>
  <c r="I26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O49" i="1"/>
  <c r="N49" i="1" s="1"/>
  <c r="J49" i="1"/>
  <c r="I49" i="1"/>
  <c r="CL48" i="1"/>
  <c r="CK48" i="1"/>
  <c r="CJ48" i="1"/>
  <c r="CA48" i="1"/>
  <c r="BZ48" i="1"/>
  <c r="BY48" i="1"/>
  <c r="BN48" i="1"/>
  <c r="BM48" i="1"/>
  <c r="BL48" i="1"/>
  <c r="BC48" i="1"/>
  <c r="BB48" i="1"/>
  <c r="BA48" i="1"/>
  <c r="AQ48" i="1"/>
  <c r="AP48" i="1"/>
  <c r="AO48" i="1"/>
  <c r="AD48" i="1"/>
  <c r="AC48" i="1"/>
  <c r="AB48" i="1"/>
  <c r="O48" i="1"/>
  <c r="N48" i="1" s="1"/>
  <c r="J48" i="1"/>
  <c r="I48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AD15" i="1"/>
  <c r="AC15" i="1"/>
  <c r="AB15" i="1"/>
  <c r="J15" i="1"/>
  <c r="I15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O28" i="1"/>
  <c r="N28" i="1" s="1"/>
  <c r="J28" i="1"/>
  <c r="I28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O43" i="1"/>
  <c r="N43" i="1" s="1"/>
  <c r="J43" i="1"/>
  <c r="I43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O11" i="1"/>
  <c r="N11" i="1" s="1"/>
  <c r="J11" i="1"/>
  <c r="I11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O7" i="1"/>
  <c r="N7" i="1" s="1"/>
  <c r="J7" i="1"/>
  <c r="I7" i="1"/>
  <c r="CL65" i="1"/>
  <c r="CK65" i="1"/>
  <c r="CJ65" i="1"/>
  <c r="CA65" i="1"/>
  <c r="BZ65" i="1"/>
  <c r="BY65" i="1"/>
  <c r="BN65" i="1"/>
  <c r="BM65" i="1"/>
  <c r="BL65" i="1"/>
  <c r="BC65" i="1"/>
  <c r="BB65" i="1"/>
  <c r="BA65" i="1"/>
  <c r="AQ65" i="1"/>
  <c r="AP65" i="1"/>
  <c r="AO65" i="1"/>
  <c r="O65" i="1"/>
  <c r="N65" i="1" s="1"/>
  <c r="J65" i="1"/>
  <c r="I65" i="1"/>
  <c r="CL63" i="1"/>
  <c r="CK63" i="1"/>
  <c r="CJ63" i="1"/>
  <c r="CA63" i="1"/>
  <c r="BZ63" i="1"/>
  <c r="BY63" i="1"/>
  <c r="BN63" i="1"/>
  <c r="BM63" i="1"/>
  <c r="BL63" i="1"/>
  <c r="BC63" i="1"/>
  <c r="BB63" i="1"/>
  <c r="BA63" i="1"/>
  <c r="AQ63" i="1"/>
  <c r="AP63" i="1"/>
  <c r="AO63" i="1"/>
  <c r="O63" i="1"/>
  <c r="N63" i="1" s="1"/>
  <c r="J63" i="1"/>
  <c r="I63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O18" i="1"/>
  <c r="N18" i="1" s="1"/>
  <c r="J18" i="1"/>
  <c r="I18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AD24" i="1"/>
  <c r="AC24" i="1"/>
  <c r="AB24" i="1"/>
  <c r="O24" i="1"/>
  <c r="N24" i="1" s="1"/>
  <c r="J24" i="1"/>
  <c r="I24" i="1"/>
  <c r="CL56" i="1"/>
  <c r="CK56" i="1"/>
  <c r="CJ56" i="1"/>
  <c r="CA56" i="1"/>
  <c r="BZ56" i="1"/>
  <c r="BY56" i="1"/>
  <c r="BN56" i="1"/>
  <c r="BM56" i="1"/>
  <c r="BL56" i="1"/>
  <c r="BC56" i="1"/>
  <c r="BB56" i="1"/>
  <c r="BA56" i="1"/>
  <c r="AQ56" i="1"/>
  <c r="AP56" i="1"/>
  <c r="AO56" i="1"/>
  <c r="O56" i="1"/>
  <c r="N56" i="1" s="1"/>
  <c r="J56" i="1"/>
  <c r="I56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10" i="1"/>
  <c r="J10" i="1"/>
  <c r="O10" i="1"/>
  <c r="N10" i="1" s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3" i="1"/>
  <c r="J3" i="1"/>
  <c r="O3" i="1"/>
  <c r="N3" i="1" s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61" i="1"/>
  <c r="J61" i="1"/>
  <c r="O61" i="1"/>
  <c r="N61" i="1" s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38" i="1"/>
  <c r="J38" i="1"/>
  <c r="O38" i="1"/>
  <c r="N38" i="1" s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64" i="1"/>
  <c r="J64" i="1"/>
  <c r="O64" i="1"/>
  <c r="N64" i="1" s="1"/>
  <c r="AB64" i="1"/>
  <c r="AC64" i="1"/>
  <c r="AD64" i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19" i="1"/>
  <c r="J19" i="1"/>
  <c r="O19" i="1"/>
  <c r="N19" i="1" s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17" i="1"/>
  <c r="J17" i="1"/>
  <c r="O17" i="1"/>
  <c r="N17" i="1" s="1"/>
  <c r="AO17" i="1"/>
  <c r="AP17" i="1"/>
  <c r="AQ17" i="1"/>
  <c r="BA17" i="1"/>
  <c r="BB17" i="1"/>
  <c r="BC17" i="1"/>
  <c r="BL17" i="1"/>
  <c r="BM17" i="1"/>
  <c r="BN17" i="1"/>
  <c r="BY17" i="1"/>
  <c r="BZ17" i="1"/>
  <c r="CA17" i="1"/>
  <c r="CJ17" i="1"/>
  <c r="CK17" i="1"/>
  <c r="CL17" i="1"/>
  <c r="I8" i="1"/>
  <c r="J8" i="1"/>
  <c r="O8" i="1"/>
  <c r="N8" i="1" s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39" i="1"/>
  <c r="J39" i="1"/>
  <c r="O39" i="1"/>
  <c r="N39" i="1" s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9" i="1"/>
  <c r="J9" i="1"/>
  <c r="O9" i="1"/>
  <c r="N9" i="1" s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CK55" i="1"/>
  <c r="M15" i="1" l="1"/>
  <c r="L15" i="1"/>
  <c r="G26" i="1"/>
  <c r="H26" i="1" s="1"/>
  <c r="K36" i="1"/>
  <c r="G48" i="1"/>
  <c r="H48" i="1" s="1"/>
  <c r="M49" i="1"/>
  <c r="BO54" i="1"/>
  <c r="L18" i="1"/>
  <c r="BD18" i="1"/>
  <c r="M50" i="1"/>
  <c r="L48" i="1"/>
  <c r="AR48" i="1"/>
  <c r="CM48" i="1"/>
  <c r="AE26" i="1"/>
  <c r="M26" i="1"/>
  <c r="CB26" i="1"/>
  <c r="BO6" i="1"/>
  <c r="L53" i="1"/>
  <c r="AR53" i="1"/>
  <c r="CM53" i="1"/>
  <c r="M13" i="1"/>
  <c r="BD13" i="1"/>
  <c r="CB59" i="1"/>
  <c r="AR13" i="1"/>
  <c r="CM13" i="1"/>
  <c r="BO48" i="1"/>
  <c r="G49" i="1"/>
  <c r="H49" i="1" s="1"/>
  <c r="L26" i="1"/>
  <c r="BD26" i="1"/>
  <c r="L6" i="1"/>
  <c r="AR6" i="1"/>
  <c r="CM6" i="1"/>
  <c r="BO53" i="1"/>
  <c r="G13" i="1"/>
  <c r="H13" i="1" s="1"/>
  <c r="G34" i="1"/>
  <c r="H34" i="1" s="1"/>
  <c r="G56" i="1"/>
  <c r="H56" i="1" s="1"/>
  <c r="BO56" i="1"/>
  <c r="BO24" i="1"/>
  <c r="G63" i="1"/>
  <c r="H63" i="1" s="1"/>
  <c r="BO63" i="1"/>
  <c r="M7" i="1"/>
  <c r="BO7" i="1"/>
  <c r="G11" i="1"/>
  <c r="H11" i="1" s="1"/>
  <c r="M11" i="1"/>
  <c r="BO11" i="1"/>
  <c r="L43" i="1"/>
  <c r="BD43" i="1"/>
  <c r="M28" i="1"/>
  <c r="BO28" i="1"/>
  <c r="G50" i="1"/>
  <c r="H50" i="1" s="1"/>
  <c r="AR26" i="1"/>
  <c r="CM26" i="1"/>
  <c r="G6" i="1"/>
  <c r="H6" i="1" s="1"/>
  <c r="L27" i="1"/>
  <c r="BD27" i="1"/>
  <c r="BO50" i="1"/>
  <c r="BD15" i="1"/>
  <c r="M48" i="1"/>
  <c r="M53" i="1"/>
  <c r="M6" i="1"/>
  <c r="G7" i="1"/>
  <c r="H7" i="1" s="1"/>
  <c r="L7" i="1"/>
  <c r="AR7" i="1"/>
  <c r="CM7" i="1"/>
  <c r="G28" i="1"/>
  <c r="H28" i="1" s="1"/>
  <c r="L28" i="1"/>
  <c r="AR28" i="1"/>
  <c r="CM28" i="1"/>
  <c r="BO49" i="1"/>
  <c r="BO26" i="1"/>
  <c r="L21" i="1"/>
  <c r="BD21" i="1"/>
  <c r="G53" i="1"/>
  <c r="H53" i="1" s="1"/>
  <c r="BD65" i="1"/>
  <c r="L65" i="1"/>
  <c r="M63" i="1"/>
  <c r="M24" i="1"/>
  <c r="G24" i="1"/>
  <c r="H24" i="1" s="1"/>
  <c r="CM56" i="1"/>
  <c r="M56" i="1"/>
  <c r="L56" i="1"/>
  <c r="AR56" i="1"/>
  <c r="CB17" i="1"/>
  <c r="G17" i="1"/>
  <c r="H17" i="1" s="1"/>
  <c r="G22" i="1"/>
  <c r="H22" i="1" s="1"/>
  <c r="CM54" i="1"/>
  <c r="AR54" i="1"/>
  <c r="BD42" i="1"/>
  <c r="M42" i="1"/>
  <c r="G42" i="1"/>
  <c r="H42" i="1" s="1"/>
  <c r="G61" i="1"/>
  <c r="H61" i="1" s="1"/>
  <c r="CB10" i="1"/>
  <c r="BD10" i="1"/>
  <c r="G10" i="1"/>
  <c r="H10" i="1" s="1"/>
  <c r="CB25" i="1"/>
  <c r="BO10" i="1"/>
  <c r="CM25" i="1"/>
  <c r="AR25" i="1"/>
  <c r="CB56" i="1"/>
  <c r="BD24" i="1"/>
  <c r="AR18" i="1"/>
  <c r="CM18" i="1"/>
  <c r="BD63" i="1"/>
  <c r="AR65" i="1"/>
  <c r="CM65" i="1"/>
  <c r="CB7" i="1"/>
  <c r="BD11" i="1"/>
  <c r="AR43" i="1"/>
  <c r="CM43" i="1"/>
  <c r="CB28" i="1"/>
  <c r="BD50" i="1"/>
  <c r="AR15" i="1"/>
  <c r="CM15" i="1"/>
  <c r="AE48" i="1"/>
  <c r="CB48" i="1"/>
  <c r="BD49" i="1"/>
  <c r="AR21" i="1"/>
  <c r="CM21" i="1"/>
  <c r="CB6" i="1"/>
  <c r="AR27" i="1"/>
  <c r="CM27" i="1"/>
  <c r="CB53" i="1"/>
  <c r="M34" i="1"/>
  <c r="CM61" i="1"/>
  <c r="AR61" i="1"/>
  <c r="M3" i="1"/>
  <c r="M59" i="1"/>
  <c r="BD25" i="1"/>
  <c r="AR24" i="1"/>
  <c r="CM24" i="1"/>
  <c r="M18" i="1"/>
  <c r="CB18" i="1"/>
  <c r="AR63" i="1"/>
  <c r="CM63" i="1"/>
  <c r="M65" i="1"/>
  <c r="CB65" i="1"/>
  <c r="AR11" i="1"/>
  <c r="CM11" i="1"/>
  <c r="M43" i="1"/>
  <c r="CB43" i="1"/>
  <c r="AR50" i="1"/>
  <c r="CM50" i="1"/>
  <c r="CB15" i="1"/>
  <c r="AR49" i="1"/>
  <c r="CM49" i="1"/>
  <c r="M21" i="1"/>
  <c r="CB21" i="1"/>
  <c r="M27" i="1"/>
  <c r="CB27" i="1"/>
  <c r="CB13" i="1"/>
  <c r="M61" i="1"/>
  <c r="G3" i="1"/>
  <c r="H3" i="1" s="1"/>
  <c r="CM10" i="1"/>
  <c r="AR10" i="1"/>
  <c r="G59" i="1"/>
  <c r="H59" i="1" s="1"/>
  <c r="BO25" i="1"/>
  <c r="G25" i="1"/>
  <c r="H25" i="1" s="1"/>
  <c r="BD56" i="1"/>
  <c r="AE24" i="1"/>
  <c r="CB24" i="1"/>
  <c r="BO18" i="1"/>
  <c r="CB63" i="1"/>
  <c r="BO65" i="1"/>
  <c r="BD7" i="1"/>
  <c r="CB11" i="1"/>
  <c r="BO43" i="1"/>
  <c r="BD28" i="1"/>
  <c r="CB50" i="1"/>
  <c r="BO15" i="1"/>
  <c r="BD48" i="1"/>
  <c r="CB49" i="1"/>
  <c r="BO21" i="1"/>
  <c r="BD6" i="1"/>
  <c r="BO27" i="1"/>
  <c r="BD53" i="1"/>
  <c r="BO13" i="1"/>
  <c r="G18" i="1"/>
  <c r="H18" i="1" s="1"/>
  <c r="G65" i="1"/>
  <c r="H65" i="1" s="1"/>
  <c r="G43" i="1"/>
  <c r="H43" i="1" s="1"/>
  <c r="G15" i="1"/>
  <c r="H15" i="1" s="1"/>
  <c r="AE15" i="1"/>
  <c r="G21" i="1"/>
  <c r="H21" i="1" s="1"/>
  <c r="G27" i="1"/>
  <c r="H27" i="1" s="1"/>
  <c r="L63" i="1"/>
  <c r="L11" i="1"/>
  <c r="L49" i="1"/>
  <c r="L24" i="1"/>
  <c r="L50" i="1"/>
  <c r="L13" i="1"/>
  <c r="G58" i="1"/>
  <c r="H58" i="1" s="1"/>
  <c r="CB54" i="1"/>
  <c r="BD54" i="1"/>
  <c r="M38" i="1"/>
  <c r="BD52" i="1"/>
  <c r="CM9" i="1"/>
  <c r="AR9" i="1"/>
  <c r="CM17" i="1"/>
  <c r="AR17" i="1"/>
  <c r="M10" i="1"/>
  <c r="BO8" i="1"/>
  <c r="BD17" i="1"/>
  <c r="BO41" i="1"/>
  <c r="G41" i="1"/>
  <c r="H41" i="1" s="1"/>
  <c r="BD19" i="1"/>
  <c r="CM22" i="1"/>
  <c r="AR22" i="1"/>
  <c r="CB64" i="1"/>
  <c r="AE64" i="1"/>
  <c r="BD58" i="1"/>
  <c r="G45" i="1"/>
  <c r="H45" i="1" s="1"/>
  <c r="BO46" i="1"/>
  <c r="M54" i="1"/>
  <c r="CB38" i="1"/>
  <c r="BO42" i="1"/>
  <c r="BO34" i="1"/>
  <c r="BD61" i="1"/>
  <c r="CM59" i="1"/>
  <c r="AR59" i="1"/>
  <c r="G47" i="1"/>
  <c r="H47" i="1" s="1"/>
  <c r="BD8" i="1"/>
  <c r="M25" i="1"/>
  <c r="G9" i="1"/>
  <c r="H9" i="1" s="1"/>
  <c r="CM47" i="1"/>
  <c r="AR47" i="1"/>
  <c r="BO17" i="1"/>
  <c r="CB41" i="1"/>
  <c r="G19" i="1"/>
  <c r="H19" i="1" s="1"/>
  <c r="G38" i="1"/>
  <c r="H38" i="1" s="1"/>
  <c r="CB42" i="1"/>
  <c r="BO61" i="1"/>
  <c r="L10" i="1"/>
  <c r="BD59" i="1"/>
  <c r="L25" i="1"/>
  <c r="CM45" i="1"/>
  <c r="AR45" i="1"/>
  <c r="CM46" i="1"/>
  <c r="AR46" i="1"/>
  <c r="L46" i="1"/>
  <c r="L54" i="1"/>
  <c r="G54" i="1"/>
  <c r="H54" i="1" s="1"/>
  <c r="BD38" i="1"/>
  <c r="CM42" i="1"/>
  <c r="AR42" i="1"/>
  <c r="CB61" i="1"/>
  <c r="CB3" i="1"/>
  <c r="AR3" i="1"/>
  <c r="L3" i="1"/>
  <c r="BO59" i="1"/>
  <c r="AE25" i="1"/>
  <c r="BO52" i="1"/>
  <c r="BD9" i="1"/>
  <c r="BD47" i="1"/>
  <c r="M47" i="1"/>
  <c r="CM39" i="1"/>
  <c r="AR39" i="1"/>
  <c r="BD22" i="1"/>
  <c r="M22" i="1"/>
  <c r="BO58" i="1"/>
  <c r="M45" i="1"/>
  <c r="BO9" i="1"/>
  <c r="BD39" i="1"/>
  <c r="G39" i="1"/>
  <c r="H39" i="1" s="1"/>
  <c r="M41" i="1"/>
  <c r="CM19" i="1"/>
  <c r="AR19" i="1"/>
  <c r="CB58" i="1"/>
  <c r="AE58" i="1"/>
  <c r="CB9" i="1"/>
  <c r="M8" i="1"/>
  <c r="L22" i="1"/>
  <c r="CM58" i="1"/>
  <c r="AR58" i="1"/>
  <c r="L19" i="1"/>
  <c r="CB52" i="1"/>
  <c r="AE52" i="1"/>
  <c r="G52" i="1"/>
  <c r="H52" i="1" s="1"/>
  <c r="L9" i="1"/>
  <c r="BO47" i="1"/>
  <c r="BO39" i="1"/>
  <c r="CB8" i="1"/>
  <c r="G8" i="1"/>
  <c r="H8" i="1" s="1"/>
  <c r="M17" i="1"/>
  <c r="CM41" i="1"/>
  <c r="AR41" i="1"/>
  <c r="BO19" i="1"/>
  <c r="BO22" i="1"/>
  <c r="CM64" i="1"/>
  <c r="AR64" i="1"/>
  <c r="L64" i="1"/>
  <c r="L58" i="1"/>
  <c r="BO45" i="1"/>
  <c r="M39" i="1"/>
  <c r="CM52" i="1"/>
  <c r="AR52" i="1"/>
  <c r="CB47" i="1"/>
  <c r="AE47" i="1"/>
  <c r="CB39" i="1"/>
  <c r="L39" i="1"/>
  <c r="CM8" i="1"/>
  <c r="AR8" i="1"/>
  <c r="BD41" i="1"/>
  <c r="CB19" i="1"/>
  <c r="CB22" i="1"/>
  <c r="BD64" i="1"/>
  <c r="M52" i="1"/>
  <c r="M9" i="1"/>
  <c r="L17" i="1"/>
  <c r="BO64" i="1"/>
  <c r="M64" i="1"/>
  <c r="L47" i="1"/>
  <c r="L8" i="1"/>
  <c r="L41" i="1"/>
  <c r="M58" i="1"/>
  <c r="BD45" i="1"/>
  <c r="CB46" i="1"/>
  <c r="BO38" i="1"/>
  <c r="CB34" i="1"/>
  <c r="CM3" i="1"/>
  <c r="L59" i="1"/>
  <c r="M46" i="1"/>
  <c r="L52" i="1"/>
  <c r="G46" i="1"/>
  <c r="H46" i="1" s="1"/>
  <c r="CM34" i="1"/>
  <c r="AR34" i="1"/>
  <c r="L61" i="1"/>
  <c r="BD3" i="1"/>
  <c r="M19" i="1"/>
  <c r="G64" i="1"/>
  <c r="H64" i="1" s="1"/>
  <c r="CB45" i="1"/>
  <c r="AE45" i="1"/>
  <c r="BD46" i="1"/>
  <c r="CM38" i="1"/>
  <c r="AR38" i="1"/>
  <c r="L42" i="1"/>
  <c r="BD34" i="1"/>
  <c r="BO3" i="1"/>
  <c r="L45" i="1"/>
  <c r="L38" i="1"/>
  <c r="L34" i="1"/>
  <c r="BB55" i="1"/>
  <c r="K15" i="1" l="1"/>
  <c r="K53" i="1"/>
  <c r="K6" i="1"/>
  <c r="K18" i="1"/>
  <c r="K21" i="1"/>
  <c r="K49" i="1"/>
  <c r="K28" i="1"/>
  <c r="K13" i="1"/>
  <c r="K3" i="1"/>
  <c r="K7" i="1"/>
  <c r="K48" i="1"/>
  <c r="K26" i="1"/>
  <c r="K42" i="1"/>
  <c r="K50" i="1"/>
  <c r="K11" i="1"/>
  <c r="K27" i="1"/>
  <c r="K43" i="1"/>
  <c r="K24" i="1"/>
  <c r="K63" i="1"/>
  <c r="K65" i="1"/>
  <c r="K56" i="1"/>
  <c r="K47" i="1"/>
  <c r="K17" i="1"/>
  <c r="K41" i="1"/>
  <c r="K22" i="1"/>
  <c r="K58" i="1"/>
  <c r="K45" i="1"/>
  <c r="K34" i="1"/>
  <c r="K10" i="1"/>
  <c r="K59" i="1"/>
  <c r="K61" i="1"/>
  <c r="K38" i="1"/>
  <c r="K8" i="1"/>
  <c r="K46" i="1"/>
  <c r="K52" i="1"/>
  <c r="K54" i="1"/>
  <c r="K25" i="1"/>
  <c r="K39" i="1"/>
  <c r="K64" i="1"/>
  <c r="K9" i="1"/>
  <c r="K19" i="1"/>
  <c r="CL55" i="1"/>
  <c r="CA55" i="1"/>
  <c r="BC55" i="1"/>
  <c r="AQ55" i="1"/>
  <c r="I55" i="1"/>
  <c r="J55" i="1"/>
  <c r="O55" i="1"/>
  <c r="N55" i="1" s="1"/>
  <c r="AO55" i="1"/>
  <c r="AP55" i="1"/>
  <c r="BA55" i="1"/>
  <c r="BL55" i="1"/>
  <c r="BM55" i="1"/>
  <c r="BN55" i="1"/>
  <c r="BY55" i="1"/>
  <c r="BZ55" i="1"/>
  <c r="M55" i="1" l="1"/>
  <c r="G55" i="1"/>
  <c r="H55" i="1" s="1"/>
  <c r="BO55" i="1"/>
  <c r="CB55" i="1"/>
  <c r="BD55" i="1"/>
  <c r="AR55" i="1"/>
  <c r="CJ55" i="1" l="1"/>
  <c r="L55" i="1" s="1"/>
  <c r="K55" i="1" s="1"/>
  <c r="CM55" i="1" l="1"/>
</calcChain>
</file>

<file path=xl/sharedStrings.xml><?xml version="1.0" encoding="utf-8"?>
<sst xmlns="http://schemas.openxmlformats.org/spreadsheetml/2006/main" count="528" uniqueCount="176">
  <si>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</si>
  <si>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</si>
  <si>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</si>
  <si>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</si>
  <si>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</si>
  <si>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</si>
  <si>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</si>
  <si>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</si>
  <si>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</si>
  <si>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</si>
  <si>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</si>
  <si>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</si>
  <si>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</si>
  <si>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</si>
  <si>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</si>
  <si>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</si>
  <si>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</si>
  <si>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</si>
  <si>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</si>
  <si>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</si>
  <si>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</si>
  <si>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</si>
  <si>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</si>
  <si>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</si>
  <si>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</si>
  <si>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</si>
  <si>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</si>
  <si>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</si>
  <si>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</si>
  <si>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</si>
  <si>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</si>
  <si>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</si>
  <si>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</si>
  <si>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</si>
  <si>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</si>
  <si>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</si>
  <si>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</si>
  <si>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</si>
  <si>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</si>
  <si>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</si>
  <si>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</si>
  <si>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</si>
  <si>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</si>
  <si>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</si>
  <si>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</si>
  <si>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</si>
  <si>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</si>
  <si>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</si>
  <si>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</si>
  <si>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</si>
  <si>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</si>
  <si>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</si>
  <si>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</si>
  <si>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</si>
  <si>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</si>
  <si>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</si>
  <si>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</si>
  <si>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</si>
  <si>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</si>
  <si>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</si>
  <si>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</si>
  <si>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</si>
  <si>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</si>
  <si>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</si>
  <si>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</si>
  <si>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</si>
  <si>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</si>
  <si>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</si>
  <si>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</si>
  <si>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</si>
  <si>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</si>
  <si>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</si>
  <si>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</si>
  <si>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</si>
  <si>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</si>
  <si>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</si>
  <si>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</si>
  <si>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</si>
  <si>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</si>
  <si>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</si>
  <si>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</si>
  <si>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</si>
  <si>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</si>
  <si>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</si>
  <si>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</si>
  <si>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</si>
  <si>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</si>
  <si>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</si>
  <si>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</si>
  <si>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</si>
  <si>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</si>
  <si>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</si>
  <si>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</si>
  <si>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</si>
  <si>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</si>
  <si>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</si>
  <si>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</si>
  <si>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</si>
  <si>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</si>
  <si>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</si>
  <si>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</si>
  <si>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</si>
  <si>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UN</t>
  </si>
  <si>
    <t>Donald M</t>
  </si>
  <si>
    <t>7</t>
  </si>
  <si>
    <t>Jerry D</t>
  </si>
  <si>
    <t>Tom M</t>
  </si>
  <si>
    <t>CCP</t>
  </si>
  <si>
    <t>3</t>
  </si>
  <si>
    <t>David B</t>
  </si>
  <si>
    <t>Lacy C</t>
  </si>
  <si>
    <t>Out</t>
  </si>
  <si>
    <t>16</t>
  </si>
  <si>
    <t>Pete F</t>
  </si>
  <si>
    <t>Regis F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</si>
  <si>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</si>
  <si>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</si>
  <si>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</si>
  <si>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Will H</t>
  </si>
  <si>
    <t>Jason R</t>
  </si>
  <si>
    <t>NFC</t>
  </si>
  <si>
    <t>Michael A</t>
  </si>
  <si>
    <t>Rob D **</t>
  </si>
  <si>
    <t>Marsha F</t>
  </si>
  <si>
    <t>FRIDPA
Pikes Peak
Main Match
June 17, 2018</t>
  </si>
  <si>
    <t>Bay 3
Hurricane Looters</t>
  </si>
  <si>
    <t>Bay 4
John Wick Who?</t>
  </si>
  <si>
    <t>Bay 5
How Many Swingers</t>
  </si>
  <si>
    <t>Bay 6
Trashin Trailer Trash</t>
  </si>
  <si>
    <t>Bay 7
Long Range Standards</t>
  </si>
  <si>
    <t>Chase Y</t>
  </si>
  <si>
    <t>Cessly H</t>
  </si>
  <si>
    <t>Angela Y *</t>
  </si>
  <si>
    <t>Dan Y</t>
  </si>
  <si>
    <t>Corbert Y</t>
  </si>
  <si>
    <t>Jim S **</t>
  </si>
  <si>
    <t>Bryan H</t>
  </si>
  <si>
    <t>Jay M</t>
  </si>
  <si>
    <t>1</t>
  </si>
  <si>
    <t>Dennis C</t>
  </si>
  <si>
    <t>Karl K</t>
  </si>
  <si>
    <t>Bryan K</t>
  </si>
  <si>
    <t>Parry B</t>
  </si>
  <si>
    <t>Tim S</t>
  </si>
  <si>
    <t>Donald B</t>
  </si>
  <si>
    <t>Joe D</t>
  </si>
  <si>
    <t>Fred G **</t>
  </si>
  <si>
    <t>Chad K</t>
  </si>
  <si>
    <t>Ashley R</t>
  </si>
  <si>
    <t>Dino P</t>
  </si>
  <si>
    <t>Eli W</t>
  </si>
  <si>
    <t>Eric S</t>
  </si>
  <si>
    <t>Doug H</t>
  </si>
  <si>
    <t>Brooke W</t>
  </si>
  <si>
    <t>Zachariah F</t>
  </si>
  <si>
    <t>Alex F</t>
  </si>
  <si>
    <t>Chuck G</t>
  </si>
  <si>
    <t>Roger G</t>
  </si>
  <si>
    <t>Justin S **</t>
  </si>
  <si>
    <t>Rusty Hoffer</t>
  </si>
  <si>
    <t>Harkee H</t>
  </si>
  <si>
    <t>Harry H II</t>
  </si>
  <si>
    <t>Harry H Sr</t>
  </si>
  <si>
    <t>Eric H</t>
  </si>
  <si>
    <t>Ron C</t>
  </si>
  <si>
    <t>Louis M</t>
  </si>
  <si>
    <t>Aaron P</t>
  </si>
  <si>
    <t>Nick N **</t>
  </si>
  <si>
    <t>Jermy C</t>
  </si>
  <si>
    <t>Chris B</t>
  </si>
  <si>
    <t>James J</t>
  </si>
  <si>
    <t>Devon C</t>
  </si>
  <si>
    <t>Mark D</t>
  </si>
  <si>
    <t>Austin A</t>
  </si>
  <si>
    <t>Amber W</t>
  </si>
  <si>
    <t>Shawn R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</si>
</sst>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0" fillId="0" borderId="37" xfId="0" applyNumberFormat="1" applyBorder="1" applyAlignment="1" applyProtection="1">
      <alignment horizontal="left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</xf>
    <xf numFmtId="1" fontId="3" fillId="0" borderId="37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2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</xf>
    <xf numFmtId="2" fontId="2" fillId="0" borderId="38" xfId="0" applyNumberFormat="1" applyFon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4" xfId="0" applyNumberFormat="1" applyBorder="1" applyAlignment="1" applyProtection="1">
      <alignment horizontal="right" vertical="center"/>
    </xf>
    <xf numFmtId="164" fontId="0" fillId="0" borderId="42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42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6" xfId="0" applyNumberFormat="1" applyBorder="1" applyAlignment="1" applyProtection="1">
      <alignment horizontal="right" vertical="center"/>
    </xf>
    <xf numFmtId="1" fontId="0" fillId="0" borderId="46" xfId="0" applyNumberForma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</xf>
    <xf numFmtId="2" fontId="2" fillId="0" borderId="47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9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2" xfId="0" applyNumberFormat="1" applyFont="1" applyBorder="1" applyAlignment="1" applyProtection="1">
      <alignment horizontal="left" vertical="center"/>
      <protection locked="0"/>
    </xf>
    <xf numFmtId="49" fontId="0" fillId="0" borderId="42" xfId="0" applyNumberFormat="1" applyBorder="1" applyAlignment="1" applyProtection="1">
      <alignment horizontal="left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1" fontId="1" fillId="0" borderId="44" xfId="0" applyNumberFormat="1" applyFont="1" applyBorder="1" applyAlignment="1" applyProtection="1">
      <alignment horizontal="center" vertical="center"/>
    </xf>
    <xf numFmtId="1" fontId="1" fillId="0" borderId="42" xfId="0" applyNumberFormat="1" applyFont="1" applyBorder="1" applyAlignment="1" applyProtection="1">
      <alignment horizontal="center" vertical="center"/>
    </xf>
    <xf numFmtId="1" fontId="3" fillId="0" borderId="42" xfId="0" applyNumberFormat="1" applyFont="1" applyBorder="1" applyAlignment="1" applyProtection="1">
      <alignment horizontal="center" vertical="center"/>
    </xf>
    <xf numFmtId="1" fontId="3" fillId="0" borderId="50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</xf>
    <xf numFmtId="1" fontId="0" fillId="0" borderId="52" xfId="0" applyNumberForma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</xf>
    <xf numFmtId="164" fontId="0" fillId="0" borderId="54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2" fontId="2" fillId="0" borderId="54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5" xfId="0" applyNumberFormat="1" applyFon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</xf>
    <xf numFmtId="1" fontId="0" fillId="0" borderId="55" xfId="0" applyNumberFormat="1" applyBorder="1" applyAlignment="1" applyProtection="1">
      <alignment horizontal="right" vertical="center"/>
    </xf>
    <xf numFmtId="164" fontId="0" fillId="0" borderId="55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  <protection locked="0"/>
    </xf>
    <xf numFmtId="1" fontId="0" fillId="0" borderId="55" xfId="0" applyNumberFormat="1" applyBorder="1" applyAlignment="1" applyProtection="1">
      <alignment horizontal="right" vertical="center"/>
      <protection locked="0"/>
    </xf>
    <xf numFmtId="2" fontId="2" fillId="0" borderId="3" xfId="0" applyNumberFormat="1" applyFont="1" applyBorder="1" applyAlignment="1" applyProtection="1">
      <alignment horizontal="right" vertical="center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52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</xf>
    <xf numFmtId="49" fontId="8" fillId="0" borderId="54" xfId="0" applyNumberFormat="1" applyFon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49" fontId="8" fillId="0" borderId="54" xfId="0" applyNumberFormat="1" applyFont="1" applyBorder="1" applyAlignment="1" applyProtection="1">
      <alignment horizontal="center" vertical="center"/>
      <protection locked="0"/>
    </xf>
    <xf numFmtId="49" fontId="8" fillId="0" borderId="57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</xf>
    <xf numFmtId="1" fontId="1" fillId="0" borderId="54" xfId="0" applyNumberFormat="1" applyFont="1" applyBorder="1" applyAlignment="1" applyProtection="1">
      <alignment horizontal="center" vertical="center"/>
    </xf>
    <xf numFmtId="1" fontId="3" fillId="0" borderId="54" xfId="0" applyNumberFormat="1" applyFont="1" applyBorder="1" applyAlignment="1" applyProtection="1">
      <alignment horizontal="center" vertical="center"/>
    </xf>
    <xf numFmtId="1" fontId="3" fillId="0" borderId="59" xfId="0" applyNumberFormat="1" applyFont="1" applyBorder="1" applyAlignment="1" applyProtection="1">
      <alignment horizontal="center" vertical="center"/>
    </xf>
    <xf numFmtId="2" fontId="2" fillId="0" borderId="58" xfId="0" applyNumberFormat="1" applyFont="1" applyBorder="1" applyAlignment="1" applyProtection="1">
      <alignment horizontal="right" vertical="center"/>
    </xf>
    <xf numFmtId="2" fontId="0" fillId="0" borderId="54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54" xfId="0" applyNumberFormat="1" applyBorder="1" applyAlignment="1" applyProtection="1">
      <alignment horizontal="right" vertical="center"/>
      <protection locked="0"/>
    </xf>
    <xf numFmtId="1" fontId="0" fillId="0" borderId="60" xfId="0" applyNumberFormat="1" applyBorder="1" applyAlignment="1" applyProtection="1">
      <alignment horizontal="right" vertical="center"/>
      <protection locked="0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54" xfId="0" applyBorder="1"/>
    <xf numFmtId="1" fontId="0" fillId="0" borderId="60" xfId="0" applyNumberFormat="1" applyBorder="1" applyAlignment="1" applyProtection="1">
      <alignment horizontal="right" vertical="center"/>
    </xf>
    <xf numFmtId="2" fontId="2" fillId="0" borderId="61" xfId="0" applyNumberFormat="1" applyFon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63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2" fillId="0" borderId="40" xfId="0" applyNumberFormat="1" applyFont="1" applyBorder="1" applyAlignment="1" applyProtection="1">
      <alignment horizontal="right" vertical="center"/>
    </xf>
    <xf numFmtId="2" fontId="0" fillId="0" borderId="64" xfId="0" applyNumberFormat="1" applyBorder="1" applyAlignment="1" applyProtection="1">
      <alignment horizontal="right" vertical="center"/>
      <protection locked="0"/>
    </xf>
    <xf numFmtId="2" fontId="0" fillId="0" borderId="65" xfId="0" applyNumberFormat="1" applyBorder="1" applyAlignment="1" applyProtection="1">
      <alignment horizontal="right" vertical="center"/>
      <protection locked="0"/>
    </xf>
    <xf numFmtId="2" fontId="0" fillId="0" borderId="62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2" fontId="2" fillId="0" borderId="67" xfId="0" applyNumberFormat="1" applyFont="1" applyBorder="1" applyAlignment="1" applyProtection="1">
      <alignment horizontal="right" vertical="center"/>
    </xf>
    <xf numFmtId="2" fontId="2" fillId="0" borderId="68" xfId="0" applyNumberFormat="1" applyFont="1" applyBorder="1" applyAlignment="1" applyProtection="1">
      <alignment horizontal="right" vertical="center"/>
    </xf>
    <xf numFmtId="2" fontId="2" fillId="0" borderId="66" xfId="0" applyNumberFormat="1" applyFont="1" applyBorder="1" applyAlignment="1" applyProtection="1">
      <alignment horizontal="right" vertic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right" vertical="center"/>
      <protection locked="0"/>
    </xf>
    <xf numFmtId="1" fontId="0" fillId="0" borderId="0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 applyFill="1" applyBorder="1" applyAlignment="1" applyProtection="1">
      <alignment horizontal="right" vertical="center"/>
    </xf>
    <xf numFmtId="164" fontId="0" fillId="0" borderId="0" xfId="0" applyNumberFormat="1" applyFill="1" applyBorder="1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righ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82"/>
  <sheetViews>
    <sheetView tabSelected="1" zoomScale="130" zoomScaleNormal="130" zoomScaleSheetLayoutView="100" workbookViewId="0">
      <pane xSplit="10" ySplit="2" topLeftCell="BB3" activePane="bottomRight" state="frozen"/>
      <selection pane="topRight" activeCell="K1" sqref="K1"/>
      <selection pane="bottomLeft" activeCell="A3" sqref="A3"/>
      <selection pane="bottomRight" activeCell="B5" sqref="B5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85546875" customWidth="1"/>
    <col min="33" max="34" width="5.5703125" hidden="1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4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4.28515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283" ht="71.25" customHeight="1" thickTop="1" x14ac:dyDescent="0.25">
      <c r="A1" s="203" t="s">
        <v>124</v>
      </c>
      <c r="B1" s="204"/>
      <c r="C1" s="204"/>
      <c r="D1" s="204"/>
      <c r="E1" s="204"/>
      <c r="F1" s="204"/>
      <c r="G1" s="19" t="s">
        <v>67</v>
      </c>
      <c r="H1" s="20" t="s">
        <v>68</v>
      </c>
      <c r="I1" s="205" t="s">
        <v>30</v>
      </c>
      <c r="J1" s="206"/>
      <c r="K1" s="197" t="s">
        <v>97</v>
      </c>
      <c r="L1" s="207"/>
      <c r="M1" s="207"/>
      <c r="N1" s="207"/>
      <c r="O1" s="208"/>
      <c r="P1" s="199" t="s">
        <v>125</v>
      </c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4" t="s">
        <v>126</v>
      </c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4" t="s">
        <v>127</v>
      </c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7" t="s">
        <v>84</v>
      </c>
      <c r="BF1" s="198"/>
      <c r="BG1" s="198"/>
      <c r="BH1" s="198"/>
      <c r="BI1" s="198"/>
      <c r="BJ1" s="198"/>
      <c r="BK1" s="198"/>
      <c r="BL1" s="198"/>
      <c r="BM1" s="198"/>
      <c r="BN1" s="198"/>
      <c r="BO1" s="194"/>
      <c r="BP1" s="199" t="s">
        <v>128</v>
      </c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200" t="s">
        <v>129</v>
      </c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2" t="s">
        <v>98</v>
      </c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 t="s">
        <v>2</v>
      </c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 t="s">
        <v>3</v>
      </c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 t="s">
        <v>4</v>
      </c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 t="s">
        <v>5</v>
      </c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 t="s">
        <v>6</v>
      </c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 t="s">
        <v>7</v>
      </c>
      <c r="FC1" s="193"/>
      <c r="FD1" s="193"/>
      <c r="FE1" s="193"/>
      <c r="FF1" s="193"/>
      <c r="FG1" s="193"/>
      <c r="FH1" s="193"/>
      <c r="FI1" s="193"/>
      <c r="FJ1" s="193"/>
      <c r="FK1" s="193"/>
      <c r="FL1" s="193"/>
      <c r="FM1" s="193" t="s">
        <v>8</v>
      </c>
      <c r="FN1" s="193"/>
      <c r="FO1" s="193"/>
      <c r="FP1" s="193"/>
      <c r="FQ1" s="193"/>
      <c r="FR1" s="193"/>
      <c r="FS1" s="193"/>
      <c r="FT1" s="193"/>
      <c r="FU1" s="193"/>
      <c r="FV1" s="193"/>
      <c r="FW1" s="193"/>
      <c r="FX1" s="193" t="s">
        <v>9</v>
      </c>
      <c r="FY1" s="193"/>
      <c r="FZ1" s="193"/>
      <c r="GA1" s="193"/>
      <c r="GB1" s="193"/>
      <c r="GC1" s="193"/>
      <c r="GD1" s="193"/>
      <c r="GE1" s="193"/>
      <c r="GF1" s="193"/>
      <c r="GG1" s="193"/>
      <c r="GH1" s="193"/>
      <c r="GI1" s="193" t="s">
        <v>10</v>
      </c>
      <c r="GJ1" s="193"/>
      <c r="GK1" s="193"/>
      <c r="GL1" s="193"/>
      <c r="GM1" s="193"/>
      <c r="GN1" s="193"/>
      <c r="GO1" s="193"/>
      <c r="GP1" s="193"/>
      <c r="GQ1" s="193"/>
      <c r="GR1" s="193"/>
      <c r="GS1" s="193"/>
      <c r="GT1" s="193" t="s">
        <v>11</v>
      </c>
      <c r="GU1" s="193"/>
      <c r="GV1" s="193"/>
      <c r="GW1" s="193"/>
      <c r="GX1" s="193"/>
      <c r="GY1" s="193"/>
      <c r="GZ1" s="193"/>
      <c r="HA1" s="193"/>
      <c r="HB1" s="193"/>
      <c r="HC1" s="193"/>
      <c r="HD1" s="193"/>
      <c r="HE1" s="193" t="s">
        <v>12</v>
      </c>
      <c r="HF1" s="193"/>
      <c r="HG1" s="193"/>
      <c r="HH1" s="193"/>
      <c r="HI1" s="193"/>
      <c r="HJ1" s="193"/>
      <c r="HK1" s="193"/>
      <c r="HL1" s="193"/>
      <c r="HM1" s="193"/>
      <c r="HN1" s="193"/>
      <c r="HO1" s="193"/>
      <c r="HP1" s="193" t="s">
        <v>13</v>
      </c>
      <c r="HQ1" s="193"/>
      <c r="HR1" s="193"/>
      <c r="HS1" s="193"/>
      <c r="HT1" s="193"/>
      <c r="HU1" s="193"/>
      <c r="HV1" s="193"/>
      <c r="HW1" s="193"/>
      <c r="HX1" s="193"/>
      <c r="HY1" s="193"/>
      <c r="HZ1" s="193"/>
      <c r="IA1" s="193" t="s">
        <v>14</v>
      </c>
      <c r="IB1" s="193"/>
      <c r="IC1" s="193"/>
      <c r="ID1" s="193"/>
      <c r="IE1" s="193"/>
      <c r="IF1" s="193"/>
      <c r="IG1" s="193"/>
      <c r="IH1" s="193"/>
      <c r="II1" s="193"/>
      <c r="IJ1" s="193"/>
      <c r="IK1" s="196"/>
      <c r="IL1" s="78"/>
    </row>
    <row r="2" spans="1:283" ht="53.25" customHeight="1" thickBot="1" x14ac:dyDescent="0.25">
      <c r="A2" s="46" t="s">
        <v>83</v>
      </c>
      <c r="B2" s="47" t="s">
        <v>82</v>
      </c>
      <c r="C2" s="47" t="s">
        <v>88</v>
      </c>
      <c r="D2" s="62" t="s">
        <v>89</v>
      </c>
      <c r="E2" s="47" t="s">
        <v>1</v>
      </c>
      <c r="F2" s="48" t="s">
        <v>0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91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99</v>
      </c>
      <c r="Z2" s="47" t="s">
        <v>95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99</v>
      </c>
      <c r="AM2" s="47" t="s">
        <v>95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99</v>
      </c>
      <c r="AY2" s="47" t="s">
        <v>95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99</v>
      </c>
      <c r="BW2" s="47" t="s">
        <v>95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9" t="s">
        <v>32</v>
      </c>
      <c r="CD2" s="67" t="s">
        <v>33</v>
      </c>
      <c r="CE2" s="67" t="s">
        <v>31</v>
      </c>
      <c r="CF2" s="67" t="s">
        <v>39</v>
      </c>
      <c r="CG2" s="67" t="s">
        <v>99</v>
      </c>
      <c r="CH2" s="67" t="s">
        <v>95</v>
      </c>
      <c r="CI2" s="70" t="s">
        <v>42</v>
      </c>
      <c r="CJ2" s="71" t="s">
        <v>43</v>
      </c>
      <c r="CK2" s="67" t="s">
        <v>31</v>
      </c>
      <c r="CL2" s="67" t="s">
        <v>44</v>
      </c>
      <c r="CM2" s="68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8"/>
    </row>
    <row r="3" spans="1:283" ht="12.75" customHeight="1" x14ac:dyDescent="0.2">
      <c r="A3" s="33">
        <v>1</v>
      </c>
      <c r="B3" s="63" t="s">
        <v>139</v>
      </c>
      <c r="C3" s="25"/>
      <c r="D3" s="64"/>
      <c r="E3" s="64" t="s">
        <v>107</v>
      </c>
      <c r="F3" s="65" t="s">
        <v>21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58">
        <f>L3+M3+O3</f>
        <v>202.39</v>
      </c>
      <c r="L3" s="59">
        <f>AB3+AO3+BA3+BL3+BY3+CJ3+CU3+DF3+DQ3+EB3+EM3+EX3+FI3+FT3+GE3+GP3+HA3+HL3+HW3+IH3</f>
        <v>157.38999999999999</v>
      </c>
      <c r="M3" s="36">
        <f>AD3+AQ3+BC3+BN3+CA3+CL3+CW3+DH3+DS3+ED3+EO3+EZ3+FK3+FV3+GG3+GR3+HC3+HN3+HY3+IJ3</f>
        <v>5</v>
      </c>
      <c r="N3" s="37">
        <f>O3</f>
        <v>40</v>
      </c>
      <c r="O3" s="60">
        <f>W3+AJ3+AV3+BG3+BT3+CE3+CP3+DA3+DL3+DW3+EH3+ES3+FD3+FO3+FZ3+GK3+GV3+HG3+HR3+IC3</f>
        <v>40</v>
      </c>
      <c r="P3" s="31">
        <v>30.89</v>
      </c>
      <c r="Q3" s="28"/>
      <c r="R3" s="28"/>
      <c r="S3" s="28"/>
      <c r="T3" s="28"/>
      <c r="U3" s="28"/>
      <c r="V3" s="28"/>
      <c r="W3" s="29">
        <v>4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30.89</v>
      </c>
      <c r="AC3" s="26">
        <f>W3</f>
        <v>4</v>
      </c>
      <c r="AD3" s="23">
        <f>(X3*3)+(Y3*10)+(Z3*5)+(AA3*20)</f>
        <v>0</v>
      </c>
      <c r="AE3" s="45">
        <f>AB3+AC3+AD3</f>
        <v>34.89</v>
      </c>
      <c r="AF3" s="31">
        <v>30.97</v>
      </c>
      <c r="AG3" s="28"/>
      <c r="AH3" s="28"/>
      <c r="AI3" s="28"/>
      <c r="AJ3" s="29">
        <v>9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30.97</v>
      </c>
      <c r="AP3" s="26">
        <f>AJ3</f>
        <v>9</v>
      </c>
      <c r="AQ3" s="23">
        <f>(AK3*3)+(AL3*10)+(AM3*5)+(AN3*20)</f>
        <v>0</v>
      </c>
      <c r="AR3" s="45">
        <f>AO3+AP3+AQ3</f>
        <v>39.97</v>
      </c>
      <c r="AS3" s="31">
        <v>32.130000000000003</v>
      </c>
      <c r="AT3" s="28"/>
      <c r="AU3" s="28"/>
      <c r="AV3" s="29">
        <v>7</v>
      </c>
      <c r="AW3" s="29">
        <v>0</v>
      </c>
      <c r="AX3" s="29">
        <v>0</v>
      </c>
      <c r="AY3" s="29">
        <v>1</v>
      </c>
      <c r="AZ3" s="30">
        <v>0</v>
      </c>
      <c r="BA3" s="27">
        <f>AS3+AT3+AU3</f>
        <v>32.130000000000003</v>
      </c>
      <c r="BB3" s="26">
        <f>AV3</f>
        <v>7</v>
      </c>
      <c r="BC3" s="23">
        <f>(AW3*3)+(AX3*10)+(AY3*5)+(AZ3*20)</f>
        <v>5</v>
      </c>
      <c r="BD3" s="45">
        <f>BA3+BB3+BC3</f>
        <v>44.13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63.4</v>
      </c>
      <c r="CD3" s="28"/>
      <c r="CE3" s="29">
        <v>20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63.4</v>
      </c>
      <c r="CK3" s="26">
        <f>CE3</f>
        <v>20</v>
      </c>
      <c r="CL3" s="23">
        <f>(CF3*3)+(CG3*10)+(CH3*5)+(CI3*20)</f>
        <v>0</v>
      </c>
      <c r="CM3" s="45">
        <f>CJ3+CK3+CL3</f>
        <v>83.4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ht="12.75" customHeight="1" x14ac:dyDescent="0.2">
      <c r="A4" s="33">
        <v>2</v>
      </c>
      <c r="B4" s="63" t="s">
        <v>174</v>
      </c>
      <c r="C4" s="25"/>
      <c r="D4" s="64" t="s">
        <v>112</v>
      </c>
      <c r="E4" s="64" t="s">
        <v>107</v>
      </c>
      <c r="F4" s="65" t="s">
        <v>102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554.25</v>
      </c>
      <c r="L4" s="59">
        <f>AB4+AO4+BA4+BL4+BY4+CJ4+CU4+DF4+DQ4+EB4+EM4+EX4+FI4+FT4+GE4+GP4+HA4+HL4+HW4+IH4</f>
        <v>431.25</v>
      </c>
      <c r="M4" s="36">
        <f>AD4+AQ4+BC4+BN4+CA4+CL4+CW4+DH4+DS4+ED4+EO4+EZ4+FK4+FV4+GG4+GR4+HC4+HN4+HY4+IJ4</f>
        <v>10</v>
      </c>
      <c r="N4" s="37">
        <f>O4</f>
        <v>113</v>
      </c>
      <c r="O4" s="60">
        <f>W4+AJ4+AV4+BG4+BT4+CE4+CP4+DA4+DL4+DW4+EH4+ES4+FD4+FO4+FZ4+GK4+GV4+HG4+HR4+IC4</f>
        <v>113</v>
      </c>
      <c r="P4" s="31">
        <v>85.93</v>
      </c>
      <c r="Q4" s="28"/>
      <c r="R4" s="28"/>
      <c r="S4" s="28"/>
      <c r="T4" s="28"/>
      <c r="U4" s="28"/>
      <c r="V4" s="28"/>
      <c r="W4" s="29">
        <v>11</v>
      </c>
      <c r="X4" s="29">
        <v>0</v>
      </c>
      <c r="Y4" s="29">
        <v>0</v>
      </c>
      <c r="Z4" s="29">
        <v>2</v>
      </c>
      <c r="AA4" s="30">
        <v>0</v>
      </c>
      <c r="AB4" s="27">
        <f>P4+Q4+R4+S4+T4+U4+V4</f>
        <v>85.93</v>
      </c>
      <c r="AC4" s="26">
        <f>W4</f>
        <v>11</v>
      </c>
      <c r="AD4" s="23">
        <f>(X4*3)+(Y4*10)+(Z4*5)+(AA4*20)</f>
        <v>10</v>
      </c>
      <c r="AE4" s="45">
        <f>AB4+AC4+AD4</f>
        <v>106.93</v>
      </c>
      <c r="AF4" s="31">
        <v>154.58000000000001</v>
      </c>
      <c r="AG4" s="28"/>
      <c r="AH4" s="28"/>
      <c r="AI4" s="28"/>
      <c r="AJ4" s="29">
        <v>12</v>
      </c>
      <c r="AK4" s="29">
        <v>0</v>
      </c>
      <c r="AL4" s="29">
        <v>0</v>
      </c>
      <c r="AM4" s="29">
        <v>0</v>
      </c>
      <c r="AN4" s="30">
        <v>0</v>
      </c>
      <c r="AO4" s="27">
        <f>AF4+AG4+AH4+AI4</f>
        <v>154.58000000000001</v>
      </c>
      <c r="AP4" s="26">
        <f>AJ4</f>
        <v>12</v>
      </c>
      <c r="AQ4" s="23">
        <f>(AK4*3)+(AL4*10)+(AM4*5)+(AN4*20)</f>
        <v>0</v>
      </c>
      <c r="AR4" s="45">
        <f>AO4+AP4+AQ4</f>
        <v>166.58</v>
      </c>
      <c r="AS4" s="31">
        <v>99.14</v>
      </c>
      <c r="AT4" s="28"/>
      <c r="AU4" s="28"/>
      <c r="AV4" s="29">
        <v>27</v>
      </c>
      <c r="AW4" s="29">
        <v>0</v>
      </c>
      <c r="AX4" s="29">
        <v>0</v>
      </c>
      <c r="AY4" s="29">
        <v>0</v>
      </c>
      <c r="AZ4" s="30">
        <v>0</v>
      </c>
      <c r="BA4" s="27">
        <f>AS4+AT4+AU4</f>
        <v>99.14</v>
      </c>
      <c r="BB4" s="26">
        <f>AV4</f>
        <v>27</v>
      </c>
      <c r="BC4" s="23">
        <f>(AW4*3)+(AX4*10)+(AY4*5)+(AZ4*20)</f>
        <v>0</v>
      </c>
      <c r="BD4" s="45">
        <f>BA4+BB4+BC4</f>
        <v>126.14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2">
        <f>BY4+BZ4+CA4</f>
        <v>0</v>
      </c>
      <c r="CC4" s="31">
        <v>91.6</v>
      </c>
      <c r="CD4" s="28"/>
      <c r="CE4" s="29">
        <v>63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91.6</v>
      </c>
      <c r="CK4" s="26">
        <f>CE4</f>
        <v>63</v>
      </c>
      <c r="CL4" s="23">
        <f>(CF4*3)+(CG4*10)+(CH4*5)+(CI4*20)</f>
        <v>0</v>
      </c>
      <c r="CM4" s="45">
        <f>CJ4+CK4+CL4</f>
        <v>154.6</v>
      </c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O4" s="4"/>
      <c r="IP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s="213" customFormat="1" ht="3" customHeight="1" x14ac:dyDescent="0.2">
      <c r="A5" s="221"/>
      <c r="B5" s="222"/>
      <c r="C5" s="223"/>
      <c r="D5" s="224"/>
      <c r="E5" s="224"/>
      <c r="F5" s="225"/>
      <c r="G5" s="226"/>
      <c r="H5" s="227"/>
      <c r="I5" s="228"/>
      <c r="J5" s="229"/>
      <c r="K5" s="230"/>
      <c r="L5" s="231"/>
      <c r="M5" s="232"/>
      <c r="N5" s="233"/>
      <c r="O5" s="234"/>
      <c r="P5" s="235"/>
      <c r="Q5" s="236"/>
      <c r="R5" s="236"/>
      <c r="S5" s="236"/>
      <c r="T5" s="236"/>
      <c r="U5" s="236"/>
      <c r="V5" s="236"/>
      <c r="W5" s="237"/>
      <c r="X5" s="237"/>
      <c r="Y5" s="237"/>
      <c r="Z5" s="237"/>
      <c r="AA5" s="238"/>
      <c r="AB5" s="239"/>
      <c r="AC5" s="240"/>
      <c r="AD5" s="241"/>
      <c r="AE5" s="242"/>
      <c r="AF5" s="235"/>
      <c r="AG5" s="236"/>
      <c r="AH5" s="236"/>
      <c r="AI5" s="236"/>
      <c r="AJ5" s="237"/>
      <c r="AK5" s="237"/>
      <c r="AL5" s="237"/>
      <c r="AM5" s="237"/>
      <c r="AN5" s="238"/>
      <c r="AO5" s="239"/>
      <c r="AP5" s="240"/>
      <c r="AQ5" s="241"/>
      <c r="AR5" s="242"/>
      <c r="AS5" s="235"/>
      <c r="AT5" s="236"/>
      <c r="AU5" s="236"/>
      <c r="AV5" s="237"/>
      <c r="AW5" s="237"/>
      <c r="AX5" s="237"/>
      <c r="AY5" s="237"/>
      <c r="AZ5" s="238"/>
      <c r="BA5" s="239"/>
      <c r="BB5" s="240"/>
      <c r="BC5" s="241"/>
      <c r="BD5" s="242"/>
      <c r="BE5" s="239"/>
      <c r="BF5" s="243"/>
      <c r="BG5" s="237"/>
      <c r="BH5" s="237"/>
      <c r="BI5" s="237"/>
      <c r="BJ5" s="237"/>
      <c r="BK5" s="238"/>
      <c r="BL5" s="244"/>
      <c r="BM5" s="233"/>
      <c r="BN5" s="232"/>
      <c r="BO5" s="245"/>
      <c r="BP5" s="235"/>
      <c r="BQ5" s="236"/>
      <c r="BR5" s="236"/>
      <c r="BS5" s="236"/>
      <c r="BT5" s="237"/>
      <c r="BU5" s="237"/>
      <c r="BV5" s="237"/>
      <c r="BW5" s="237"/>
      <c r="BX5" s="238"/>
      <c r="BY5" s="239"/>
      <c r="BZ5" s="240"/>
      <c r="CA5" s="246"/>
      <c r="CB5" s="247"/>
      <c r="CC5" s="235"/>
      <c r="CD5" s="236"/>
      <c r="CE5" s="237"/>
      <c r="CF5" s="237"/>
      <c r="CG5" s="237"/>
      <c r="CH5" s="237"/>
      <c r="CI5" s="238"/>
      <c r="CJ5" s="239"/>
      <c r="CK5" s="240"/>
      <c r="CL5" s="241"/>
      <c r="CM5" s="242"/>
      <c r="CN5" s="77"/>
      <c r="CO5" s="77"/>
      <c r="CP5" s="77"/>
      <c r="CQ5" s="77"/>
      <c r="CR5" s="77"/>
      <c r="CS5" s="77"/>
      <c r="CT5" s="77"/>
      <c r="CU5" s="209"/>
      <c r="CV5" s="77"/>
      <c r="CW5" s="77"/>
      <c r="CX5" s="210"/>
      <c r="CY5" s="211"/>
      <c r="CZ5" s="77"/>
      <c r="DA5" s="77"/>
      <c r="DB5" s="77"/>
      <c r="DC5" s="77"/>
      <c r="DD5" s="77"/>
      <c r="DE5" s="77"/>
      <c r="DF5" s="209"/>
      <c r="DG5" s="77"/>
      <c r="DH5" s="77"/>
      <c r="DI5" s="210"/>
      <c r="DJ5" s="211"/>
      <c r="DK5" s="77"/>
      <c r="DL5" s="77"/>
      <c r="DM5" s="77"/>
      <c r="DN5" s="77"/>
      <c r="DO5" s="77"/>
      <c r="DP5" s="77"/>
      <c r="DQ5" s="209"/>
      <c r="DR5" s="77"/>
      <c r="DS5" s="77"/>
      <c r="DT5" s="210"/>
      <c r="DU5" s="211"/>
      <c r="DV5" s="77"/>
      <c r="DW5" s="77"/>
      <c r="DX5" s="77"/>
      <c r="DY5" s="77"/>
      <c r="DZ5" s="77"/>
      <c r="EA5" s="77"/>
      <c r="EB5" s="209"/>
      <c r="EC5" s="77"/>
      <c r="ED5" s="77"/>
      <c r="EE5" s="210"/>
      <c r="EF5" s="211"/>
      <c r="EG5" s="77"/>
      <c r="EH5" s="77"/>
      <c r="EI5" s="77"/>
      <c r="EJ5" s="77"/>
      <c r="EK5" s="77"/>
      <c r="EL5" s="77"/>
      <c r="EM5" s="209"/>
      <c r="EN5" s="77"/>
      <c r="EO5" s="77"/>
      <c r="EP5" s="210"/>
      <c r="EQ5" s="211"/>
      <c r="ER5" s="77"/>
      <c r="ES5" s="77"/>
      <c r="ET5" s="77"/>
      <c r="EU5" s="77"/>
      <c r="EV5" s="77"/>
      <c r="EW5" s="77"/>
      <c r="EX5" s="209"/>
      <c r="EY5" s="77"/>
      <c r="EZ5" s="77"/>
      <c r="FA5" s="210"/>
      <c r="FB5" s="211"/>
      <c r="FC5" s="77"/>
      <c r="FD5" s="77"/>
      <c r="FE5" s="77"/>
      <c r="FF5" s="77"/>
      <c r="FG5" s="77"/>
      <c r="FH5" s="77"/>
      <c r="FI5" s="209"/>
      <c r="FJ5" s="77"/>
      <c r="FK5" s="77"/>
      <c r="FL5" s="210"/>
      <c r="FM5" s="211"/>
      <c r="FN5" s="77"/>
      <c r="FO5" s="77"/>
      <c r="FP5" s="77"/>
      <c r="FQ5" s="77"/>
      <c r="FR5" s="77"/>
      <c r="FS5" s="77"/>
      <c r="FT5" s="209"/>
      <c r="FU5" s="77"/>
      <c r="FV5" s="77"/>
      <c r="FW5" s="210"/>
      <c r="FX5" s="211"/>
      <c r="FY5" s="77"/>
      <c r="FZ5" s="77"/>
      <c r="GA5" s="77"/>
      <c r="GB5" s="77"/>
      <c r="GC5" s="77"/>
      <c r="GD5" s="77"/>
      <c r="GE5" s="209"/>
      <c r="GF5" s="77"/>
      <c r="GG5" s="77"/>
      <c r="GH5" s="210"/>
      <c r="GI5" s="211"/>
      <c r="GJ5" s="77"/>
      <c r="GK5" s="77"/>
      <c r="GL5" s="77"/>
      <c r="GM5" s="77"/>
      <c r="GN5" s="77"/>
      <c r="GO5" s="77"/>
      <c r="GP5" s="209"/>
      <c r="GQ5" s="77"/>
      <c r="GR5" s="77"/>
      <c r="GS5" s="210"/>
      <c r="GT5" s="211"/>
      <c r="GU5" s="77"/>
      <c r="GV5" s="77"/>
      <c r="GW5" s="77"/>
      <c r="GX5" s="77"/>
      <c r="GY5" s="77"/>
      <c r="GZ5" s="77"/>
      <c r="HA5" s="209"/>
      <c r="HB5" s="77"/>
      <c r="HC5" s="77"/>
      <c r="HD5" s="210"/>
      <c r="HE5" s="211"/>
      <c r="HF5" s="77"/>
      <c r="HG5" s="77"/>
      <c r="HH5" s="77"/>
      <c r="HI5" s="77"/>
      <c r="HJ5" s="77"/>
      <c r="HK5" s="77"/>
      <c r="HL5" s="209"/>
      <c r="HM5" s="77"/>
      <c r="HN5" s="77"/>
      <c r="HO5" s="210"/>
      <c r="HP5" s="211"/>
      <c r="HQ5" s="77"/>
      <c r="HR5" s="77"/>
      <c r="HS5" s="77"/>
      <c r="HT5" s="77"/>
      <c r="HU5" s="77"/>
      <c r="HV5" s="77"/>
      <c r="HW5" s="209"/>
      <c r="HX5" s="77"/>
      <c r="HY5" s="77"/>
      <c r="HZ5" s="210"/>
      <c r="IA5" s="211"/>
      <c r="IB5" s="77"/>
      <c r="IC5" s="77"/>
      <c r="ID5" s="77"/>
      <c r="IE5" s="77"/>
      <c r="IF5" s="77"/>
      <c r="IG5" s="77"/>
      <c r="IH5" s="209"/>
      <c r="II5" s="77"/>
      <c r="IJ5" s="77"/>
      <c r="IK5" s="77"/>
      <c r="IL5" s="212"/>
      <c r="IO5" s="77"/>
      <c r="IP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</row>
    <row r="6" spans="1:283" x14ac:dyDescent="0.2">
      <c r="A6" s="33">
        <v>1</v>
      </c>
      <c r="B6" s="63" t="s">
        <v>145</v>
      </c>
      <c r="C6" s="25"/>
      <c r="D6" s="64"/>
      <c r="E6" s="64" t="s">
        <v>17</v>
      </c>
      <c r="F6" s="65" t="s">
        <v>21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>
        <f>IF(ISNA(VLOOKUP(E6,SortLookup!$A$1:$B$5,2,FALSE))," ",VLOOKUP(E6,SortLookup!$A$1:$B$5,2,FALSE))</f>
        <v>2</v>
      </c>
      <c r="J6" s="22">
        <f>IF(ISNA(VLOOKUP(F6,SortLookup!$A$7:$B$11,2,FALSE))," ",VLOOKUP(F6,SortLookup!$A$7:$B$11,2,FALSE))</f>
        <v>2</v>
      </c>
      <c r="K6" s="58">
        <f t="shared" ref="K6:K15" si="0">L6+M6+O6</f>
        <v>172.89</v>
      </c>
      <c r="L6" s="59">
        <f>AB6+AO6+BA6+BL6+BY6+CJ6+CU6+DF6+DQ6+EB6+EM6+EX6+FI6+FT6+GE6+GP6+HA6+HL6+HW6+IH6</f>
        <v>131.88999999999999</v>
      </c>
      <c r="M6" s="36">
        <f>AD6+AQ6+BC6+BN6+CA6+CL6+CW6+DH6+DS6+ED6+EO6+EZ6+FK6+FV6+GG6+GR6+HC6+HN6+HY6+IJ6</f>
        <v>0</v>
      </c>
      <c r="N6" s="37">
        <f t="shared" ref="N6:N15" si="1">O6</f>
        <v>41</v>
      </c>
      <c r="O6" s="60">
        <f>W6+AJ6+AV6+BG6+BT6+CE6+CP6+DA6+DL6+DW6+EH6+ES6+FD6+FO6+FZ6+GK6+GV6+HG6+HR6+IC6</f>
        <v>41</v>
      </c>
      <c r="P6" s="31">
        <v>30.71</v>
      </c>
      <c r="Q6" s="28"/>
      <c r="R6" s="28"/>
      <c r="S6" s="28"/>
      <c r="T6" s="28"/>
      <c r="U6" s="28"/>
      <c r="V6" s="28"/>
      <c r="W6" s="29">
        <v>0</v>
      </c>
      <c r="X6" s="29">
        <v>0</v>
      </c>
      <c r="Y6" s="29">
        <v>0</v>
      </c>
      <c r="Z6" s="29">
        <v>0</v>
      </c>
      <c r="AA6" s="30">
        <v>0</v>
      </c>
      <c r="AB6" s="27">
        <f t="shared" ref="AB6:AB15" si="2">P6+Q6+R6+S6+T6+U6+V6</f>
        <v>30.71</v>
      </c>
      <c r="AC6" s="26">
        <f t="shared" ref="AC6:AC15" si="3">W6</f>
        <v>0</v>
      </c>
      <c r="AD6" s="23">
        <f t="shared" ref="AD6:AD15" si="4">(X6*3)+(Y6*10)+(Z6*5)+(AA6*20)</f>
        <v>0</v>
      </c>
      <c r="AE6" s="45">
        <f t="shared" ref="AE6:AE15" si="5">AB6+AC6+AD6</f>
        <v>30.71</v>
      </c>
      <c r="AF6" s="31">
        <v>36.299999999999997</v>
      </c>
      <c r="AG6" s="28"/>
      <c r="AH6" s="28"/>
      <c r="AI6" s="28"/>
      <c r="AJ6" s="29">
        <v>4</v>
      </c>
      <c r="AK6" s="29">
        <v>0</v>
      </c>
      <c r="AL6" s="29">
        <v>0</v>
      </c>
      <c r="AM6" s="29">
        <v>0</v>
      </c>
      <c r="AN6" s="30">
        <v>0</v>
      </c>
      <c r="AO6" s="27">
        <f t="shared" ref="AO6:AO15" si="6">AF6+AG6+AH6+AI6</f>
        <v>36.299999999999997</v>
      </c>
      <c r="AP6" s="26">
        <f t="shared" ref="AP6:AP15" si="7">AJ6</f>
        <v>4</v>
      </c>
      <c r="AQ6" s="23">
        <f t="shared" ref="AQ6:AQ15" si="8">(AK6*3)+(AL6*10)+(AM6*5)+(AN6*20)</f>
        <v>0</v>
      </c>
      <c r="AR6" s="45">
        <f t="shared" ref="AR6:AR15" si="9">AO6+AP6+AQ6</f>
        <v>40.299999999999997</v>
      </c>
      <c r="AS6" s="31">
        <v>32.340000000000003</v>
      </c>
      <c r="AT6" s="28"/>
      <c r="AU6" s="28"/>
      <c r="AV6" s="29">
        <v>10</v>
      </c>
      <c r="AW6" s="29">
        <v>0</v>
      </c>
      <c r="AX6" s="29">
        <v>0</v>
      </c>
      <c r="AY6" s="29">
        <v>0</v>
      </c>
      <c r="AZ6" s="30">
        <v>0</v>
      </c>
      <c r="BA6" s="27">
        <f t="shared" ref="BA6:BA15" si="10">AS6+AT6+AU6</f>
        <v>32.340000000000003</v>
      </c>
      <c r="BB6" s="26">
        <f t="shared" ref="BB6:BB15" si="11">AV6</f>
        <v>10</v>
      </c>
      <c r="BC6" s="23">
        <f t="shared" ref="BC6:BC15" si="12">(AW6*3)+(AX6*10)+(AY6*5)+(AZ6*20)</f>
        <v>0</v>
      </c>
      <c r="BD6" s="45">
        <f t="shared" ref="BD6:BD15" si="13">BA6+BB6+BC6</f>
        <v>42.34</v>
      </c>
      <c r="BE6" s="27"/>
      <c r="BF6" s="43"/>
      <c r="BG6" s="29"/>
      <c r="BH6" s="29"/>
      <c r="BI6" s="29"/>
      <c r="BJ6" s="29"/>
      <c r="BK6" s="30"/>
      <c r="BL6" s="40">
        <f t="shared" ref="BL6:BL15" si="14">BE6+BF6</f>
        <v>0</v>
      </c>
      <c r="BM6" s="37">
        <f t="shared" ref="BM6:BM15" si="15">BG6/2</f>
        <v>0</v>
      </c>
      <c r="BN6" s="36">
        <f t="shared" ref="BN6:BN15" si="16">(BH6*3)+(BI6*5)+(BJ6*5)+(BK6*20)</f>
        <v>0</v>
      </c>
      <c r="BO6" s="35">
        <f t="shared" ref="BO6:BO15" si="17"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 t="shared" ref="BY6:BY15" si="18">BP6+BQ6+BR6+BS6</f>
        <v>0</v>
      </c>
      <c r="BZ6" s="26">
        <f t="shared" ref="BZ6:BZ15" si="19">BT6</f>
        <v>0</v>
      </c>
      <c r="CA6" s="32">
        <f t="shared" ref="CA6:CA15" si="20">(BU6*3)+(BV6*10)+(BW6*5)+(BX6*20)</f>
        <v>0</v>
      </c>
      <c r="CB6" s="72">
        <f t="shared" ref="CB6:CB15" si="21">BY6+BZ6+CA6</f>
        <v>0</v>
      </c>
      <c r="CC6" s="31">
        <v>32.54</v>
      </c>
      <c r="CD6" s="28"/>
      <c r="CE6" s="29">
        <v>27</v>
      </c>
      <c r="CF6" s="29">
        <v>0</v>
      </c>
      <c r="CG6" s="29">
        <v>0</v>
      </c>
      <c r="CH6" s="29">
        <v>0</v>
      </c>
      <c r="CI6" s="30">
        <v>0</v>
      </c>
      <c r="CJ6" s="27">
        <f t="shared" ref="CJ6:CJ15" si="22">CC6+CD6</f>
        <v>32.54</v>
      </c>
      <c r="CK6" s="26">
        <f t="shared" ref="CK6:CK15" si="23">CE6</f>
        <v>27</v>
      </c>
      <c r="CL6" s="23">
        <f t="shared" ref="CL6:CL15" si="24">(CF6*3)+(CG6*10)+(CH6*5)+(CI6*20)</f>
        <v>0</v>
      </c>
      <c r="CM6" s="45">
        <f t="shared" ref="CM6:CM15" si="25">CJ6+CK6+CL6</f>
        <v>59.54</v>
      </c>
      <c r="CN6" s="1"/>
      <c r="CO6" s="1"/>
      <c r="CP6" s="2"/>
      <c r="CQ6" s="2"/>
      <c r="CR6" s="2"/>
      <c r="CS6" s="2"/>
      <c r="CT6" s="2"/>
      <c r="CU6" s="178"/>
      <c r="CV6" s="13"/>
      <c r="CW6" s="6"/>
      <c r="CX6" s="154"/>
      <c r="CY6" s="179"/>
      <c r="CZ6" s="1"/>
      <c r="DA6" s="2"/>
      <c r="DB6" s="2"/>
      <c r="DC6" s="2"/>
      <c r="DD6" s="2"/>
      <c r="DE6" s="2"/>
      <c r="DF6" s="178"/>
      <c r="DG6" s="13"/>
      <c r="DH6" s="6"/>
      <c r="DI6" s="154"/>
      <c r="DJ6" s="179"/>
      <c r="DK6" s="1"/>
      <c r="DL6" s="2"/>
      <c r="DM6" s="2"/>
      <c r="DN6" s="2"/>
      <c r="DO6" s="2"/>
      <c r="DP6" s="2"/>
      <c r="DQ6" s="178"/>
      <c r="DR6" s="13"/>
      <c r="DS6" s="6"/>
      <c r="DT6" s="154"/>
      <c r="DU6" s="179"/>
      <c r="DV6" s="1"/>
      <c r="DW6" s="2"/>
      <c r="DX6" s="2"/>
      <c r="DY6" s="2"/>
      <c r="DZ6" s="2"/>
      <c r="EA6" s="2"/>
      <c r="EB6" s="178"/>
      <c r="EC6" s="13"/>
      <c r="ED6" s="6"/>
      <c r="EE6" s="154"/>
      <c r="EF6" s="179"/>
      <c r="EG6" s="1"/>
      <c r="EH6" s="2"/>
      <c r="EI6" s="2"/>
      <c r="EJ6" s="2"/>
      <c r="EK6" s="2"/>
      <c r="EL6" s="2"/>
      <c r="EM6" s="178"/>
      <c r="EN6" s="13"/>
      <c r="EO6" s="6"/>
      <c r="EP6" s="154"/>
      <c r="EQ6" s="179"/>
      <c r="ER6" s="1"/>
      <c r="ES6" s="2"/>
      <c r="ET6" s="2"/>
      <c r="EU6" s="2"/>
      <c r="EV6" s="2"/>
      <c r="EW6" s="2"/>
      <c r="EX6" s="178"/>
      <c r="EY6" s="13"/>
      <c r="EZ6" s="6"/>
      <c r="FA6" s="154"/>
      <c r="FB6" s="179"/>
      <c r="FC6" s="1"/>
      <c r="FD6" s="2"/>
      <c r="FE6" s="2"/>
      <c r="FF6" s="2"/>
      <c r="FG6" s="2"/>
      <c r="FH6" s="2"/>
      <c r="FI6" s="178"/>
      <c r="FJ6" s="13"/>
      <c r="FK6" s="6"/>
      <c r="FL6" s="154"/>
      <c r="FM6" s="179"/>
      <c r="FN6" s="1"/>
      <c r="FO6" s="2"/>
      <c r="FP6" s="2"/>
      <c r="FQ6" s="2"/>
      <c r="FR6" s="2"/>
      <c r="FS6" s="2"/>
      <c r="FT6" s="178"/>
      <c r="FU6" s="13"/>
      <c r="FV6" s="6"/>
      <c r="FW6" s="154"/>
      <c r="FX6" s="179"/>
      <c r="FY6" s="1"/>
      <c r="FZ6" s="2"/>
      <c r="GA6" s="2"/>
      <c r="GB6" s="2"/>
      <c r="GC6" s="2"/>
      <c r="GD6" s="2"/>
      <c r="GE6" s="178"/>
      <c r="GF6" s="13"/>
      <c r="GG6" s="6"/>
      <c r="GH6" s="154"/>
      <c r="GI6" s="179"/>
      <c r="GJ6" s="1"/>
      <c r="GK6" s="2"/>
      <c r="GL6" s="2"/>
      <c r="GM6" s="2"/>
      <c r="GN6" s="2"/>
      <c r="GO6" s="2"/>
      <c r="GP6" s="178"/>
      <c r="GQ6" s="13"/>
      <c r="GR6" s="6"/>
      <c r="GS6" s="154"/>
      <c r="GT6" s="179"/>
      <c r="GU6" s="1"/>
      <c r="GV6" s="2"/>
      <c r="GW6" s="2"/>
      <c r="GX6" s="2"/>
      <c r="GY6" s="2"/>
      <c r="GZ6" s="2"/>
      <c r="HA6" s="178"/>
      <c r="HB6" s="13"/>
      <c r="HC6" s="6"/>
      <c r="HD6" s="154"/>
      <c r="HE6" s="179"/>
      <c r="HF6" s="1"/>
      <c r="HG6" s="2"/>
      <c r="HH6" s="2"/>
      <c r="HI6" s="2"/>
      <c r="HJ6" s="2"/>
      <c r="HK6" s="2"/>
      <c r="HL6" s="178"/>
      <c r="HM6" s="13"/>
      <c r="HN6" s="6"/>
      <c r="HO6" s="154"/>
      <c r="HP6" s="179"/>
      <c r="HQ6" s="1"/>
      <c r="HR6" s="2"/>
      <c r="HS6" s="2"/>
      <c r="HT6" s="2"/>
      <c r="HU6" s="2"/>
      <c r="HV6" s="2"/>
      <c r="HW6" s="178"/>
      <c r="HX6" s="13"/>
      <c r="HY6" s="6"/>
      <c r="HZ6" s="154"/>
      <c r="IA6" s="179"/>
      <c r="IB6" s="1"/>
      <c r="IC6" s="2"/>
      <c r="ID6" s="2"/>
      <c r="IE6" s="2"/>
      <c r="IF6" s="2"/>
      <c r="IG6" s="2"/>
      <c r="IH6" s="178"/>
      <c r="II6" s="13"/>
      <c r="IJ6" s="6"/>
      <c r="IK6" s="38"/>
      <c r="IL6" s="78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</row>
    <row r="7" spans="1:283" ht="12.75" customHeight="1" x14ac:dyDescent="0.2">
      <c r="A7" s="33">
        <v>2</v>
      </c>
      <c r="B7" s="63" t="s">
        <v>118</v>
      </c>
      <c r="C7" s="25"/>
      <c r="D7" s="64" t="s">
        <v>138</v>
      </c>
      <c r="E7" s="64" t="s">
        <v>17</v>
      </c>
      <c r="F7" s="65" t="s">
        <v>22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>
        <f>IF(ISNA(VLOOKUP(E7,SortLookup!$A$1:$B$5,2,FALSE))," ",VLOOKUP(E7,SortLookup!$A$1:$B$5,2,FALSE))</f>
        <v>2</v>
      </c>
      <c r="J7" s="22">
        <f>IF(ISNA(VLOOKUP(F7,SortLookup!$A$7:$B$11,2,FALSE))," ",VLOOKUP(F7,SortLookup!$A$7:$B$11,2,FALSE))</f>
        <v>3</v>
      </c>
      <c r="K7" s="58">
        <f t="shared" si="0"/>
        <v>209.44</v>
      </c>
      <c r="L7" s="59">
        <f>AB7+AO7+BA7+BL7+BY7+CJ7+CU7+DF7+DQ7+EB7+EM7+EX7+FI7+FT7+GE7+GP7+HA7+HL7+HW7+IH7</f>
        <v>178.44</v>
      </c>
      <c r="M7" s="36">
        <f>AD7+AQ7+BC7+BN7+CA7+CL7+CW7+DH7+DS7+ED7+EO7+EZ7+FK7+FV7+GG7+GR7+HC7+HN7+HY7+IJ7</f>
        <v>0</v>
      </c>
      <c r="N7" s="37">
        <f t="shared" si="1"/>
        <v>31</v>
      </c>
      <c r="O7" s="60">
        <f>W7+AJ7+AV7+BG7+BT7+CE7+CP7+DA7+DL7+DW7+EH7+ES7+FD7+FO7+FZ7+GK7+GV7+HG7+HR7+IC7</f>
        <v>31</v>
      </c>
      <c r="P7" s="31">
        <v>43.2</v>
      </c>
      <c r="Q7" s="28"/>
      <c r="R7" s="28"/>
      <c r="S7" s="28"/>
      <c r="T7" s="28"/>
      <c r="U7" s="28"/>
      <c r="V7" s="28"/>
      <c r="W7" s="29">
        <v>2</v>
      </c>
      <c r="X7" s="29">
        <v>0</v>
      </c>
      <c r="Y7" s="29">
        <v>0</v>
      </c>
      <c r="Z7" s="29">
        <v>0</v>
      </c>
      <c r="AA7" s="30">
        <v>0</v>
      </c>
      <c r="AB7" s="27">
        <f t="shared" si="2"/>
        <v>43.2</v>
      </c>
      <c r="AC7" s="26">
        <f t="shared" si="3"/>
        <v>2</v>
      </c>
      <c r="AD7" s="23">
        <f t="shared" si="4"/>
        <v>0</v>
      </c>
      <c r="AE7" s="45">
        <f t="shared" si="5"/>
        <v>45.2</v>
      </c>
      <c r="AF7" s="31">
        <v>61.89</v>
      </c>
      <c r="AG7" s="28"/>
      <c r="AH7" s="28"/>
      <c r="AI7" s="28"/>
      <c r="AJ7" s="29">
        <v>2</v>
      </c>
      <c r="AK7" s="29">
        <v>0</v>
      </c>
      <c r="AL7" s="29">
        <v>0</v>
      </c>
      <c r="AM7" s="29">
        <v>0</v>
      </c>
      <c r="AN7" s="30">
        <v>0</v>
      </c>
      <c r="AO7" s="27">
        <f t="shared" si="6"/>
        <v>61.89</v>
      </c>
      <c r="AP7" s="26">
        <f t="shared" si="7"/>
        <v>2</v>
      </c>
      <c r="AQ7" s="23">
        <f t="shared" si="8"/>
        <v>0</v>
      </c>
      <c r="AR7" s="45">
        <f t="shared" si="9"/>
        <v>63.89</v>
      </c>
      <c r="AS7" s="31">
        <v>42.55</v>
      </c>
      <c r="AT7" s="28"/>
      <c r="AU7" s="28"/>
      <c r="AV7" s="29">
        <v>6</v>
      </c>
      <c r="AW7" s="29">
        <v>0</v>
      </c>
      <c r="AX7" s="29">
        <v>0</v>
      </c>
      <c r="AY7" s="29">
        <v>0</v>
      </c>
      <c r="AZ7" s="30">
        <v>0</v>
      </c>
      <c r="BA7" s="27">
        <f t="shared" si="10"/>
        <v>42.55</v>
      </c>
      <c r="BB7" s="26">
        <f t="shared" si="11"/>
        <v>6</v>
      </c>
      <c r="BC7" s="23">
        <f t="shared" si="12"/>
        <v>0</v>
      </c>
      <c r="BD7" s="45">
        <f t="shared" si="13"/>
        <v>48.55</v>
      </c>
      <c r="BE7" s="27"/>
      <c r="BF7" s="43"/>
      <c r="BG7" s="29"/>
      <c r="BH7" s="29"/>
      <c r="BI7" s="29"/>
      <c r="BJ7" s="29"/>
      <c r="BK7" s="30"/>
      <c r="BL7" s="40">
        <f t="shared" si="14"/>
        <v>0</v>
      </c>
      <c r="BM7" s="37">
        <f t="shared" si="15"/>
        <v>0</v>
      </c>
      <c r="BN7" s="36">
        <f t="shared" si="16"/>
        <v>0</v>
      </c>
      <c r="BO7" s="35">
        <f t="shared" si="17"/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 t="shared" si="18"/>
        <v>0</v>
      </c>
      <c r="BZ7" s="26">
        <f t="shared" si="19"/>
        <v>0</v>
      </c>
      <c r="CA7" s="32">
        <f t="shared" si="20"/>
        <v>0</v>
      </c>
      <c r="CB7" s="72">
        <f t="shared" si="21"/>
        <v>0</v>
      </c>
      <c r="CC7" s="31">
        <v>30.8</v>
      </c>
      <c r="CD7" s="28"/>
      <c r="CE7" s="29">
        <v>21</v>
      </c>
      <c r="CF7" s="29">
        <v>0</v>
      </c>
      <c r="CG7" s="29">
        <v>0</v>
      </c>
      <c r="CH7" s="29">
        <v>0</v>
      </c>
      <c r="CI7" s="30">
        <v>0</v>
      </c>
      <c r="CJ7" s="27">
        <f t="shared" si="22"/>
        <v>30.8</v>
      </c>
      <c r="CK7" s="26">
        <f t="shared" si="23"/>
        <v>21</v>
      </c>
      <c r="CL7" s="23">
        <f t="shared" si="24"/>
        <v>0</v>
      </c>
      <c r="CM7" s="45">
        <f t="shared" si="25"/>
        <v>51.8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283" ht="12.75" customHeight="1" x14ac:dyDescent="0.2">
      <c r="A8" s="33">
        <v>3</v>
      </c>
      <c r="B8" s="63" t="s">
        <v>144</v>
      </c>
      <c r="C8" s="25"/>
      <c r="D8" s="64"/>
      <c r="E8" s="64" t="s">
        <v>17</v>
      </c>
      <c r="F8" s="65" t="s">
        <v>102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>
        <f>IF(ISNA(VLOOKUP(E8,SortLookup!$A$1:$B$5,2,FALSE))," ",VLOOKUP(E8,SortLookup!$A$1:$B$5,2,FALSE))</f>
        <v>2</v>
      </c>
      <c r="J8" s="22" t="str">
        <f>IF(ISNA(VLOOKUP(F8,SortLookup!$A$7:$B$11,2,FALSE))," ",VLOOKUP(F8,SortLookup!$A$7:$B$11,2,FALSE))</f>
        <v xml:space="preserve"> </v>
      </c>
      <c r="K8" s="58">
        <f t="shared" si="0"/>
        <v>219.78</v>
      </c>
      <c r="L8" s="59">
        <f>AB8+AO8+BA8+BL8+BY8+CJ8+CU8+DF8+DQ8+EB8+EM8+EX8+FI8+FT8+GE8+GP8+HA8+HL8+HW8+IH8</f>
        <v>138.78</v>
      </c>
      <c r="M8" s="36">
        <f>AD8+AQ8+BC8+BN8+CA8+CL8+CW8+DH8+DS8+ED8+EO8+EZ8+FK8+FV8+GG8+GR8+HC8+HN8+HY8+IJ8</f>
        <v>10</v>
      </c>
      <c r="N8" s="37">
        <f t="shared" si="1"/>
        <v>71</v>
      </c>
      <c r="O8" s="60">
        <f>W8+AJ8+AV8+BG8+BT8+CE8+CP8+DA8+DL8+DW8+EH8+ES8+FD8+FO8+FZ8+GK8+GV8+HG8+HR8+IC8</f>
        <v>71</v>
      </c>
      <c r="P8" s="31">
        <v>36.18</v>
      </c>
      <c r="Q8" s="28"/>
      <c r="R8" s="28"/>
      <c r="S8" s="28"/>
      <c r="T8" s="28"/>
      <c r="U8" s="28"/>
      <c r="V8" s="28"/>
      <c r="W8" s="29">
        <v>9</v>
      </c>
      <c r="X8" s="29">
        <v>0</v>
      </c>
      <c r="Y8" s="29">
        <v>0</v>
      </c>
      <c r="Z8" s="29">
        <v>1</v>
      </c>
      <c r="AA8" s="30">
        <v>0</v>
      </c>
      <c r="AB8" s="27">
        <f t="shared" si="2"/>
        <v>36.18</v>
      </c>
      <c r="AC8" s="26">
        <f t="shared" si="3"/>
        <v>9</v>
      </c>
      <c r="AD8" s="23">
        <f t="shared" si="4"/>
        <v>5</v>
      </c>
      <c r="AE8" s="45">
        <f t="shared" si="5"/>
        <v>50.18</v>
      </c>
      <c r="AF8" s="31">
        <v>36.880000000000003</v>
      </c>
      <c r="AG8" s="28"/>
      <c r="AH8" s="28"/>
      <c r="AI8" s="28"/>
      <c r="AJ8" s="29">
        <v>7</v>
      </c>
      <c r="AK8" s="29">
        <v>0</v>
      </c>
      <c r="AL8" s="29">
        <v>0</v>
      </c>
      <c r="AM8" s="29">
        <v>0</v>
      </c>
      <c r="AN8" s="30">
        <v>0</v>
      </c>
      <c r="AO8" s="27">
        <f t="shared" si="6"/>
        <v>36.880000000000003</v>
      </c>
      <c r="AP8" s="26">
        <f t="shared" si="7"/>
        <v>7</v>
      </c>
      <c r="AQ8" s="23">
        <f t="shared" si="8"/>
        <v>0</v>
      </c>
      <c r="AR8" s="45">
        <f t="shared" si="9"/>
        <v>43.88</v>
      </c>
      <c r="AS8" s="31">
        <v>34.54</v>
      </c>
      <c r="AT8" s="28"/>
      <c r="AU8" s="28"/>
      <c r="AV8" s="29">
        <v>8</v>
      </c>
      <c r="AW8" s="29">
        <v>0</v>
      </c>
      <c r="AX8" s="29">
        <v>0</v>
      </c>
      <c r="AY8" s="29">
        <v>1</v>
      </c>
      <c r="AZ8" s="30">
        <v>0</v>
      </c>
      <c r="BA8" s="27">
        <f t="shared" si="10"/>
        <v>34.54</v>
      </c>
      <c r="BB8" s="26">
        <f t="shared" si="11"/>
        <v>8</v>
      </c>
      <c r="BC8" s="23">
        <f t="shared" si="12"/>
        <v>5</v>
      </c>
      <c r="BD8" s="45">
        <f t="shared" si="13"/>
        <v>47.54</v>
      </c>
      <c r="BE8" s="27"/>
      <c r="BF8" s="43"/>
      <c r="BG8" s="29"/>
      <c r="BH8" s="29"/>
      <c r="BI8" s="29"/>
      <c r="BJ8" s="29"/>
      <c r="BK8" s="30"/>
      <c r="BL8" s="40">
        <f t="shared" si="14"/>
        <v>0</v>
      </c>
      <c r="BM8" s="37">
        <f t="shared" si="15"/>
        <v>0</v>
      </c>
      <c r="BN8" s="36">
        <f t="shared" si="16"/>
        <v>0</v>
      </c>
      <c r="BO8" s="35">
        <f t="shared" si="17"/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 t="shared" si="18"/>
        <v>0</v>
      </c>
      <c r="BZ8" s="26">
        <f t="shared" si="19"/>
        <v>0</v>
      </c>
      <c r="CA8" s="32">
        <f t="shared" si="20"/>
        <v>0</v>
      </c>
      <c r="CB8" s="72">
        <f t="shared" si="21"/>
        <v>0</v>
      </c>
      <c r="CC8" s="31">
        <v>31.18</v>
      </c>
      <c r="CD8" s="28"/>
      <c r="CE8" s="29">
        <v>47</v>
      </c>
      <c r="CF8" s="29">
        <v>0</v>
      </c>
      <c r="CG8" s="29">
        <v>0</v>
      </c>
      <c r="CH8" s="29">
        <v>0</v>
      </c>
      <c r="CI8" s="30">
        <v>0</v>
      </c>
      <c r="CJ8" s="27">
        <f t="shared" si="22"/>
        <v>31.18</v>
      </c>
      <c r="CK8" s="26">
        <f t="shared" si="23"/>
        <v>47</v>
      </c>
      <c r="CL8" s="23">
        <f t="shared" si="24"/>
        <v>0</v>
      </c>
      <c r="CM8" s="45">
        <f t="shared" si="25"/>
        <v>78.180000000000007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</row>
    <row r="9" spans="1:283" x14ac:dyDescent="0.2">
      <c r="A9" s="33">
        <v>4</v>
      </c>
      <c r="B9" s="63" t="s">
        <v>169</v>
      </c>
      <c r="C9" s="25"/>
      <c r="D9" s="64"/>
      <c r="E9" s="64" t="s">
        <v>17</v>
      </c>
      <c r="F9" s="65" t="s">
        <v>22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>
        <f>IF(ISNA(VLOOKUP(E9,SortLookup!$A$1:$B$5,2,FALSE))," ",VLOOKUP(E9,SortLookup!$A$1:$B$5,2,FALSE))</f>
        <v>2</v>
      </c>
      <c r="J9" s="22">
        <f>IF(ISNA(VLOOKUP(F9,SortLookup!$A$7:$B$11,2,FALSE))," ",VLOOKUP(F9,SortLookup!$A$7:$B$11,2,FALSE))</f>
        <v>3</v>
      </c>
      <c r="K9" s="58">
        <f t="shared" si="0"/>
        <v>243.26</v>
      </c>
      <c r="L9" s="59">
        <f>AB9+AO9+BA9+BL9+BY9+CJ9+CU9+DF9+DQ9+EB9+EM9+EX9+FI9+FT9+GE9+GP9+HA9+HL9+HW9+IH9</f>
        <v>189.26</v>
      </c>
      <c r="M9" s="36">
        <f>AD9+AQ9+BC9+BN9+CA9+CL9+CW9+DH9+DS9+ED9+EO9+EZ9+FK9+FV9+GG9+GR9+HC9+HN9+HY9+IJ9</f>
        <v>0</v>
      </c>
      <c r="N9" s="37">
        <f t="shared" si="1"/>
        <v>54</v>
      </c>
      <c r="O9" s="60">
        <f>W9+AJ9+AV9+BG9+BT9+CE9+CP9+DA9+DL9+DW9+EH9+ES9+FD9+FO9+FZ9+GK9+GV9+HG9+HR9+IC9</f>
        <v>54</v>
      </c>
      <c r="P9" s="31">
        <v>41.34</v>
      </c>
      <c r="Q9" s="28"/>
      <c r="R9" s="28"/>
      <c r="S9" s="28"/>
      <c r="T9" s="28"/>
      <c r="U9" s="28"/>
      <c r="V9" s="28"/>
      <c r="W9" s="29">
        <v>1</v>
      </c>
      <c r="X9" s="29">
        <v>0</v>
      </c>
      <c r="Y9" s="29">
        <v>0</v>
      </c>
      <c r="Z9" s="29">
        <v>0</v>
      </c>
      <c r="AA9" s="30">
        <v>0</v>
      </c>
      <c r="AB9" s="27">
        <f t="shared" si="2"/>
        <v>41.34</v>
      </c>
      <c r="AC9" s="26">
        <f t="shared" si="3"/>
        <v>1</v>
      </c>
      <c r="AD9" s="23">
        <f t="shared" si="4"/>
        <v>0</v>
      </c>
      <c r="AE9" s="45">
        <f t="shared" si="5"/>
        <v>42.34</v>
      </c>
      <c r="AF9" s="31">
        <v>61.63</v>
      </c>
      <c r="AG9" s="28"/>
      <c r="AH9" s="28"/>
      <c r="AI9" s="28"/>
      <c r="AJ9" s="29">
        <v>4</v>
      </c>
      <c r="AK9" s="29">
        <v>0</v>
      </c>
      <c r="AL9" s="29">
        <v>0</v>
      </c>
      <c r="AM9" s="29">
        <v>0</v>
      </c>
      <c r="AN9" s="30">
        <v>0</v>
      </c>
      <c r="AO9" s="27">
        <f t="shared" si="6"/>
        <v>61.63</v>
      </c>
      <c r="AP9" s="26">
        <f t="shared" si="7"/>
        <v>4</v>
      </c>
      <c r="AQ9" s="23">
        <f t="shared" si="8"/>
        <v>0</v>
      </c>
      <c r="AR9" s="45">
        <f t="shared" si="9"/>
        <v>65.63</v>
      </c>
      <c r="AS9" s="31">
        <v>44.22</v>
      </c>
      <c r="AT9" s="28"/>
      <c r="AU9" s="28"/>
      <c r="AV9" s="29">
        <v>12</v>
      </c>
      <c r="AW9" s="29">
        <v>0</v>
      </c>
      <c r="AX9" s="29">
        <v>0</v>
      </c>
      <c r="AY9" s="29">
        <v>0</v>
      </c>
      <c r="AZ9" s="30">
        <v>0</v>
      </c>
      <c r="BA9" s="27">
        <f t="shared" si="10"/>
        <v>44.22</v>
      </c>
      <c r="BB9" s="26">
        <f t="shared" si="11"/>
        <v>12</v>
      </c>
      <c r="BC9" s="23">
        <f t="shared" si="12"/>
        <v>0</v>
      </c>
      <c r="BD9" s="45">
        <f t="shared" si="13"/>
        <v>56.22</v>
      </c>
      <c r="BE9" s="27"/>
      <c r="BF9" s="43"/>
      <c r="BG9" s="29"/>
      <c r="BH9" s="29"/>
      <c r="BI9" s="29"/>
      <c r="BJ9" s="29"/>
      <c r="BK9" s="30"/>
      <c r="BL9" s="40">
        <f t="shared" si="14"/>
        <v>0</v>
      </c>
      <c r="BM9" s="37">
        <f t="shared" si="15"/>
        <v>0</v>
      </c>
      <c r="BN9" s="36">
        <f t="shared" si="16"/>
        <v>0</v>
      </c>
      <c r="BO9" s="35">
        <f t="shared" si="17"/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 t="shared" si="18"/>
        <v>0</v>
      </c>
      <c r="BZ9" s="26">
        <f t="shared" si="19"/>
        <v>0</v>
      </c>
      <c r="CA9" s="32">
        <f t="shared" si="20"/>
        <v>0</v>
      </c>
      <c r="CB9" s="72">
        <f t="shared" si="21"/>
        <v>0</v>
      </c>
      <c r="CC9" s="31">
        <v>42.07</v>
      </c>
      <c r="CD9" s="28"/>
      <c r="CE9" s="29">
        <v>37</v>
      </c>
      <c r="CF9" s="29">
        <v>0</v>
      </c>
      <c r="CG9" s="29">
        <v>0</v>
      </c>
      <c r="CH9" s="29">
        <v>0</v>
      </c>
      <c r="CI9" s="30">
        <v>0</v>
      </c>
      <c r="CJ9" s="27">
        <f t="shared" si="22"/>
        <v>42.07</v>
      </c>
      <c r="CK9" s="26">
        <f t="shared" si="23"/>
        <v>37</v>
      </c>
      <c r="CL9" s="23">
        <f t="shared" si="24"/>
        <v>0</v>
      </c>
      <c r="CM9" s="45">
        <f t="shared" si="25"/>
        <v>79.069999999999993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8"/>
      <c r="IO9" s="4"/>
      <c r="IP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</row>
    <row r="10" spans="1:283" x14ac:dyDescent="0.2">
      <c r="A10" s="33">
        <v>5</v>
      </c>
      <c r="B10" s="63" t="s">
        <v>109</v>
      </c>
      <c r="C10" s="25"/>
      <c r="D10" s="64"/>
      <c r="E10" s="64" t="s">
        <v>17</v>
      </c>
      <c r="F10" s="65" t="s">
        <v>23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>
        <f>IF(ISNA(VLOOKUP(E10,SortLookup!$A$1:$B$5,2,FALSE))," ",VLOOKUP(E10,SortLookup!$A$1:$B$5,2,FALSE))</f>
        <v>2</v>
      </c>
      <c r="J10" s="22">
        <f>IF(ISNA(VLOOKUP(F10,SortLookup!$A$7:$B$11,2,FALSE))," ",VLOOKUP(F10,SortLookup!$A$7:$B$11,2,FALSE))</f>
        <v>4</v>
      </c>
      <c r="K10" s="58">
        <f t="shared" si="0"/>
        <v>247.14</v>
      </c>
      <c r="L10" s="59">
        <f>AB10+AO10+BA10+BL10+BY10+CJ10+CU9+DF9+DQ9+EB9+EM9+EX9+FI9+FT9+GE9+GP9+HA9+HL9+HW9+IH9</f>
        <v>209.14</v>
      </c>
      <c r="M10" s="36">
        <f>AD10+AQ10+BC10+BN10+CA10+CL10+CW9+DH9+DS9+ED9+EO9+EZ9+FK9+FV9+GG9+GR9+HC9+HN9+HY9+IJ9</f>
        <v>5</v>
      </c>
      <c r="N10" s="37">
        <f t="shared" si="1"/>
        <v>33</v>
      </c>
      <c r="O10" s="60">
        <f>W10+AJ10+AV10+BG10+BT10+CE10+CP9+DA9+DL9+DW9+EH9+ES9+FD9+FO9+FZ9+GK9+GV9+HG9+HR9+IC9</f>
        <v>33</v>
      </c>
      <c r="P10" s="31">
        <v>49.35</v>
      </c>
      <c r="Q10" s="28"/>
      <c r="R10" s="28"/>
      <c r="S10" s="28"/>
      <c r="T10" s="28"/>
      <c r="U10" s="28"/>
      <c r="V10" s="28"/>
      <c r="W10" s="29">
        <v>0</v>
      </c>
      <c r="X10" s="29">
        <v>0</v>
      </c>
      <c r="Y10" s="29">
        <v>0</v>
      </c>
      <c r="Z10" s="29">
        <v>0</v>
      </c>
      <c r="AA10" s="30">
        <v>0</v>
      </c>
      <c r="AB10" s="27">
        <f t="shared" si="2"/>
        <v>49.35</v>
      </c>
      <c r="AC10" s="26">
        <f t="shared" si="3"/>
        <v>0</v>
      </c>
      <c r="AD10" s="23">
        <f t="shared" si="4"/>
        <v>0</v>
      </c>
      <c r="AE10" s="45">
        <f t="shared" si="5"/>
        <v>49.35</v>
      </c>
      <c r="AF10" s="31">
        <v>66.37</v>
      </c>
      <c r="AG10" s="28"/>
      <c r="AH10" s="28"/>
      <c r="AI10" s="28"/>
      <c r="AJ10" s="29">
        <v>0</v>
      </c>
      <c r="AK10" s="29">
        <v>0</v>
      </c>
      <c r="AL10" s="29">
        <v>0</v>
      </c>
      <c r="AM10" s="29">
        <v>1</v>
      </c>
      <c r="AN10" s="30">
        <v>0</v>
      </c>
      <c r="AO10" s="27">
        <f t="shared" si="6"/>
        <v>66.37</v>
      </c>
      <c r="AP10" s="26">
        <f t="shared" si="7"/>
        <v>0</v>
      </c>
      <c r="AQ10" s="23">
        <f t="shared" si="8"/>
        <v>5</v>
      </c>
      <c r="AR10" s="45">
        <f t="shared" si="9"/>
        <v>71.37</v>
      </c>
      <c r="AS10" s="31">
        <v>45.56</v>
      </c>
      <c r="AT10" s="28"/>
      <c r="AU10" s="28"/>
      <c r="AV10" s="29">
        <v>7</v>
      </c>
      <c r="AW10" s="29">
        <v>0</v>
      </c>
      <c r="AX10" s="29">
        <v>0</v>
      </c>
      <c r="AY10" s="29">
        <v>0</v>
      </c>
      <c r="AZ10" s="30">
        <v>0</v>
      </c>
      <c r="BA10" s="27">
        <f t="shared" si="10"/>
        <v>45.56</v>
      </c>
      <c r="BB10" s="26">
        <f t="shared" si="11"/>
        <v>7</v>
      </c>
      <c r="BC10" s="23">
        <f t="shared" si="12"/>
        <v>0</v>
      </c>
      <c r="BD10" s="45">
        <f t="shared" si="13"/>
        <v>52.56</v>
      </c>
      <c r="BE10" s="27"/>
      <c r="BF10" s="43"/>
      <c r="BG10" s="29"/>
      <c r="BH10" s="29"/>
      <c r="BI10" s="29"/>
      <c r="BJ10" s="29"/>
      <c r="BK10" s="30"/>
      <c r="BL10" s="40">
        <f t="shared" si="14"/>
        <v>0</v>
      </c>
      <c r="BM10" s="37">
        <f t="shared" si="15"/>
        <v>0</v>
      </c>
      <c r="BN10" s="36">
        <f t="shared" si="16"/>
        <v>0</v>
      </c>
      <c r="BO10" s="35">
        <f t="shared" si="17"/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 t="shared" si="18"/>
        <v>0</v>
      </c>
      <c r="BZ10" s="26">
        <f t="shared" si="19"/>
        <v>0</v>
      </c>
      <c r="CA10" s="32">
        <f t="shared" si="20"/>
        <v>0</v>
      </c>
      <c r="CB10" s="72">
        <f t="shared" si="21"/>
        <v>0</v>
      </c>
      <c r="CC10" s="31">
        <v>47.86</v>
      </c>
      <c r="CD10" s="28"/>
      <c r="CE10" s="29">
        <v>26</v>
      </c>
      <c r="CF10" s="29">
        <v>0</v>
      </c>
      <c r="CG10" s="29">
        <v>0</v>
      </c>
      <c r="CH10" s="29">
        <v>0</v>
      </c>
      <c r="CI10" s="30">
        <v>0</v>
      </c>
      <c r="CJ10" s="27">
        <f t="shared" si="22"/>
        <v>47.86</v>
      </c>
      <c r="CK10" s="26">
        <f t="shared" si="23"/>
        <v>26</v>
      </c>
      <c r="CL10" s="23">
        <f t="shared" si="24"/>
        <v>0</v>
      </c>
      <c r="CM10" s="45">
        <f t="shared" si="25"/>
        <v>73.86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x14ac:dyDescent="0.2">
      <c r="A11" s="33">
        <v>6</v>
      </c>
      <c r="B11" s="63" t="s">
        <v>117</v>
      </c>
      <c r="C11" s="25"/>
      <c r="D11" s="64"/>
      <c r="E11" s="64" t="s">
        <v>17</v>
      </c>
      <c r="F11" s="65" t="s">
        <v>22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>
        <f>IF(ISNA(VLOOKUP(E11,SortLookup!$A$1:$B$5,2,FALSE))," ",VLOOKUP(E11,SortLookup!$A$1:$B$5,2,FALSE))</f>
        <v>2</v>
      </c>
      <c r="J11" s="22">
        <f>IF(ISNA(VLOOKUP(F11,SortLookup!$A$7:$B$11,2,FALSE))," ",VLOOKUP(F11,SortLookup!$A$7:$B$11,2,FALSE))</f>
        <v>3</v>
      </c>
      <c r="K11" s="58">
        <f t="shared" si="0"/>
        <v>251.56</v>
      </c>
      <c r="L11" s="59">
        <f>AB11+AO11+BA11+BL11+BY11+CJ11+CU11+DF11+DQ11+EB11+EM11+EX11+FI11+FT11+GE11+GP11+HA11+HL11+HW11+IH11</f>
        <v>188.56</v>
      </c>
      <c r="M11" s="36">
        <f>AD11+AQ11+BC11+BN11+CA11+CL11+CW11+DH11+DS11+ED11+EO11+EZ11+FK11+FV11+GG11+GR11+HC11+HN11+HY11+IJ11</f>
        <v>10</v>
      </c>
      <c r="N11" s="37">
        <f t="shared" si="1"/>
        <v>53</v>
      </c>
      <c r="O11" s="60">
        <f>W11+AJ11+AV11+BG11+BT11+CE11+CP11+DA11+DL11+DW11+EH11+ES11+FD11+FO11+FZ11+GK11+GV11+HG11+HR11+IC11</f>
        <v>53</v>
      </c>
      <c r="P11" s="31">
        <v>50.79</v>
      </c>
      <c r="Q11" s="28"/>
      <c r="R11" s="28"/>
      <c r="S11" s="28"/>
      <c r="T11" s="28"/>
      <c r="U11" s="28"/>
      <c r="V11" s="28"/>
      <c r="W11" s="29">
        <v>6</v>
      </c>
      <c r="X11" s="29">
        <v>0</v>
      </c>
      <c r="Y11" s="29">
        <v>0</v>
      </c>
      <c r="Z11" s="29">
        <v>1</v>
      </c>
      <c r="AA11" s="30">
        <v>0</v>
      </c>
      <c r="AB11" s="27">
        <f t="shared" si="2"/>
        <v>50.79</v>
      </c>
      <c r="AC11" s="26">
        <f t="shared" si="3"/>
        <v>6</v>
      </c>
      <c r="AD11" s="23">
        <f t="shared" si="4"/>
        <v>5</v>
      </c>
      <c r="AE11" s="45">
        <f t="shared" si="5"/>
        <v>61.79</v>
      </c>
      <c r="AF11" s="31">
        <v>56.19</v>
      </c>
      <c r="AG11" s="28"/>
      <c r="AH11" s="28"/>
      <c r="AI11" s="28"/>
      <c r="AJ11" s="29">
        <v>4</v>
      </c>
      <c r="AK11" s="29">
        <v>0</v>
      </c>
      <c r="AL11" s="29">
        <v>0</v>
      </c>
      <c r="AM11" s="29">
        <v>1</v>
      </c>
      <c r="AN11" s="30">
        <v>0</v>
      </c>
      <c r="AO11" s="27">
        <f t="shared" si="6"/>
        <v>56.19</v>
      </c>
      <c r="AP11" s="26">
        <f t="shared" si="7"/>
        <v>4</v>
      </c>
      <c r="AQ11" s="23">
        <f t="shared" si="8"/>
        <v>5</v>
      </c>
      <c r="AR11" s="45">
        <f t="shared" si="9"/>
        <v>65.19</v>
      </c>
      <c r="AS11" s="31">
        <v>41.73</v>
      </c>
      <c r="AT11" s="28"/>
      <c r="AU11" s="28"/>
      <c r="AV11" s="29">
        <v>6</v>
      </c>
      <c r="AW11" s="29">
        <v>0</v>
      </c>
      <c r="AX11" s="29">
        <v>0</v>
      </c>
      <c r="AY11" s="29">
        <v>0</v>
      </c>
      <c r="AZ11" s="30">
        <v>0</v>
      </c>
      <c r="BA11" s="27">
        <f t="shared" si="10"/>
        <v>41.73</v>
      </c>
      <c r="BB11" s="26">
        <f t="shared" si="11"/>
        <v>6</v>
      </c>
      <c r="BC11" s="23">
        <f t="shared" si="12"/>
        <v>0</v>
      </c>
      <c r="BD11" s="45">
        <f t="shared" si="13"/>
        <v>47.73</v>
      </c>
      <c r="BE11" s="27"/>
      <c r="BF11" s="43"/>
      <c r="BG11" s="29"/>
      <c r="BH11" s="29"/>
      <c r="BI11" s="29"/>
      <c r="BJ11" s="29"/>
      <c r="BK11" s="30"/>
      <c r="BL11" s="40">
        <f t="shared" si="14"/>
        <v>0</v>
      </c>
      <c r="BM11" s="37">
        <f t="shared" si="15"/>
        <v>0</v>
      </c>
      <c r="BN11" s="36">
        <f t="shared" si="16"/>
        <v>0</v>
      </c>
      <c r="BO11" s="35">
        <f t="shared" si="17"/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 t="shared" si="18"/>
        <v>0</v>
      </c>
      <c r="BZ11" s="26">
        <f t="shared" si="19"/>
        <v>0</v>
      </c>
      <c r="CA11" s="32">
        <f t="shared" si="20"/>
        <v>0</v>
      </c>
      <c r="CB11" s="72">
        <f t="shared" si="21"/>
        <v>0</v>
      </c>
      <c r="CC11" s="31">
        <v>39.85</v>
      </c>
      <c r="CD11" s="28"/>
      <c r="CE11" s="29">
        <v>37</v>
      </c>
      <c r="CF11" s="29">
        <v>0</v>
      </c>
      <c r="CG11" s="29">
        <v>0</v>
      </c>
      <c r="CH11" s="29">
        <v>0</v>
      </c>
      <c r="CI11" s="30">
        <v>0</v>
      </c>
      <c r="CJ11" s="27">
        <f t="shared" si="22"/>
        <v>39.85</v>
      </c>
      <c r="CK11" s="26">
        <f t="shared" si="23"/>
        <v>37</v>
      </c>
      <c r="CL11" s="23">
        <f t="shared" si="24"/>
        <v>0</v>
      </c>
      <c r="CM11" s="45">
        <f t="shared" si="25"/>
        <v>76.849999999999994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x14ac:dyDescent="0.2">
      <c r="A12" s="33">
        <v>7</v>
      </c>
      <c r="B12" s="63" t="s">
        <v>172</v>
      </c>
      <c r="C12" s="25"/>
      <c r="D12" s="64" t="s">
        <v>112</v>
      </c>
      <c r="E12" s="64" t="s">
        <v>17</v>
      </c>
      <c r="F12" s="65" t="s">
        <v>102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>
        <f>IF(ISNA(VLOOKUP(E12,SortLookup!$A$1:$B$5,2,FALSE))," ",VLOOKUP(E12,SortLookup!$A$1:$B$5,2,FALSE))</f>
        <v>2</v>
      </c>
      <c r="J12" s="22" t="str">
        <f>IF(ISNA(VLOOKUP(F12,SortLookup!$A$7:$B$11,2,FALSE))," ",VLOOKUP(F12,SortLookup!$A$7:$B$11,2,FALSE))</f>
        <v xml:space="preserve"> </v>
      </c>
      <c r="K12" s="58">
        <f t="shared" si="0"/>
        <v>273.57</v>
      </c>
      <c r="L12" s="59">
        <f>AB12+AO12+BA12+BL12+BY12+CJ12+CU6+DF6+DQ6+EB6+EM6+EX6+FI6+FT6+GE6+GP6+HA6+HL6+HW6+IH6</f>
        <v>177.57</v>
      </c>
      <c r="M12" s="36">
        <f>AD12+AQ12+BC12+BN12+CA12+CL12+CW6+DH6+DS6+ED6+EO6+EZ6+FK6+FV6+GG6+GR6+HC6+HN6+HY6+IJ6</f>
        <v>0</v>
      </c>
      <c r="N12" s="37">
        <f t="shared" si="1"/>
        <v>96</v>
      </c>
      <c r="O12" s="60">
        <f>W12+AJ12+AV12+BG12+BT12+CE12+CP6+DA6+DL6+DW6+EH6+ES6+FD6+FO6+FZ6+GK6+GV6+HG6+HR6+IC6</f>
        <v>96</v>
      </c>
      <c r="P12" s="31">
        <v>37</v>
      </c>
      <c r="Q12" s="28"/>
      <c r="R12" s="28"/>
      <c r="S12" s="28"/>
      <c r="T12" s="28"/>
      <c r="U12" s="28"/>
      <c r="V12" s="28"/>
      <c r="W12" s="29">
        <v>4</v>
      </c>
      <c r="X12" s="29">
        <v>0</v>
      </c>
      <c r="Y12" s="29">
        <v>0</v>
      </c>
      <c r="Z12" s="29">
        <v>0</v>
      </c>
      <c r="AA12" s="30">
        <v>0</v>
      </c>
      <c r="AB12" s="27">
        <f t="shared" si="2"/>
        <v>37</v>
      </c>
      <c r="AC12" s="26">
        <f t="shared" si="3"/>
        <v>4</v>
      </c>
      <c r="AD12" s="23">
        <f t="shared" si="4"/>
        <v>0</v>
      </c>
      <c r="AE12" s="45">
        <f t="shared" si="5"/>
        <v>41</v>
      </c>
      <c r="AF12" s="31">
        <v>47.09</v>
      </c>
      <c r="AG12" s="28"/>
      <c r="AH12" s="28"/>
      <c r="AI12" s="28"/>
      <c r="AJ12" s="29">
        <v>37</v>
      </c>
      <c r="AK12" s="29">
        <v>0</v>
      </c>
      <c r="AL12" s="29">
        <v>0</v>
      </c>
      <c r="AM12" s="29">
        <v>0</v>
      </c>
      <c r="AN12" s="30">
        <v>0</v>
      </c>
      <c r="AO12" s="27">
        <f t="shared" si="6"/>
        <v>47.09</v>
      </c>
      <c r="AP12" s="26">
        <f t="shared" si="7"/>
        <v>37</v>
      </c>
      <c r="AQ12" s="23">
        <f t="shared" si="8"/>
        <v>0</v>
      </c>
      <c r="AR12" s="45">
        <f t="shared" si="9"/>
        <v>84.09</v>
      </c>
      <c r="AS12" s="31">
        <v>44.5</v>
      </c>
      <c r="AT12" s="28"/>
      <c r="AU12" s="28"/>
      <c r="AV12" s="29">
        <v>15</v>
      </c>
      <c r="AW12" s="29">
        <v>0</v>
      </c>
      <c r="AX12" s="29">
        <v>0</v>
      </c>
      <c r="AY12" s="29">
        <v>0</v>
      </c>
      <c r="AZ12" s="30">
        <v>0</v>
      </c>
      <c r="BA12" s="27">
        <f t="shared" si="10"/>
        <v>44.5</v>
      </c>
      <c r="BB12" s="26">
        <f t="shared" si="11"/>
        <v>15</v>
      </c>
      <c r="BC12" s="23">
        <f t="shared" si="12"/>
        <v>0</v>
      </c>
      <c r="BD12" s="45">
        <f t="shared" si="13"/>
        <v>59.5</v>
      </c>
      <c r="BE12" s="27"/>
      <c r="BF12" s="43"/>
      <c r="BG12" s="29"/>
      <c r="BH12" s="29"/>
      <c r="BI12" s="29"/>
      <c r="BJ12" s="29"/>
      <c r="BK12" s="30"/>
      <c r="BL12" s="40">
        <f t="shared" si="14"/>
        <v>0</v>
      </c>
      <c r="BM12" s="37">
        <f t="shared" si="15"/>
        <v>0</v>
      </c>
      <c r="BN12" s="36">
        <f t="shared" si="16"/>
        <v>0</v>
      </c>
      <c r="BO12" s="35">
        <f t="shared" si="17"/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 t="shared" si="18"/>
        <v>0</v>
      </c>
      <c r="BZ12" s="26">
        <f t="shared" si="19"/>
        <v>0</v>
      </c>
      <c r="CA12" s="32">
        <f t="shared" si="20"/>
        <v>0</v>
      </c>
      <c r="CB12" s="72">
        <f t="shared" si="21"/>
        <v>0</v>
      </c>
      <c r="CC12" s="31">
        <v>48.98</v>
      </c>
      <c r="CD12" s="28"/>
      <c r="CE12" s="29">
        <v>40</v>
      </c>
      <c r="CF12" s="29">
        <v>0</v>
      </c>
      <c r="CG12" s="29">
        <v>0</v>
      </c>
      <c r="CH12" s="29">
        <v>0</v>
      </c>
      <c r="CI12" s="30">
        <v>0</v>
      </c>
      <c r="CJ12" s="27">
        <f t="shared" si="22"/>
        <v>48.98</v>
      </c>
      <c r="CK12" s="26">
        <f t="shared" si="23"/>
        <v>40</v>
      </c>
      <c r="CL12" s="23">
        <f t="shared" si="24"/>
        <v>0</v>
      </c>
      <c r="CM12" s="45">
        <f t="shared" si="25"/>
        <v>88.98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O12" s="4"/>
      <c r="IP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</row>
    <row r="13" spans="1:283" x14ac:dyDescent="0.2">
      <c r="A13" s="33">
        <v>8</v>
      </c>
      <c r="B13" s="63" t="s">
        <v>133</v>
      </c>
      <c r="C13" s="25"/>
      <c r="D13" s="64" t="s">
        <v>112</v>
      </c>
      <c r="E13" s="64" t="s">
        <v>17</v>
      </c>
      <c r="F13" s="65" t="s">
        <v>102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>
        <f>IF(ISNA(VLOOKUP(E13,SortLookup!$A$1:$B$5,2,FALSE))," ",VLOOKUP(E13,SortLookup!$A$1:$B$5,2,FALSE))</f>
        <v>2</v>
      </c>
      <c r="J13" s="22" t="str">
        <f>IF(ISNA(VLOOKUP(F13,SortLookup!$A$7:$B$11,2,FALSE))," ",VLOOKUP(F13,SortLookup!$A$7:$B$11,2,FALSE))</f>
        <v xml:space="preserve"> </v>
      </c>
      <c r="K13" s="58">
        <f t="shared" si="0"/>
        <v>300.91000000000003</v>
      </c>
      <c r="L13" s="59">
        <f>AB13+AO13+BA13+BL13+BY13+CJ13+CU12+DF12+DQ12+EB12+EM12+EX12+FI12+FT12+GE12+GP12+HA12+HL12+HW12+IH12</f>
        <v>186.91</v>
      </c>
      <c r="M13" s="36">
        <f>AD13+AQ13+BC13+BN13+CA13+CL13+CW12+DH12+DS12+ED12+EO12+EZ12+FK12+FV12+GG12+GR12+HC12+HN12+HY12+IJ12</f>
        <v>3</v>
      </c>
      <c r="N13" s="37">
        <f t="shared" si="1"/>
        <v>111</v>
      </c>
      <c r="O13" s="60">
        <f>W13+AJ13+AV13+BG13+BT13+CE13+CP12+DA12+DL12+DW12+EH12+ES12+FD12+FO12+FZ12+GK12+GV12+HG12+HR12+IC12</f>
        <v>111</v>
      </c>
      <c r="P13" s="31">
        <v>54.59</v>
      </c>
      <c r="Q13" s="28"/>
      <c r="R13" s="28"/>
      <c r="S13" s="28"/>
      <c r="T13" s="28"/>
      <c r="U13" s="28"/>
      <c r="V13" s="28"/>
      <c r="W13" s="29">
        <v>2</v>
      </c>
      <c r="X13" s="29">
        <v>0</v>
      </c>
      <c r="Y13" s="29">
        <v>0</v>
      </c>
      <c r="Z13" s="29">
        <v>0</v>
      </c>
      <c r="AA13" s="30">
        <v>0</v>
      </c>
      <c r="AB13" s="27">
        <f t="shared" si="2"/>
        <v>54.59</v>
      </c>
      <c r="AC13" s="26">
        <f t="shared" si="3"/>
        <v>2</v>
      </c>
      <c r="AD13" s="23">
        <f t="shared" si="4"/>
        <v>0</v>
      </c>
      <c r="AE13" s="45">
        <f t="shared" si="5"/>
        <v>56.59</v>
      </c>
      <c r="AF13" s="31">
        <v>65.739999999999995</v>
      </c>
      <c r="AG13" s="28"/>
      <c r="AH13" s="28"/>
      <c r="AI13" s="28"/>
      <c r="AJ13" s="29">
        <v>3</v>
      </c>
      <c r="AK13" s="29">
        <v>1</v>
      </c>
      <c r="AL13" s="29">
        <v>0</v>
      </c>
      <c r="AM13" s="29">
        <v>0</v>
      </c>
      <c r="AN13" s="30">
        <v>0</v>
      </c>
      <c r="AO13" s="27">
        <f t="shared" si="6"/>
        <v>65.739999999999995</v>
      </c>
      <c r="AP13" s="26">
        <f t="shared" si="7"/>
        <v>3</v>
      </c>
      <c r="AQ13" s="23">
        <f t="shared" si="8"/>
        <v>3</v>
      </c>
      <c r="AR13" s="45">
        <f t="shared" si="9"/>
        <v>71.739999999999995</v>
      </c>
      <c r="AS13" s="31">
        <v>37.94</v>
      </c>
      <c r="AT13" s="28"/>
      <c r="AU13" s="28"/>
      <c r="AV13" s="29">
        <v>29</v>
      </c>
      <c r="AW13" s="29">
        <v>0</v>
      </c>
      <c r="AX13" s="29">
        <v>0</v>
      </c>
      <c r="AY13" s="29">
        <v>0</v>
      </c>
      <c r="AZ13" s="30">
        <v>0</v>
      </c>
      <c r="BA13" s="27">
        <f t="shared" si="10"/>
        <v>37.94</v>
      </c>
      <c r="BB13" s="26">
        <f t="shared" si="11"/>
        <v>29</v>
      </c>
      <c r="BC13" s="23">
        <f t="shared" si="12"/>
        <v>0</v>
      </c>
      <c r="BD13" s="45">
        <f t="shared" si="13"/>
        <v>66.94</v>
      </c>
      <c r="BE13" s="27"/>
      <c r="BF13" s="43"/>
      <c r="BG13" s="29"/>
      <c r="BH13" s="29"/>
      <c r="BI13" s="29"/>
      <c r="BJ13" s="29"/>
      <c r="BK13" s="30"/>
      <c r="BL13" s="40">
        <f t="shared" si="14"/>
        <v>0</v>
      </c>
      <c r="BM13" s="37">
        <f t="shared" si="15"/>
        <v>0</v>
      </c>
      <c r="BN13" s="36">
        <f t="shared" si="16"/>
        <v>0</v>
      </c>
      <c r="BO13" s="35">
        <f t="shared" si="17"/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si="18"/>
        <v>0</v>
      </c>
      <c r="BZ13" s="26">
        <f t="shared" si="19"/>
        <v>0</v>
      </c>
      <c r="CA13" s="32">
        <f t="shared" si="20"/>
        <v>0</v>
      </c>
      <c r="CB13" s="72">
        <f t="shared" si="21"/>
        <v>0</v>
      </c>
      <c r="CC13" s="31">
        <v>28.64</v>
      </c>
      <c r="CD13" s="28"/>
      <c r="CE13" s="29">
        <v>77</v>
      </c>
      <c r="CF13" s="29">
        <v>0</v>
      </c>
      <c r="CG13" s="29">
        <v>0</v>
      </c>
      <c r="CH13" s="29">
        <v>0</v>
      </c>
      <c r="CI13" s="30">
        <v>0</v>
      </c>
      <c r="CJ13" s="27">
        <f t="shared" si="22"/>
        <v>28.64</v>
      </c>
      <c r="CK13" s="26">
        <f t="shared" si="23"/>
        <v>77</v>
      </c>
      <c r="CL13" s="23">
        <f t="shared" si="24"/>
        <v>0</v>
      </c>
      <c r="CM13" s="45">
        <f t="shared" si="25"/>
        <v>105.64</v>
      </c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8"/>
      <c r="IM13" s="4"/>
      <c r="IN13" s="4"/>
    </row>
    <row r="14" spans="1:283" x14ac:dyDescent="0.2">
      <c r="A14" s="33">
        <v>9</v>
      </c>
      <c r="B14" s="63" t="s">
        <v>173</v>
      </c>
      <c r="C14" s="25"/>
      <c r="D14" s="64" t="s">
        <v>112</v>
      </c>
      <c r="E14" s="64" t="s">
        <v>17</v>
      </c>
      <c r="F14" s="65" t="s">
        <v>102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>
        <f>IF(ISNA(VLOOKUP(E14,SortLookup!$A$1:$B$5,2,FALSE))," ",VLOOKUP(E14,SortLookup!$A$1:$B$5,2,FALSE))</f>
        <v>2</v>
      </c>
      <c r="J14" s="22" t="str">
        <f>IF(ISNA(VLOOKUP(F14,SortLookup!$A$7:$B$11,2,FALSE))," ",VLOOKUP(F14,SortLookup!$A$7:$B$11,2,FALSE))</f>
        <v xml:space="preserve"> </v>
      </c>
      <c r="K14" s="58">
        <f t="shared" si="0"/>
        <v>317.99</v>
      </c>
      <c r="L14" s="59">
        <f>AB14+AO14+BA14+BL14+BY14+CJ14+CU8+DF8+DQ8+EB8+EM8+EX8+FI8+FT8+GE8+GP8+HA8+HL8+HW8+IH8</f>
        <v>207.99</v>
      </c>
      <c r="M14" s="36">
        <f>AD14+AQ14+BC14+BN14+CA14+CL14+CW8+DH8+DS8+ED8+EO8+EZ8+FK8+FV8+GG8+GR8+HC8+HN8+HY8+IJ8</f>
        <v>10</v>
      </c>
      <c r="N14" s="37">
        <f t="shared" si="1"/>
        <v>100</v>
      </c>
      <c r="O14" s="60">
        <f>W14+AJ14+AV14+BG14+BT14+CE14+CP8+DA8+DL8+DW8+EH8+ES8+FD8+FO8+FZ8+GK8+GV8+HG8+HR8+IC8</f>
        <v>100</v>
      </c>
      <c r="P14" s="31">
        <v>46.09</v>
      </c>
      <c r="Q14" s="28"/>
      <c r="R14" s="28"/>
      <c r="S14" s="28"/>
      <c r="T14" s="28"/>
      <c r="U14" s="28"/>
      <c r="V14" s="28"/>
      <c r="W14" s="29">
        <v>11</v>
      </c>
      <c r="X14" s="29">
        <v>0</v>
      </c>
      <c r="Y14" s="29">
        <v>0</v>
      </c>
      <c r="Z14" s="29">
        <v>0</v>
      </c>
      <c r="AA14" s="30">
        <v>0</v>
      </c>
      <c r="AB14" s="27">
        <f t="shared" si="2"/>
        <v>46.09</v>
      </c>
      <c r="AC14" s="26">
        <f t="shared" si="3"/>
        <v>11</v>
      </c>
      <c r="AD14" s="23">
        <f t="shared" si="4"/>
        <v>0</v>
      </c>
      <c r="AE14" s="45">
        <f t="shared" si="5"/>
        <v>57.09</v>
      </c>
      <c r="AF14" s="31">
        <v>69.73</v>
      </c>
      <c r="AG14" s="28"/>
      <c r="AH14" s="28"/>
      <c r="AI14" s="28"/>
      <c r="AJ14" s="29">
        <v>6</v>
      </c>
      <c r="AK14" s="29">
        <v>0</v>
      </c>
      <c r="AL14" s="29">
        <v>0</v>
      </c>
      <c r="AM14" s="29">
        <v>2</v>
      </c>
      <c r="AN14" s="30">
        <v>0</v>
      </c>
      <c r="AO14" s="27">
        <f t="shared" si="6"/>
        <v>69.73</v>
      </c>
      <c r="AP14" s="26">
        <f t="shared" si="7"/>
        <v>6</v>
      </c>
      <c r="AQ14" s="23">
        <f t="shared" si="8"/>
        <v>10</v>
      </c>
      <c r="AR14" s="45">
        <f t="shared" si="9"/>
        <v>85.73</v>
      </c>
      <c r="AS14" s="31">
        <v>46.79</v>
      </c>
      <c r="AT14" s="28"/>
      <c r="AU14" s="28"/>
      <c r="AV14" s="29">
        <v>21</v>
      </c>
      <c r="AW14" s="29">
        <v>0</v>
      </c>
      <c r="AX14" s="29">
        <v>0</v>
      </c>
      <c r="AY14" s="29">
        <v>0</v>
      </c>
      <c r="AZ14" s="30">
        <v>0</v>
      </c>
      <c r="BA14" s="27">
        <f t="shared" si="10"/>
        <v>46.79</v>
      </c>
      <c r="BB14" s="26">
        <f t="shared" si="11"/>
        <v>21</v>
      </c>
      <c r="BC14" s="23">
        <f t="shared" si="12"/>
        <v>0</v>
      </c>
      <c r="BD14" s="45">
        <f t="shared" si="13"/>
        <v>67.790000000000006</v>
      </c>
      <c r="BE14" s="27"/>
      <c r="BF14" s="43"/>
      <c r="BG14" s="29"/>
      <c r="BH14" s="29"/>
      <c r="BI14" s="29"/>
      <c r="BJ14" s="29"/>
      <c r="BK14" s="30"/>
      <c r="BL14" s="40">
        <f t="shared" si="14"/>
        <v>0</v>
      </c>
      <c r="BM14" s="37">
        <f t="shared" si="15"/>
        <v>0</v>
      </c>
      <c r="BN14" s="36">
        <f t="shared" si="16"/>
        <v>0</v>
      </c>
      <c r="BO14" s="35">
        <f t="shared" si="17"/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si="18"/>
        <v>0</v>
      </c>
      <c r="BZ14" s="26">
        <f t="shared" si="19"/>
        <v>0</v>
      </c>
      <c r="CA14" s="32">
        <f t="shared" si="20"/>
        <v>0</v>
      </c>
      <c r="CB14" s="72">
        <f t="shared" si="21"/>
        <v>0</v>
      </c>
      <c r="CC14" s="31">
        <v>45.38</v>
      </c>
      <c r="CD14" s="28"/>
      <c r="CE14" s="29">
        <v>62</v>
      </c>
      <c r="CF14" s="29">
        <v>0</v>
      </c>
      <c r="CG14" s="29">
        <v>0</v>
      </c>
      <c r="CH14" s="29">
        <v>0</v>
      </c>
      <c r="CI14" s="30">
        <v>0</v>
      </c>
      <c r="CJ14" s="27">
        <f t="shared" si="22"/>
        <v>45.38</v>
      </c>
      <c r="CK14" s="26">
        <f t="shared" si="23"/>
        <v>62</v>
      </c>
      <c r="CL14" s="23">
        <f t="shared" si="24"/>
        <v>0</v>
      </c>
      <c r="CM14" s="45">
        <f t="shared" si="25"/>
        <v>107.38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78"/>
      <c r="IO14" s="4"/>
      <c r="IP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</row>
    <row r="15" spans="1:283" s="4" customFormat="1" ht="12.6" customHeight="1" x14ac:dyDescent="0.2">
      <c r="A15" s="33">
        <v>10</v>
      </c>
      <c r="B15" s="63" t="s">
        <v>175</v>
      </c>
      <c r="C15" s="25"/>
      <c r="D15" s="64" t="s">
        <v>112</v>
      </c>
      <c r="E15" s="64" t="s">
        <v>17</v>
      </c>
      <c r="F15" s="65" t="s">
        <v>111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>
        <f>IF(ISNA(VLOOKUP(E15,SortLookup!$A$1:$B$5,2,FALSE))," ",VLOOKUP(E15,SortLookup!$A$1:$B$5,2,FALSE))</f>
        <v>2</v>
      </c>
      <c r="J15" s="22" t="str">
        <f>IF(ISNA(VLOOKUP(F15,SortLookup!$A$7:$B$11,2,FALSE))," ",VLOOKUP(F15,SortLookup!$A$7:$B$11,2,FALSE))</f>
        <v xml:space="preserve"> </v>
      </c>
      <c r="K15" s="58">
        <f t="shared" si="0"/>
        <v>503.01</v>
      </c>
      <c r="L15" s="59">
        <f>AB15+AO15+BA15+BL15+BY15+CJ15+CU9+DF9+DQ9+EB9+EM9+EX9+FI9+FT9+GE9+GP9+HA9+HL9+HW9+IH9</f>
        <v>293.01</v>
      </c>
      <c r="M15" s="36">
        <f>AD15+AQ15+BC15+BN15+CA15+CL15+CW9+DH9+DS9+ED9+EO9+EZ9+FK9+FV9+GG9+GR9+HC9+HN9+HY9+IJ9</f>
        <v>11</v>
      </c>
      <c r="N15" s="37">
        <f t="shared" si="1"/>
        <v>199</v>
      </c>
      <c r="O15" s="60">
        <f>W15+AJ15+AV15+BG15+BT15+CE15+CP9+DA9+DL9+DW9+EH9+ES9+FD9+FO9+FZ9+GK9+GV9+HG9+HR9+IC9</f>
        <v>199</v>
      </c>
      <c r="P15" s="31">
        <v>53.63</v>
      </c>
      <c r="Q15" s="28"/>
      <c r="R15" s="28"/>
      <c r="S15" s="28"/>
      <c r="T15" s="28"/>
      <c r="U15" s="28"/>
      <c r="V15" s="28"/>
      <c r="W15" s="29">
        <v>35</v>
      </c>
      <c r="X15" s="29">
        <v>0</v>
      </c>
      <c r="Y15" s="29">
        <v>0</v>
      </c>
      <c r="Z15" s="29">
        <v>0</v>
      </c>
      <c r="AA15" s="30">
        <v>0</v>
      </c>
      <c r="AB15" s="27">
        <f t="shared" si="2"/>
        <v>53.63</v>
      </c>
      <c r="AC15" s="26">
        <f t="shared" si="3"/>
        <v>35</v>
      </c>
      <c r="AD15" s="23">
        <f t="shared" si="4"/>
        <v>0</v>
      </c>
      <c r="AE15" s="45">
        <f t="shared" si="5"/>
        <v>88.63</v>
      </c>
      <c r="AF15" s="31">
        <v>105.38</v>
      </c>
      <c r="AG15" s="28"/>
      <c r="AH15" s="28"/>
      <c r="AI15" s="28"/>
      <c r="AJ15" s="29">
        <v>41</v>
      </c>
      <c r="AK15" s="29">
        <v>2</v>
      </c>
      <c r="AL15" s="29">
        <v>0</v>
      </c>
      <c r="AM15" s="29">
        <v>1</v>
      </c>
      <c r="AN15" s="30">
        <v>0</v>
      </c>
      <c r="AO15" s="27">
        <f t="shared" si="6"/>
        <v>105.38</v>
      </c>
      <c r="AP15" s="26">
        <f t="shared" si="7"/>
        <v>41</v>
      </c>
      <c r="AQ15" s="23">
        <f t="shared" si="8"/>
        <v>11</v>
      </c>
      <c r="AR15" s="45">
        <f t="shared" si="9"/>
        <v>157.38</v>
      </c>
      <c r="AS15" s="31">
        <v>75.91</v>
      </c>
      <c r="AT15" s="28"/>
      <c r="AU15" s="28"/>
      <c r="AV15" s="29">
        <v>41</v>
      </c>
      <c r="AW15" s="29">
        <v>0</v>
      </c>
      <c r="AX15" s="29">
        <v>0</v>
      </c>
      <c r="AY15" s="29">
        <v>0</v>
      </c>
      <c r="AZ15" s="30">
        <v>0</v>
      </c>
      <c r="BA15" s="27">
        <f t="shared" si="10"/>
        <v>75.91</v>
      </c>
      <c r="BB15" s="26">
        <f t="shared" si="11"/>
        <v>41</v>
      </c>
      <c r="BC15" s="23">
        <f t="shared" si="12"/>
        <v>0</v>
      </c>
      <c r="BD15" s="45">
        <f t="shared" si="13"/>
        <v>116.91</v>
      </c>
      <c r="BE15" s="27"/>
      <c r="BF15" s="43"/>
      <c r="BG15" s="29"/>
      <c r="BH15" s="29"/>
      <c r="BI15" s="29"/>
      <c r="BJ15" s="29"/>
      <c r="BK15" s="30"/>
      <c r="BL15" s="40">
        <f t="shared" si="14"/>
        <v>0</v>
      </c>
      <c r="BM15" s="37">
        <f t="shared" si="15"/>
        <v>0</v>
      </c>
      <c r="BN15" s="36">
        <f t="shared" si="16"/>
        <v>0</v>
      </c>
      <c r="BO15" s="35">
        <f t="shared" si="17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18"/>
        <v>0</v>
      </c>
      <c r="BZ15" s="26">
        <f t="shared" si="19"/>
        <v>0</v>
      </c>
      <c r="CA15" s="32">
        <f t="shared" si="20"/>
        <v>0</v>
      </c>
      <c r="CB15" s="72">
        <f t="shared" si="21"/>
        <v>0</v>
      </c>
      <c r="CC15" s="31">
        <v>58.09</v>
      </c>
      <c r="CD15" s="28"/>
      <c r="CE15" s="29">
        <v>82</v>
      </c>
      <c r="CF15" s="29">
        <v>0</v>
      </c>
      <c r="CG15" s="29">
        <v>0</v>
      </c>
      <c r="CH15" s="29">
        <v>0</v>
      </c>
      <c r="CI15" s="30">
        <v>0</v>
      </c>
      <c r="CJ15" s="27">
        <f t="shared" si="22"/>
        <v>58.09</v>
      </c>
      <c r="CK15" s="26">
        <f t="shared" si="23"/>
        <v>82</v>
      </c>
      <c r="CL15" s="23">
        <f t="shared" si="24"/>
        <v>0</v>
      </c>
      <c r="CM15" s="45">
        <f t="shared" si="25"/>
        <v>140.09</v>
      </c>
      <c r="IL15" s="79"/>
      <c r="IO15"/>
      <c r="IP15"/>
      <c r="IQ15"/>
    </row>
    <row r="16" spans="1:283" s="77" customFormat="1" ht="3" customHeight="1" x14ac:dyDescent="0.2">
      <c r="A16" s="221"/>
      <c r="B16" s="222"/>
      <c r="C16" s="223"/>
      <c r="D16" s="224"/>
      <c r="E16" s="224"/>
      <c r="F16" s="225"/>
      <c r="G16" s="226"/>
      <c r="H16" s="227"/>
      <c r="I16" s="228"/>
      <c r="J16" s="229"/>
      <c r="K16" s="230"/>
      <c r="L16" s="231"/>
      <c r="M16" s="232"/>
      <c r="N16" s="233"/>
      <c r="O16" s="234"/>
      <c r="P16" s="235"/>
      <c r="Q16" s="236"/>
      <c r="R16" s="236"/>
      <c r="S16" s="236"/>
      <c r="T16" s="236"/>
      <c r="U16" s="236"/>
      <c r="V16" s="236"/>
      <c r="W16" s="237"/>
      <c r="X16" s="237"/>
      <c r="Y16" s="237"/>
      <c r="Z16" s="237"/>
      <c r="AA16" s="238"/>
      <c r="AB16" s="239"/>
      <c r="AC16" s="240"/>
      <c r="AD16" s="241"/>
      <c r="AE16" s="242"/>
      <c r="AF16" s="235"/>
      <c r="AG16" s="236"/>
      <c r="AH16" s="236"/>
      <c r="AI16" s="236"/>
      <c r="AJ16" s="237"/>
      <c r="AK16" s="237"/>
      <c r="AL16" s="237"/>
      <c r="AM16" s="237"/>
      <c r="AN16" s="238"/>
      <c r="AO16" s="239"/>
      <c r="AP16" s="240"/>
      <c r="AQ16" s="241"/>
      <c r="AR16" s="242"/>
      <c r="AS16" s="235"/>
      <c r="AT16" s="236"/>
      <c r="AU16" s="236"/>
      <c r="AV16" s="237"/>
      <c r="AW16" s="237"/>
      <c r="AX16" s="237"/>
      <c r="AY16" s="237"/>
      <c r="AZ16" s="238"/>
      <c r="BA16" s="239"/>
      <c r="BB16" s="240"/>
      <c r="BC16" s="241"/>
      <c r="BD16" s="242"/>
      <c r="BE16" s="239"/>
      <c r="BF16" s="243"/>
      <c r="BG16" s="237"/>
      <c r="BH16" s="237"/>
      <c r="BI16" s="237"/>
      <c r="BJ16" s="237"/>
      <c r="BK16" s="238"/>
      <c r="BL16" s="244"/>
      <c r="BM16" s="233"/>
      <c r="BN16" s="232"/>
      <c r="BO16" s="245"/>
      <c r="BP16" s="235"/>
      <c r="BQ16" s="236"/>
      <c r="BR16" s="236"/>
      <c r="BS16" s="236"/>
      <c r="BT16" s="237"/>
      <c r="BU16" s="237"/>
      <c r="BV16" s="237"/>
      <c r="BW16" s="237"/>
      <c r="BX16" s="238"/>
      <c r="BY16" s="239"/>
      <c r="BZ16" s="240"/>
      <c r="CA16" s="246"/>
      <c r="CB16" s="247"/>
      <c r="CC16" s="235"/>
      <c r="CD16" s="236"/>
      <c r="CE16" s="237"/>
      <c r="CF16" s="237"/>
      <c r="CG16" s="237"/>
      <c r="CH16" s="237"/>
      <c r="CI16" s="238"/>
      <c r="CJ16" s="239"/>
      <c r="CK16" s="240"/>
      <c r="CL16" s="241"/>
      <c r="CM16" s="242"/>
      <c r="IL16" s="214"/>
      <c r="IO16" s="213"/>
      <c r="IP16" s="213"/>
      <c r="IQ16" s="213"/>
    </row>
    <row r="17" spans="1:283" s="4" customFormat="1" ht="12.75" customHeight="1" x14ac:dyDescent="0.2">
      <c r="A17" s="33">
        <v>1</v>
      </c>
      <c r="B17" s="63" t="s">
        <v>150</v>
      </c>
      <c r="C17" s="25"/>
      <c r="D17" s="64" t="s">
        <v>112</v>
      </c>
      <c r="E17" s="64" t="s">
        <v>16</v>
      </c>
      <c r="F17" s="65" t="s">
        <v>102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>
        <f>IF(ISNA(VLOOKUP(E17,SortLookup!$A$1:$B$5,2,FALSE))," ",VLOOKUP(E17,SortLookup!$A$1:$B$5,2,FALSE))</f>
        <v>1</v>
      </c>
      <c r="J17" s="22" t="str">
        <f>IF(ISNA(VLOOKUP(F17,SortLookup!$A$7:$B$11,2,FALSE))," ",VLOOKUP(F17,SortLookup!$A$7:$B$11,2,FALSE))</f>
        <v xml:space="preserve"> </v>
      </c>
      <c r="K17" s="58">
        <f t="shared" ref="K17:K28" si="26">L17+M17+O17</f>
        <v>134</v>
      </c>
      <c r="L17" s="59">
        <f>AB17+AO17+BA17+BL17+BY17+CJ17+CU17+DF17+DQ17+EB17+EM17+EX17+FI17+FT17+GE17+GP17+HA17+HL17+HW17+IH17</f>
        <v>109</v>
      </c>
      <c r="M17" s="36">
        <f>AD17+AQ17+BC17+BN17+CA17+CL17+CW17+DH17+DS17+ED17+EO17+EZ17+FK17+FV17+GG17+GR17+HC17+HN17+HY17+IJ17</f>
        <v>0</v>
      </c>
      <c r="N17" s="37">
        <f t="shared" ref="N17:N28" si="27">O17</f>
        <v>25</v>
      </c>
      <c r="O17" s="60">
        <f>W17+AJ17+AV17+BG17+BT17+CE17+CP17+DA17+DL17+DW17+EH17+ES17+FD17+FO17+FZ17+GK17+GV17+HG17+HR17+IC17</f>
        <v>25</v>
      </c>
      <c r="P17" s="31">
        <v>21.54</v>
      </c>
      <c r="Q17" s="28"/>
      <c r="R17" s="28"/>
      <c r="S17" s="28"/>
      <c r="T17" s="28"/>
      <c r="U17" s="28"/>
      <c r="V17" s="28"/>
      <c r="W17" s="29">
        <v>0</v>
      </c>
      <c r="X17" s="29">
        <v>0</v>
      </c>
      <c r="Y17" s="29">
        <v>0</v>
      </c>
      <c r="Z17" s="29">
        <v>0</v>
      </c>
      <c r="AA17" s="30">
        <v>0</v>
      </c>
      <c r="AB17" s="27">
        <f t="shared" ref="AB17:AB28" si="28">P17+Q17+R17+S17+T17+U17+V17</f>
        <v>21.54</v>
      </c>
      <c r="AC17" s="26">
        <f t="shared" ref="AC17:AC28" si="29">W17</f>
        <v>0</v>
      </c>
      <c r="AD17" s="23">
        <f t="shared" ref="AD17:AD28" si="30">(X17*3)+(Y17*10)+(Z17*5)+(AA17*20)</f>
        <v>0</v>
      </c>
      <c r="AE17" s="45">
        <f t="shared" ref="AE17:AE28" si="31">AB17+AC17+AD17</f>
        <v>21.54</v>
      </c>
      <c r="AF17" s="31">
        <v>32.770000000000003</v>
      </c>
      <c r="AG17" s="28"/>
      <c r="AH17" s="28"/>
      <c r="AI17" s="28"/>
      <c r="AJ17" s="29">
        <v>0</v>
      </c>
      <c r="AK17" s="29">
        <v>0</v>
      </c>
      <c r="AL17" s="29">
        <v>0</v>
      </c>
      <c r="AM17" s="29">
        <v>0</v>
      </c>
      <c r="AN17" s="30">
        <v>0</v>
      </c>
      <c r="AO17" s="27">
        <f t="shared" ref="AO17:AO28" si="32">AF17+AG17+AH17+AI17</f>
        <v>32.770000000000003</v>
      </c>
      <c r="AP17" s="26">
        <f t="shared" ref="AP17:AP28" si="33">AJ17</f>
        <v>0</v>
      </c>
      <c r="AQ17" s="23">
        <f t="shared" ref="AQ17:AQ28" si="34">(AK17*3)+(AL17*10)+(AM17*5)+(AN17*20)</f>
        <v>0</v>
      </c>
      <c r="AR17" s="45">
        <f t="shared" ref="AR17:AR28" si="35">AO17+AP17+AQ17</f>
        <v>32.770000000000003</v>
      </c>
      <c r="AS17" s="31">
        <v>29.05</v>
      </c>
      <c r="AT17" s="28"/>
      <c r="AU17" s="28"/>
      <c r="AV17" s="29">
        <v>5</v>
      </c>
      <c r="AW17" s="29">
        <v>0</v>
      </c>
      <c r="AX17" s="29">
        <v>0</v>
      </c>
      <c r="AY17" s="29">
        <v>0</v>
      </c>
      <c r="AZ17" s="30">
        <v>0</v>
      </c>
      <c r="BA17" s="27">
        <f t="shared" ref="BA17:BA28" si="36">AS17+AT17+AU17</f>
        <v>29.05</v>
      </c>
      <c r="BB17" s="26">
        <f t="shared" ref="BB17:BB28" si="37">AV17</f>
        <v>5</v>
      </c>
      <c r="BC17" s="23">
        <f t="shared" ref="BC17:BC28" si="38">(AW17*3)+(AX17*10)+(AY17*5)+(AZ17*20)</f>
        <v>0</v>
      </c>
      <c r="BD17" s="45">
        <f t="shared" ref="BD17:BD28" si="39">BA17+BB17+BC17</f>
        <v>34.049999999999997</v>
      </c>
      <c r="BE17" s="27"/>
      <c r="BF17" s="43"/>
      <c r="BG17" s="29"/>
      <c r="BH17" s="29"/>
      <c r="BI17" s="29"/>
      <c r="BJ17" s="29"/>
      <c r="BK17" s="30"/>
      <c r="BL17" s="40">
        <f t="shared" ref="BL17:BL28" si="40">BE17+BF17</f>
        <v>0</v>
      </c>
      <c r="BM17" s="37">
        <f t="shared" ref="BM17:BM28" si="41">BG17/2</f>
        <v>0</v>
      </c>
      <c r="BN17" s="36">
        <f t="shared" ref="BN17:BN28" si="42">(BH17*3)+(BI17*5)+(BJ17*5)+(BK17*20)</f>
        <v>0</v>
      </c>
      <c r="BO17" s="35">
        <f t="shared" ref="BO17:BO28" si="43"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ref="BY17:BY28" si="44">BP17+BQ17+BR17+BS17</f>
        <v>0</v>
      </c>
      <c r="BZ17" s="26">
        <f t="shared" ref="BZ17:BZ28" si="45">BT17</f>
        <v>0</v>
      </c>
      <c r="CA17" s="32">
        <f t="shared" ref="CA17:CA28" si="46">(BU17*3)+(BV17*10)+(BW17*5)+(BX17*20)</f>
        <v>0</v>
      </c>
      <c r="CB17" s="72">
        <f t="shared" ref="CB17:CB28" si="47">BY17+BZ17+CA17</f>
        <v>0</v>
      </c>
      <c r="CC17" s="31">
        <v>25.64</v>
      </c>
      <c r="CD17" s="28"/>
      <c r="CE17" s="29">
        <v>20</v>
      </c>
      <c r="CF17" s="29"/>
      <c r="CG17" s="29"/>
      <c r="CH17" s="29"/>
      <c r="CI17" s="30"/>
      <c r="CJ17" s="27">
        <f t="shared" ref="CJ17:CJ28" si="48">CC17+CD17</f>
        <v>25.64</v>
      </c>
      <c r="CK17" s="26">
        <f t="shared" ref="CK17:CK28" si="49">CE17</f>
        <v>20</v>
      </c>
      <c r="CL17" s="23">
        <f t="shared" ref="CL17:CL28" si="50">(CF17*3)+(CG17*10)+(CH17*5)+(CI17*20)</f>
        <v>0</v>
      </c>
      <c r="CM17" s="45">
        <f t="shared" ref="CM17:CM28" si="51">CJ17+CK17+CL17</f>
        <v>45.64</v>
      </c>
      <c r="IL17" s="79"/>
      <c r="IO17"/>
      <c r="IP17"/>
      <c r="IQ17"/>
    </row>
    <row r="18" spans="1:283" s="4" customFormat="1" x14ac:dyDescent="0.2">
      <c r="A18" s="33">
        <v>2</v>
      </c>
      <c r="B18" s="63" t="s">
        <v>147</v>
      </c>
      <c r="C18" s="25"/>
      <c r="D18" s="64"/>
      <c r="E18" s="64" t="s">
        <v>16</v>
      </c>
      <c r="F18" s="65" t="s">
        <v>21</v>
      </c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>
        <f>IF(ISNA(VLOOKUP(E18,SortLookup!$A$1:$B$5,2,FALSE))," ",VLOOKUP(E18,SortLookup!$A$1:$B$5,2,FALSE))</f>
        <v>1</v>
      </c>
      <c r="J18" s="22">
        <f>IF(ISNA(VLOOKUP(F18,SortLookup!$A$7:$B$11,2,FALSE))," ",VLOOKUP(F18,SortLookup!$A$7:$B$11,2,FALSE))</f>
        <v>2</v>
      </c>
      <c r="K18" s="58">
        <f t="shared" si="26"/>
        <v>160.27000000000001</v>
      </c>
      <c r="L18" s="59">
        <f>AB18+AO18+BA18+BL18+BY18+CJ18+CU18+DF18+DQ18+EB18+EM18+EX18+FI18+FT18+GE18+GP18+HA18+HL18+HW18+IH18</f>
        <v>118.27</v>
      </c>
      <c r="M18" s="36">
        <f>AD18+AQ18+BC18+BN18+CA18+CL18+CW18+DH18+DS18+ED18+EO18+EZ18+FK18+FV18+GG18+GR18+HC18+HN18+HY18+IJ18</f>
        <v>0</v>
      </c>
      <c r="N18" s="37">
        <f t="shared" si="27"/>
        <v>42</v>
      </c>
      <c r="O18" s="60">
        <f>W18+AJ18+AV18+BG18+BT18+CE18+CP18+DA18+DL18+DW18+EH18+ES18+FD18+FO18+FZ18+GK18+GV18+HG18+HR18+IC18</f>
        <v>42</v>
      </c>
      <c r="P18" s="31">
        <v>22.07</v>
      </c>
      <c r="Q18" s="28"/>
      <c r="R18" s="28"/>
      <c r="S18" s="28"/>
      <c r="T18" s="28"/>
      <c r="U18" s="28"/>
      <c r="V18" s="28"/>
      <c r="W18" s="29">
        <v>2</v>
      </c>
      <c r="X18" s="29">
        <v>0</v>
      </c>
      <c r="Y18" s="29">
        <v>0</v>
      </c>
      <c r="Z18" s="29">
        <v>0</v>
      </c>
      <c r="AA18" s="30">
        <v>0</v>
      </c>
      <c r="AB18" s="27">
        <f t="shared" si="28"/>
        <v>22.07</v>
      </c>
      <c r="AC18" s="26">
        <f t="shared" si="29"/>
        <v>2</v>
      </c>
      <c r="AD18" s="23">
        <f t="shared" si="30"/>
        <v>0</v>
      </c>
      <c r="AE18" s="45">
        <f t="shared" si="31"/>
        <v>24.07</v>
      </c>
      <c r="AF18" s="31">
        <v>33.31</v>
      </c>
      <c r="AG18" s="28"/>
      <c r="AH18" s="28"/>
      <c r="AI18" s="28"/>
      <c r="AJ18" s="29">
        <v>1</v>
      </c>
      <c r="AK18" s="29">
        <v>0</v>
      </c>
      <c r="AL18" s="29">
        <v>0</v>
      </c>
      <c r="AM18" s="29">
        <v>0</v>
      </c>
      <c r="AN18" s="30">
        <v>0</v>
      </c>
      <c r="AO18" s="27">
        <f t="shared" si="32"/>
        <v>33.31</v>
      </c>
      <c r="AP18" s="26">
        <f t="shared" si="33"/>
        <v>1</v>
      </c>
      <c r="AQ18" s="23">
        <f t="shared" si="34"/>
        <v>0</v>
      </c>
      <c r="AR18" s="45">
        <f t="shared" si="35"/>
        <v>34.31</v>
      </c>
      <c r="AS18" s="31">
        <v>33.590000000000003</v>
      </c>
      <c r="AT18" s="28"/>
      <c r="AU18" s="28"/>
      <c r="AV18" s="29">
        <v>17</v>
      </c>
      <c r="AW18" s="29">
        <v>0</v>
      </c>
      <c r="AX18" s="29">
        <v>0</v>
      </c>
      <c r="AY18" s="29">
        <v>0</v>
      </c>
      <c r="AZ18" s="30">
        <v>0</v>
      </c>
      <c r="BA18" s="27">
        <f t="shared" si="36"/>
        <v>33.590000000000003</v>
      </c>
      <c r="BB18" s="26">
        <f t="shared" si="37"/>
        <v>17</v>
      </c>
      <c r="BC18" s="23">
        <f t="shared" si="38"/>
        <v>0</v>
      </c>
      <c r="BD18" s="45">
        <f t="shared" si="39"/>
        <v>50.59</v>
      </c>
      <c r="BE18" s="27"/>
      <c r="BF18" s="43"/>
      <c r="BG18" s="29"/>
      <c r="BH18" s="29"/>
      <c r="BI18" s="29"/>
      <c r="BJ18" s="29"/>
      <c r="BK18" s="30"/>
      <c r="BL18" s="40">
        <f t="shared" si="40"/>
        <v>0</v>
      </c>
      <c r="BM18" s="37">
        <f t="shared" si="41"/>
        <v>0</v>
      </c>
      <c r="BN18" s="36">
        <f t="shared" si="42"/>
        <v>0</v>
      </c>
      <c r="BO18" s="35">
        <f t="shared" si="43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4"/>
        <v>0</v>
      </c>
      <c r="BZ18" s="26">
        <f t="shared" si="45"/>
        <v>0</v>
      </c>
      <c r="CA18" s="32">
        <f t="shared" si="46"/>
        <v>0</v>
      </c>
      <c r="CB18" s="72">
        <f t="shared" si="47"/>
        <v>0</v>
      </c>
      <c r="CC18" s="31">
        <v>29.3</v>
      </c>
      <c r="CD18" s="28"/>
      <c r="CE18" s="29">
        <v>22</v>
      </c>
      <c r="CF18" s="29">
        <v>0</v>
      </c>
      <c r="CG18" s="29">
        <v>0</v>
      </c>
      <c r="CH18" s="29">
        <v>0</v>
      </c>
      <c r="CI18" s="30">
        <v>0</v>
      </c>
      <c r="CJ18" s="27">
        <f t="shared" si="48"/>
        <v>29.3</v>
      </c>
      <c r="CK18" s="26">
        <f t="shared" si="49"/>
        <v>22</v>
      </c>
      <c r="CL18" s="23">
        <f t="shared" si="50"/>
        <v>0</v>
      </c>
      <c r="CM18" s="45">
        <f t="shared" si="51"/>
        <v>51.3</v>
      </c>
      <c r="IL18" s="79"/>
      <c r="IO18"/>
      <c r="IP18"/>
      <c r="IQ18"/>
    </row>
    <row r="19" spans="1:283" s="4" customFormat="1" x14ac:dyDescent="0.2">
      <c r="A19" s="33">
        <v>3</v>
      </c>
      <c r="B19" s="63" t="s">
        <v>114</v>
      </c>
      <c r="C19" s="25"/>
      <c r="D19" s="64" t="s">
        <v>104</v>
      </c>
      <c r="E19" s="64" t="s">
        <v>16</v>
      </c>
      <c r="F19" s="65" t="s">
        <v>21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>
        <f>IF(ISNA(VLOOKUP(E19,SortLookup!$A$1:$B$5,2,FALSE))," ",VLOOKUP(E19,SortLookup!$A$1:$B$5,2,FALSE))</f>
        <v>1</v>
      </c>
      <c r="J19" s="22">
        <f>IF(ISNA(VLOOKUP(F19,SortLookup!$A$7:$B$11,2,FALSE))," ",VLOOKUP(F19,SortLookup!$A$7:$B$11,2,FALSE))</f>
        <v>2</v>
      </c>
      <c r="K19" s="58">
        <f t="shared" si="26"/>
        <v>163.76</v>
      </c>
      <c r="L19" s="59">
        <f>AB19+AO19+BA19+BL19+BY19+CJ19+CU18+DF18+DQ18+EB18+EM18+EX18+FI18+FT18+GE18+GP18+HA18+HL18+HW18+IH18</f>
        <v>130.76</v>
      </c>
      <c r="M19" s="36">
        <f>AD19+AQ19+BC19+BN19+CA19+CL19+CW18+DH18+DS18+ED18+EO18+EZ18+FK18+FV18+GG18+GR18+HC18+HN18+HY18+IJ18</f>
        <v>0</v>
      </c>
      <c r="N19" s="37">
        <f t="shared" si="27"/>
        <v>33</v>
      </c>
      <c r="O19" s="60">
        <f>W19+AJ19+AV19+BG19+BT19+CE19+CP18+DA18+DL18+DW18+EH18+ES18+FD18+FO18+FZ18+GK18+GV18+HG18+HR18+IC18</f>
        <v>33</v>
      </c>
      <c r="P19" s="31">
        <v>24.25</v>
      </c>
      <c r="Q19" s="28"/>
      <c r="R19" s="28"/>
      <c r="S19" s="28"/>
      <c r="T19" s="28"/>
      <c r="U19" s="28"/>
      <c r="V19" s="28"/>
      <c r="W19" s="29">
        <v>3</v>
      </c>
      <c r="X19" s="29">
        <v>0</v>
      </c>
      <c r="Y19" s="29">
        <v>0</v>
      </c>
      <c r="Z19" s="29">
        <v>0</v>
      </c>
      <c r="AA19" s="30">
        <v>0</v>
      </c>
      <c r="AB19" s="27">
        <f t="shared" si="28"/>
        <v>24.25</v>
      </c>
      <c r="AC19" s="26">
        <f t="shared" si="29"/>
        <v>3</v>
      </c>
      <c r="AD19" s="23">
        <f t="shared" si="30"/>
        <v>0</v>
      </c>
      <c r="AE19" s="45">
        <f t="shared" si="31"/>
        <v>27.25</v>
      </c>
      <c r="AF19" s="31">
        <v>38.840000000000003</v>
      </c>
      <c r="AG19" s="28"/>
      <c r="AH19" s="28"/>
      <c r="AI19" s="28"/>
      <c r="AJ19" s="29">
        <v>1</v>
      </c>
      <c r="AK19" s="29">
        <v>0</v>
      </c>
      <c r="AL19" s="29">
        <v>0</v>
      </c>
      <c r="AM19" s="29">
        <v>0</v>
      </c>
      <c r="AN19" s="30">
        <v>0</v>
      </c>
      <c r="AO19" s="27">
        <f t="shared" si="32"/>
        <v>38.840000000000003</v>
      </c>
      <c r="AP19" s="26">
        <f t="shared" si="33"/>
        <v>1</v>
      </c>
      <c r="AQ19" s="23">
        <f t="shared" si="34"/>
        <v>0</v>
      </c>
      <c r="AR19" s="45">
        <f t="shared" si="35"/>
        <v>39.840000000000003</v>
      </c>
      <c r="AS19" s="31">
        <v>33.880000000000003</v>
      </c>
      <c r="AT19" s="28"/>
      <c r="AU19" s="28"/>
      <c r="AV19" s="29">
        <v>5</v>
      </c>
      <c r="AW19" s="29">
        <v>0</v>
      </c>
      <c r="AX19" s="29">
        <v>0</v>
      </c>
      <c r="AY19" s="29">
        <v>0</v>
      </c>
      <c r="AZ19" s="30">
        <v>0</v>
      </c>
      <c r="BA19" s="27">
        <f t="shared" si="36"/>
        <v>33.880000000000003</v>
      </c>
      <c r="BB19" s="26">
        <f t="shared" si="37"/>
        <v>5</v>
      </c>
      <c r="BC19" s="23">
        <f t="shared" si="38"/>
        <v>0</v>
      </c>
      <c r="BD19" s="45">
        <f t="shared" si="39"/>
        <v>38.880000000000003</v>
      </c>
      <c r="BE19" s="27"/>
      <c r="BF19" s="43"/>
      <c r="BG19" s="29"/>
      <c r="BH19" s="29"/>
      <c r="BI19" s="29"/>
      <c r="BJ19" s="29"/>
      <c r="BK19" s="30"/>
      <c r="BL19" s="40">
        <f t="shared" si="40"/>
        <v>0</v>
      </c>
      <c r="BM19" s="37">
        <f t="shared" si="41"/>
        <v>0</v>
      </c>
      <c r="BN19" s="36">
        <f t="shared" si="42"/>
        <v>0</v>
      </c>
      <c r="BO19" s="35">
        <f t="shared" si="43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44"/>
        <v>0</v>
      </c>
      <c r="BZ19" s="26">
        <f t="shared" si="45"/>
        <v>0</v>
      </c>
      <c r="CA19" s="32">
        <f t="shared" si="46"/>
        <v>0</v>
      </c>
      <c r="CB19" s="72">
        <f t="shared" si="47"/>
        <v>0</v>
      </c>
      <c r="CC19" s="31">
        <v>33.79</v>
      </c>
      <c r="CD19" s="28"/>
      <c r="CE19" s="29">
        <v>24</v>
      </c>
      <c r="CF19" s="29">
        <v>0</v>
      </c>
      <c r="CG19" s="29">
        <v>0</v>
      </c>
      <c r="CH19" s="29">
        <v>0</v>
      </c>
      <c r="CI19" s="30">
        <v>0</v>
      </c>
      <c r="CJ19" s="27">
        <f t="shared" si="48"/>
        <v>33.79</v>
      </c>
      <c r="CK19" s="26">
        <f t="shared" si="49"/>
        <v>24</v>
      </c>
      <c r="CL19" s="23">
        <f t="shared" si="50"/>
        <v>0</v>
      </c>
      <c r="CM19" s="45">
        <f t="shared" si="51"/>
        <v>57.79</v>
      </c>
      <c r="CN19" s="1"/>
      <c r="CO19" s="1"/>
      <c r="CP19" s="2"/>
      <c r="CQ19" s="2"/>
      <c r="CR19" s="2"/>
      <c r="CS19" s="2"/>
      <c r="CT19" s="2"/>
      <c r="CU19" s="61"/>
      <c r="CV19" s="13"/>
      <c r="CW19" s="6"/>
      <c r="CX19" s="38"/>
      <c r="CY19" s="1"/>
      <c r="CZ19" s="1"/>
      <c r="DA19" s="2"/>
      <c r="DB19" s="2"/>
      <c r="DC19" s="2"/>
      <c r="DD19" s="2"/>
      <c r="DE19" s="2"/>
      <c r="DF19" s="61"/>
      <c r="DG19" s="13"/>
      <c r="DH19" s="6"/>
      <c r="DI19" s="38"/>
      <c r="DJ19" s="1"/>
      <c r="DK19" s="1"/>
      <c r="DL19" s="2"/>
      <c r="DM19" s="2"/>
      <c r="DN19" s="2"/>
      <c r="DO19" s="2"/>
      <c r="DP19" s="2"/>
      <c r="DQ19" s="61"/>
      <c r="DR19" s="13"/>
      <c r="DS19" s="6"/>
      <c r="DT19" s="38"/>
      <c r="DU19" s="1"/>
      <c r="DV19" s="1"/>
      <c r="DW19" s="2"/>
      <c r="DX19" s="2"/>
      <c r="DY19" s="2"/>
      <c r="DZ19" s="2"/>
      <c r="EA19" s="2"/>
      <c r="EB19" s="61"/>
      <c r="EC19" s="13"/>
      <c r="ED19" s="6"/>
      <c r="EE19" s="38"/>
      <c r="EF19" s="1"/>
      <c r="EG19" s="1"/>
      <c r="EH19" s="2"/>
      <c r="EI19" s="2"/>
      <c r="EJ19" s="2"/>
      <c r="EK19" s="2"/>
      <c r="EL19" s="2"/>
      <c r="EM19" s="61"/>
      <c r="EN19" s="13"/>
      <c r="EO19" s="6"/>
      <c r="EP19" s="38"/>
      <c r="EQ19" s="1"/>
      <c r="ER19" s="1"/>
      <c r="ES19" s="2"/>
      <c r="ET19" s="2"/>
      <c r="EU19" s="2"/>
      <c r="EV19" s="2"/>
      <c r="EW19" s="2"/>
      <c r="EX19" s="61"/>
      <c r="EY19" s="13"/>
      <c r="EZ19" s="6"/>
      <c r="FA19" s="38"/>
      <c r="FB19" s="1"/>
      <c r="FC19" s="1"/>
      <c r="FD19" s="2"/>
      <c r="FE19" s="2"/>
      <c r="FF19" s="2"/>
      <c r="FG19" s="2"/>
      <c r="FH19" s="2"/>
      <c r="FI19" s="61"/>
      <c r="FJ19" s="13"/>
      <c r="FK19" s="6"/>
      <c r="FL19" s="38"/>
      <c r="FM19" s="1"/>
      <c r="FN19" s="1"/>
      <c r="FO19" s="2"/>
      <c r="FP19" s="2"/>
      <c r="FQ19" s="2"/>
      <c r="FR19" s="2"/>
      <c r="FS19" s="2"/>
      <c r="FT19" s="61"/>
      <c r="FU19" s="13"/>
      <c r="FV19" s="6"/>
      <c r="FW19" s="38"/>
      <c r="FX19" s="1"/>
      <c r="FY19" s="1"/>
      <c r="FZ19" s="2"/>
      <c r="GA19" s="2"/>
      <c r="GB19" s="2"/>
      <c r="GC19" s="2"/>
      <c r="GD19" s="2"/>
      <c r="GE19" s="61"/>
      <c r="GF19" s="13"/>
      <c r="GG19" s="6"/>
      <c r="GH19" s="38"/>
      <c r="GI19" s="1"/>
      <c r="GJ19" s="1"/>
      <c r="GK19" s="2"/>
      <c r="GL19" s="2"/>
      <c r="GM19" s="2"/>
      <c r="GN19" s="2"/>
      <c r="GO19" s="2"/>
      <c r="GP19" s="61"/>
      <c r="GQ19" s="13"/>
      <c r="GR19" s="6"/>
      <c r="GS19" s="38"/>
      <c r="GT19" s="1"/>
      <c r="GU19" s="1"/>
      <c r="GV19" s="2"/>
      <c r="GW19" s="2"/>
      <c r="GX19" s="2"/>
      <c r="GY19" s="2"/>
      <c r="GZ19" s="2"/>
      <c r="HA19" s="61"/>
      <c r="HB19" s="13"/>
      <c r="HC19" s="6"/>
      <c r="HD19" s="38"/>
      <c r="HE19" s="1"/>
      <c r="HF19" s="1"/>
      <c r="HG19" s="2"/>
      <c r="HH19" s="2"/>
      <c r="HI19" s="2"/>
      <c r="HJ19" s="2"/>
      <c r="HK19" s="2"/>
      <c r="HL19" s="61"/>
      <c r="HM19" s="13"/>
      <c r="HN19" s="6"/>
      <c r="HO19" s="38"/>
      <c r="HP19" s="1"/>
      <c r="HQ19" s="1"/>
      <c r="HR19" s="2"/>
      <c r="HS19" s="2"/>
      <c r="HT19" s="2"/>
      <c r="HU19" s="2"/>
      <c r="HV19" s="2"/>
      <c r="HW19" s="61"/>
      <c r="HX19" s="13"/>
      <c r="HY19" s="6"/>
      <c r="HZ19" s="38"/>
      <c r="IA19" s="1"/>
      <c r="IB19" s="1"/>
      <c r="IC19" s="2"/>
      <c r="ID19" s="2"/>
      <c r="IE19" s="2"/>
      <c r="IF19" s="2"/>
      <c r="IG19" s="2"/>
      <c r="IH19" s="61"/>
      <c r="II19" s="13"/>
      <c r="IJ19" s="6"/>
      <c r="IK19" s="38"/>
      <c r="IL19" s="79"/>
      <c r="IM19"/>
      <c r="IN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283" s="4" customFormat="1" x14ac:dyDescent="0.2">
      <c r="A20" s="33">
        <v>4</v>
      </c>
      <c r="B20" s="63" t="s">
        <v>158</v>
      </c>
      <c r="C20" s="25"/>
      <c r="D20" s="64"/>
      <c r="E20" s="64" t="s">
        <v>16</v>
      </c>
      <c r="F20" s="65" t="s">
        <v>111</v>
      </c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>
        <f>IF(ISNA(VLOOKUP(E20,SortLookup!$A$1:$B$5,2,FALSE))," ",VLOOKUP(E20,SortLookup!$A$1:$B$5,2,FALSE))</f>
        <v>1</v>
      </c>
      <c r="J20" s="22" t="str">
        <f>IF(ISNA(VLOOKUP(F20,SortLookup!$A$7:$B$11,2,FALSE))," ",VLOOKUP(F20,SortLookup!$A$7:$B$11,2,FALSE))</f>
        <v xml:space="preserve"> </v>
      </c>
      <c r="K20" s="58">
        <f t="shared" si="26"/>
        <v>163.97</v>
      </c>
      <c r="L20" s="59">
        <f>AB20+AO20+BA20+BL20+BY20+CJ20+CU20+DF20+DQ20+EB20+EM20+EX20+FI20+FT20+GE20+GP20+HA20+HL20+HW20+IH20</f>
        <v>113.97</v>
      </c>
      <c r="M20" s="36">
        <f>AD20+AQ20+BC20+BN20+CA20+CL20+CW20+DH20+DS20+ED20+EO20+EZ20+FK20+FV20+GG20+GR20+HC20+HN20+HY20+IJ20</f>
        <v>0</v>
      </c>
      <c r="N20" s="37">
        <f t="shared" si="27"/>
        <v>50</v>
      </c>
      <c r="O20" s="60">
        <f>W20+AJ20+AV20+BG20+BT20+CE20+CP20+DA20+DL20+DW20+EH20+ES20+FD20+FO20+FZ20+GK20+GV20+HG20+HR20+IC20</f>
        <v>50</v>
      </c>
      <c r="P20" s="31">
        <v>22.61</v>
      </c>
      <c r="Q20" s="28"/>
      <c r="R20" s="28"/>
      <c r="S20" s="28"/>
      <c r="T20" s="28"/>
      <c r="U20" s="28"/>
      <c r="V20" s="28"/>
      <c r="W20" s="29">
        <v>2</v>
      </c>
      <c r="X20" s="29">
        <v>0</v>
      </c>
      <c r="Y20" s="29">
        <v>0</v>
      </c>
      <c r="Z20" s="29">
        <v>0</v>
      </c>
      <c r="AA20" s="30">
        <v>0</v>
      </c>
      <c r="AB20" s="27">
        <f t="shared" si="28"/>
        <v>22.61</v>
      </c>
      <c r="AC20" s="26">
        <f t="shared" si="29"/>
        <v>2</v>
      </c>
      <c r="AD20" s="23">
        <f t="shared" si="30"/>
        <v>0</v>
      </c>
      <c r="AE20" s="45">
        <f t="shared" si="31"/>
        <v>24.61</v>
      </c>
      <c r="AF20" s="31">
        <v>41.02</v>
      </c>
      <c r="AG20" s="28"/>
      <c r="AH20" s="28"/>
      <c r="AI20" s="28"/>
      <c r="AJ20" s="29">
        <v>4</v>
      </c>
      <c r="AK20" s="29">
        <v>0</v>
      </c>
      <c r="AL20" s="29">
        <v>0</v>
      </c>
      <c r="AM20" s="29">
        <v>0</v>
      </c>
      <c r="AN20" s="30">
        <v>0</v>
      </c>
      <c r="AO20" s="27">
        <f t="shared" si="32"/>
        <v>41.02</v>
      </c>
      <c r="AP20" s="26">
        <f t="shared" si="33"/>
        <v>4</v>
      </c>
      <c r="AQ20" s="23">
        <f t="shared" si="34"/>
        <v>0</v>
      </c>
      <c r="AR20" s="45">
        <f t="shared" si="35"/>
        <v>45.02</v>
      </c>
      <c r="AS20" s="31">
        <v>22.78</v>
      </c>
      <c r="AT20" s="28"/>
      <c r="AU20" s="28"/>
      <c r="AV20" s="29">
        <v>9</v>
      </c>
      <c r="AW20" s="29">
        <v>0</v>
      </c>
      <c r="AX20" s="29">
        <v>0</v>
      </c>
      <c r="AY20" s="29">
        <v>0</v>
      </c>
      <c r="AZ20" s="30">
        <v>0</v>
      </c>
      <c r="BA20" s="27">
        <f t="shared" si="36"/>
        <v>22.78</v>
      </c>
      <c r="BB20" s="26">
        <f t="shared" si="37"/>
        <v>9</v>
      </c>
      <c r="BC20" s="23">
        <f t="shared" si="38"/>
        <v>0</v>
      </c>
      <c r="BD20" s="45">
        <f t="shared" si="39"/>
        <v>31.78</v>
      </c>
      <c r="BE20" s="27"/>
      <c r="BF20" s="43"/>
      <c r="BG20" s="29"/>
      <c r="BH20" s="29"/>
      <c r="BI20" s="29"/>
      <c r="BJ20" s="29"/>
      <c r="BK20" s="30"/>
      <c r="BL20" s="40">
        <f t="shared" si="40"/>
        <v>0</v>
      </c>
      <c r="BM20" s="37">
        <f t="shared" si="41"/>
        <v>0</v>
      </c>
      <c r="BN20" s="36">
        <f t="shared" si="42"/>
        <v>0</v>
      </c>
      <c r="BO20" s="35">
        <f t="shared" si="43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44"/>
        <v>0</v>
      </c>
      <c r="BZ20" s="26">
        <f t="shared" si="45"/>
        <v>0</v>
      </c>
      <c r="CA20" s="32">
        <f t="shared" si="46"/>
        <v>0</v>
      </c>
      <c r="CB20" s="72">
        <f t="shared" si="47"/>
        <v>0</v>
      </c>
      <c r="CC20" s="31">
        <v>27.56</v>
      </c>
      <c r="CD20" s="28"/>
      <c r="CE20" s="29">
        <v>35</v>
      </c>
      <c r="CF20" s="29">
        <v>0</v>
      </c>
      <c r="CG20" s="29">
        <v>0</v>
      </c>
      <c r="CH20" s="29">
        <v>0</v>
      </c>
      <c r="CI20" s="30">
        <v>0</v>
      </c>
      <c r="CJ20" s="27">
        <f t="shared" si="48"/>
        <v>27.56</v>
      </c>
      <c r="CK20" s="26">
        <f t="shared" si="49"/>
        <v>35</v>
      </c>
      <c r="CL20" s="23">
        <f t="shared" si="50"/>
        <v>0</v>
      </c>
      <c r="CM20" s="45">
        <f t="shared" si="51"/>
        <v>62.56</v>
      </c>
      <c r="CN20" s="1"/>
      <c r="CO20" s="1"/>
      <c r="CP20" s="2"/>
      <c r="CQ20" s="2"/>
      <c r="CR20" s="2"/>
      <c r="CS20" s="2"/>
      <c r="CT20" s="2"/>
      <c r="CU20" s="61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1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1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1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1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1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1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1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1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1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1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1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1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1"/>
      <c r="II20" s="13"/>
      <c r="IJ20" s="6"/>
      <c r="IK20" s="38"/>
      <c r="IL20" s="79"/>
      <c r="IM20"/>
      <c r="IN20"/>
      <c r="IO20"/>
      <c r="IP20"/>
      <c r="IQ20"/>
    </row>
    <row r="21" spans="1:283" s="4" customFormat="1" x14ac:dyDescent="0.2">
      <c r="A21" s="33">
        <v>5</v>
      </c>
      <c r="B21" s="63" t="s">
        <v>121</v>
      </c>
      <c r="C21" s="25"/>
      <c r="D21" s="64"/>
      <c r="E21" s="64" t="s">
        <v>16</v>
      </c>
      <c r="F21" s="65" t="s">
        <v>21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>
        <f>IF(ISNA(VLOOKUP(E21,SortLookup!$A$1:$B$5,2,FALSE))," ",VLOOKUP(E21,SortLookup!$A$1:$B$5,2,FALSE))</f>
        <v>1</v>
      </c>
      <c r="J21" s="22">
        <f>IF(ISNA(VLOOKUP(F21,SortLookup!$A$7:$B$11,2,FALSE))," ",VLOOKUP(F21,SortLookup!$A$7:$B$11,2,FALSE))</f>
        <v>2</v>
      </c>
      <c r="K21" s="58">
        <f t="shared" si="26"/>
        <v>164.05</v>
      </c>
      <c r="L21" s="59">
        <f>AB21+AO21+BA21+BL21+BY21+CJ21+CU21+DF21+DQ21+EB21+EM21+EX21+FI21+FT21+GE21+GP21+HA21+HL21+HW21+IH21</f>
        <v>134.05000000000001</v>
      </c>
      <c r="M21" s="36">
        <f>AD21+AQ21+BC21+BN21+CA21+CL21+CW21+DH21+DS21+ED21+EO21+EZ21+FK21+FV21+GG21+GR21+HC21+HN21+HY21+IJ21</f>
        <v>0</v>
      </c>
      <c r="N21" s="37">
        <f t="shared" si="27"/>
        <v>30</v>
      </c>
      <c r="O21" s="60">
        <f>W21+AJ21+AV21+BG21+BT21+CE21+CP21+DA21+DL21+DW21+EH21+ES21+FD21+FO21+FZ21+GK21+GV21+HG21+HR21+IC21</f>
        <v>30</v>
      </c>
      <c r="P21" s="31">
        <v>23.08</v>
      </c>
      <c r="Q21" s="28"/>
      <c r="R21" s="28"/>
      <c r="S21" s="28"/>
      <c r="T21" s="28"/>
      <c r="U21" s="28"/>
      <c r="V21" s="28"/>
      <c r="W21" s="29">
        <v>4</v>
      </c>
      <c r="X21" s="29">
        <v>0</v>
      </c>
      <c r="Y21" s="29">
        <v>0</v>
      </c>
      <c r="Z21" s="29">
        <v>0</v>
      </c>
      <c r="AA21" s="30">
        <v>0</v>
      </c>
      <c r="AB21" s="27">
        <f t="shared" si="28"/>
        <v>23.08</v>
      </c>
      <c r="AC21" s="26">
        <f t="shared" si="29"/>
        <v>4</v>
      </c>
      <c r="AD21" s="23">
        <f t="shared" si="30"/>
        <v>0</v>
      </c>
      <c r="AE21" s="45">
        <f t="shared" si="31"/>
        <v>27.08</v>
      </c>
      <c r="AF21" s="31">
        <v>59.86</v>
      </c>
      <c r="AG21" s="28"/>
      <c r="AH21" s="28"/>
      <c r="AI21" s="28"/>
      <c r="AJ21" s="29">
        <v>2</v>
      </c>
      <c r="AK21" s="29">
        <v>0</v>
      </c>
      <c r="AL21" s="29">
        <v>0</v>
      </c>
      <c r="AM21" s="29">
        <v>0</v>
      </c>
      <c r="AN21" s="30">
        <v>0</v>
      </c>
      <c r="AO21" s="27">
        <f t="shared" si="32"/>
        <v>59.86</v>
      </c>
      <c r="AP21" s="26">
        <f t="shared" si="33"/>
        <v>2</v>
      </c>
      <c r="AQ21" s="23">
        <f t="shared" si="34"/>
        <v>0</v>
      </c>
      <c r="AR21" s="45">
        <f t="shared" si="35"/>
        <v>61.86</v>
      </c>
      <c r="AS21" s="31">
        <v>23.48</v>
      </c>
      <c r="AT21" s="28"/>
      <c r="AU21" s="28"/>
      <c r="AV21" s="29">
        <v>13</v>
      </c>
      <c r="AW21" s="29">
        <v>0</v>
      </c>
      <c r="AX21" s="29">
        <v>0</v>
      </c>
      <c r="AY21" s="29">
        <v>0</v>
      </c>
      <c r="AZ21" s="30">
        <v>0</v>
      </c>
      <c r="BA21" s="27">
        <f t="shared" si="36"/>
        <v>23.48</v>
      </c>
      <c r="BB21" s="26">
        <f t="shared" si="37"/>
        <v>13</v>
      </c>
      <c r="BC21" s="23">
        <f t="shared" si="38"/>
        <v>0</v>
      </c>
      <c r="BD21" s="45">
        <f t="shared" si="39"/>
        <v>36.479999999999997</v>
      </c>
      <c r="BE21" s="27"/>
      <c r="BF21" s="43"/>
      <c r="BG21" s="29"/>
      <c r="BH21" s="29"/>
      <c r="BI21" s="29"/>
      <c r="BJ21" s="29"/>
      <c r="BK21" s="30"/>
      <c r="BL21" s="40">
        <f t="shared" si="40"/>
        <v>0</v>
      </c>
      <c r="BM21" s="37">
        <f t="shared" si="41"/>
        <v>0</v>
      </c>
      <c r="BN21" s="36">
        <f t="shared" si="42"/>
        <v>0</v>
      </c>
      <c r="BO21" s="35">
        <f t="shared" si="43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44"/>
        <v>0</v>
      </c>
      <c r="BZ21" s="26">
        <f t="shared" si="45"/>
        <v>0</v>
      </c>
      <c r="CA21" s="32">
        <f t="shared" si="46"/>
        <v>0</v>
      </c>
      <c r="CB21" s="72">
        <f t="shared" si="47"/>
        <v>0</v>
      </c>
      <c r="CC21" s="31">
        <v>27.63</v>
      </c>
      <c r="CD21" s="28"/>
      <c r="CE21" s="29">
        <v>11</v>
      </c>
      <c r="CF21" s="29">
        <v>0</v>
      </c>
      <c r="CG21" s="29">
        <v>0</v>
      </c>
      <c r="CH21" s="29">
        <v>0</v>
      </c>
      <c r="CI21" s="30">
        <v>0</v>
      </c>
      <c r="CJ21" s="27">
        <f t="shared" si="48"/>
        <v>27.63</v>
      </c>
      <c r="CK21" s="26">
        <f t="shared" si="49"/>
        <v>11</v>
      </c>
      <c r="CL21" s="23">
        <f t="shared" si="50"/>
        <v>0</v>
      </c>
      <c r="CM21" s="45">
        <f t="shared" si="51"/>
        <v>38.630000000000003</v>
      </c>
      <c r="IL21" s="79"/>
    </row>
    <row r="22" spans="1:283" s="4" customFormat="1" x14ac:dyDescent="0.2">
      <c r="A22" s="33">
        <v>6</v>
      </c>
      <c r="B22" s="63" t="s">
        <v>162</v>
      </c>
      <c r="C22" s="25"/>
      <c r="D22" s="64" t="s">
        <v>112</v>
      </c>
      <c r="E22" s="64" t="s">
        <v>16</v>
      </c>
      <c r="F22" s="65" t="s">
        <v>102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>
        <f>IF(ISNA(VLOOKUP(E22,SortLookup!$A$1:$B$5,2,FALSE))," ",VLOOKUP(E22,SortLookup!$A$1:$B$5,2,FALSE))</f>
        <v>1</v>
      </c>
      <c r="J22" s="22" t="str">
        <f>IF(ISNA(VLOOKUP(F22,SortLookup!$A$7:$B$11,2,FALSE))," ",VLOOKUP(F22,SortLookup!$A$7:$B$11,2,FALSE))</f>
        <v xml:space="preserve"> </v>
      </c>
      <c r="K22" s="58">
        <f t="shared" si="26"/>
        <v>196.79</v>
      </c>
      <c r="L22" s="59">
        <f>AB22+AO22+BA22+BL22+BY22+CJ22+CU22+DF22+DQ22+EB22+EM22+EX22+FI22+FT22+GE22+GP22+HA22+HL22+HW22+IH22</f>
        <v>130.79</v>
      </c>
      <c r="M22" s="36">
        <f>AD22+AQ22+BC22+BN22+CA22+CL22+CW22+DH22+DS22+ED22+EO22+EZ22+FK22+FV22+GG22+GR22+HC22+HN22+HY22+IJ22</f>
        <v>0</v>
      </c>
      <c r="N22" s="37">
        <f t="shared" si="27"/>
        <v>66</v>
      </c>
      <c r="O22" s="60">
        <f>W22+AJ22+AV22+BG22+BT22+CE22+CP22+DA22+DL22+DW22+EH22+ES22+FD22+FO22+FZ22+GK22+GV22+HG22+HR22+IC22</f>
        <v>66</v>
      </c>
      <c r="P22" s="31">
        <v>31.2</v>
      </c>
      <c r="Q22" s="28"/>
      <c r="R22" s="28"/>
      <c r="S22" s="28"/>
      <c r="T22" s="28"/>
      <c r="U22" s="28"/>
      <c r="V22" s="28"/>
      <c r="W22" s="29">
        <v>0</v>
      </c>
      <c r="X22" s="29">
        <v>0</v>
      </c>
      <c r="Y22" s="29">
        <v>0</v>
      </c>
      <c r="Z22" s="29">
        <v>0</v>
      </c>
      <c r="AA22" s="30">
        <v>0</v>
      </c>
      <c r="AB22" s="27">
        <f t="shared" si="28"/>
        <v>31.2</v>
      </c>
      <c r="AC22" s="26">
        <f t="shared" si="29"/>
        <v>0</v>
      </c>
      <c r="AD22" s="23">
        <f t="shared" si="30"/>
        <v>0</v>
      </c>
      <c r="AE22" s="45">
        <f t="shared" si="31"/>
        <v>31.2</v>
      </c>
      <c r="AF22" s="31">
        <v>39.07</v>
      </c>
      <c r="AG22" s="28"/>
      <c r="AH22" s="28"/>
      <c r="AI22" s="28"/>
      <c r="AJ22" s="29">
        <v>3</v>
      </c>
      <c r="AK22" s="29">
        <v>0</v>
      </c>
      <c r="AL22" s="29">
        <v>0</v>
      </c>
      <c r="AM22" s="29">
        <v>0</v>
      </c>
      <c r="AN22" s="30">
        <v>0</v>
      </c>
      <c r="AO22" s="27">
        <f t="shared" si="32"/>
        <v>39.07</v>
      </c>
      <c r="AP22" s="26">
        <f t="shared" si="33"/>
        <v>3</v>
      </c>
      <c r="AQ22" s="23">
        <f t="shared" si="34"/>
        <v>0</v>
      </c>
      <c r="AR22" s="45">
        <f t="shared" si="35"/>
        <v>42.07</v>
      </c>
      <c r="AS22" s="31">
        <v>35.799999999999997</v>
      </c>
      <c r="AT22" s="28"/>
      <c r="AU22" s="28"/>
      <c r="AV22" s="29">
        <v>6</v>
      </c>
      <c r="AW22" s="29">
        <v>0</v>
      </c>
      <c r="AX22" s="29">
        <v>0</v>
      </c>
      <c r="AY22" s="29">
        <v>0</v>
      </c>
      <c r="AZ22" s="30">
        <v>0</v>
      </c>
      <c r="BA22" s="27">
        <f t="shared" si="36"/>
        <v>35.799999999999997</v>
      </c>
      <c r="BB22" s="26">
        <f t="shared" si="37"/>
        <v>6</v>
      </c>
      <c r="BC22" s="23">
        <f t="shared" si="38"/>
        <v>0</v>
      </c>
      <c r="BD22" s="45">
        <f t="shared" si="39"/>
        <v>41.8</v>
      </c>
      <c r="BE22" s="27"/>
      <c r="BF22" s="43"/>
      <c r="BG22" s="29"/>
      <c r="BH22" s="29"/>
      <c r="BI22" s="29"/>
      <c r="BJ22" s="29"/>
      <c r="BK22" s="30"/>
      <c r="BL22" s="40">
        <f t="shared" si="40"/>
        <v>0</v>
      </c>
      <c r="BM22" s="37">
        <f t="shared" si="41"/>
        <v>0</v>
      </c>
      <c r="BN22" s="36">
        <f t="shared" si="42"/>
        <v>0</v>
      </c>
      <c r="BO22" s="35">
        <f t="shared" si="43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44"/>
        <v>0</v>
      </c>
      <c r="BZ22" s="26">
        <f t="shared" si="45"/>
        <v>0</v>
      </c>
      <c r="CA22" s="32">
        <f t="shared" si="46"/>
        <v>0</v>
      </c>
      <c r="CB22" s="72">
        <f t="shared" si="47"/>
        <v>0</v>
      </c>
      <c r="CC22" s="31">
        <v>24.72</v>
      </c>
      <c r="CD22" s="28"/>
      <c r="CE22" s="29">
        <v>57</v>
      </c>
      <c r="CF22" s="29">
        <v>0</v>
      </c>
      <c r="CG22" s="29">
        <v>0</v>
      </c>
      <c r="CH22" s="29">
        <v>0</v>
      </c>
      <c r="CI22" s="30">
        <v>0</v>
      </c>
      <c r="CJ22" s="27">
        <f t="shared" si="48"/>
        <v>24.72</v>
      </c>
      <c r="CK22" s="26">
        <f t="shared" si="49"/>
        <v>57</v>
      </c>
      <c r="CL22" s="23">
        <f t="shared" si="50"/>
        <v>0</v>
      </c>
      <c r="CM22" s="45">
        <f t="shared" si="51"/>
        <v>81.72</v>
      </c>
      <c r="IL22" s="79"/>
      <c r="IM22"/>
      <c r="IN22"/>
      <c r="IO22"/>
      <c r="IP22"/>
      <c r="IQ22"/>
    </row>
    <row r="23" spans="1:283" s="4" customFormat="1" x14ac:dyDescent="0.2">
      <c r="A23" s="33">
        <v>7</v>
      </c>
      <c r="B23" s="63" t="s">
        <v>130</v>
      </c>
      <c r="C23" s="25"/>
      <c r="D23" s="64" t="s">
        <v>112</v>
      </c>
      <c r="E23" s="64" t="s">
        <v>16</v>
      </c>
      <c r="F23" s="65" t="s">
        <v>102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>
        <f>IF(ISNA(VLOOKUP(E23,SortLookup!$A$1:$B$5,2,FALSE))," ",VLOOKUP(E23,SortLookup!$A$1:$B$5,2,FALSE))</f>
        <v>1</v>
      </c>
      <c r="J23" s="22" t="str">
        <f>IF(ISNA(VLOOKUP(F23,SortLookup!$A$7:$B$11,2,FALSE))," ",VLOOKUP(F23,SortLookup!$A$7:$B$11,2,FALSE))</f>
        <v xml:space="preserve"> </v>
      </c>
      <c r="K23" s="58">
        <f t="shared" si="26"/>
        <v>289.64999999999998</v>
      </c>
      <c r="L23" s="59">
        <f>AB23+AO23+BA23+BL23+BY23+CJ23+CU22+DF22+DQ22+EB22+EM22+EX22+FI22+FT22+GE22+GP22+HA22+HL22+HW22+IH22</f>
        <v>215.65</v>
      </c>
      <c r="M23" s="36">
        <f>AD23+AQ23+BC23+BN23+CA23+CL23+CW22+DH22+DS22+ED22+EO22+EZ22+FK22+FV22+GG22+GR22+HC22+HN22+HY22+IJ22</f>
        <v>8</v>
      </c>
      <c r="N23" s="37">
        <f t="shared" si="27"/>
        <v>66</v>
      </c>
      <c r="O23" s="60">
        <f>W23+AJ23+AV23+BG23+BT23+CE23+CP22+DA22+DL22+DW22+EH22+ES22+FD22+FO22+FZ22+GK22+GV22+HG22+HR22+IC22</f>
        <v>66</v>
      </c>
      <c r="P23" s="31">
        <v>37.75</v>
      </c>
      <c r="Q23" s="28"/>
      <c r="R23" s="28"/>
      <c r="S23" s="28"/>
      <c r="T23" s="28"/>
      <c r="U23" s="28"/>
      <c r="V23" s="28"/>
      <c r="W23" s="29">
        <v>14</v>
      </c>
      <c r="X23" s="29">
        <v>0</v>
      </c>
      <c r="Y23" s="29">
        <v>0</v>
      </c>
      <c r="Z23" s="29">
        <v>1</v>
      </c>
      <c r="AA23" s="30">
        <v>0</v>
      </c>
      <c r="AB23" s="27">
        <f t="shared" si="28"/>
        <v>37.75</v>
      </c>
      <c r="AC23" s="26">
        <f t="shared" si="29"/>
        <v>14</v>
      </c>
      <c r="AD23" s="23">
        <f t="shared" si="30"/>
        <v>5</v>
      </c>
      <c r="AE23" s="45">
        <f t="shared" si="31"/>
        <v>56.75</v>
      </c>
      <c r="AF23" s="31">
        <v>64.069999999999993</v>
      </c>
      <c r="AG23" s="28"/>
      <c r="AH23" s="28"/>
      <c r="AI23" s="28"/>
      <c r="AJ23" s="29">
        <v>6</v>
      </c>
      <c r="AK23" s="29">
        <v>0</v>
      </c>
      <c r="AL23" s="29">
        <v>0</v>
      </c>
      <c r="AM23" s="29">
        <v>0</v>
      </c>
      <c r="AN23" s="30">
        <v>0</v>
      </c>
      <c r="AO23" s="27">
        <f t="shared" si="32"/>
        <v>64.069999999999993</v>
      </c>
      <c r="AP23" s="26">
        <f t="shared" si="33"/>
        <v>6</v>
      </c>
      <c r="AQ23" s="23">
        <f t="shared" si="34"/>
        <v>0</v>
      </c>
      <c r="AR23" s="45">
        <f t="shared" si="35"/>
        <v>70.069999999999993</v>
      </c>
      <c r="AS23" s="31">
        <v>57.44</v>
      </c>
      <c r="AT23" s="28"/>
      <c r="AU23" s="28"/>
      <c r="AV23" s="29">
        <v>18</v>
      </c>
      <c r="AW23" s="29">
        <v>1</v>
      </c>
      <c r="AX23" s="29">
        <v>0</v>
      </c>
      <c r="AY23" s="29">
        <v>0</v>
      </c>
      <c r="AZ23" s="30">
        <v>0</v>
      </c>
      <c r="BA23" s="27">
        <f t="shared" si="36"/>
        <v>57.44</v>
      </c>
      <c r="BB23" s="26">
        <f t="shared" si="37"/>
        <v>18</v>
      </c>
      <c r="BC23" s="23">
        <f t="shared" si="38"/>
        <v>3</v>
      </c>
      <c r="BD23" s="45">
        <f t="shared" si="39"/>
        <v>78.44</v>
      </c>
      <c r="BE23" s="27"/>
      <c r="BF23" s="43"/>
      <c r="BG23" s="29"/>
      <c r="BH23" s="29"/>
      <c r="BI23" s="29"/>
      <c r="BJ23" s="29"/>
      <c r="BK23" s="30"/>
      <c r="BL23" s="40">
        <f t="shared" si="40"/>
        <v>0</v>
      </c>
      <c r="BM23" s="37">
        <f t="shared" si="41"/>
        <v>0</v>
      </c>
      <c r="BN23" s="36">
        <f t="shared" si="42"/>
        <v>0</v>
      </c>
      <c r="BO23" s="35">
        <f t="shared" si="43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44"/>
        <v>0</v>
      </c>
      <c r="BZ23" s="26">
        <f t="shared" si="45"/>
        <v>0</v>
      </c>
      <c r="CA23" s="32">
        <f t="shared" si="46"/>
        <v>0</v>
      </c>
      <c r="CB23" s="72">
        <f t="shared" si="47"/>
        <v>0</v>
      </c>
      <c r="CC23" s="31">
        <v>56.39</v>
      </c>
      <c r="CD23" s="28"/>
      <c r="CE23" s="29">
        <v>28</v>
      </c>
      <c r="CF23" s="29">
        <v>0</v>
      </c>
      <c r="CG23" s="29">
        <v>0</v>
      </c>
      <c r="CH23" s="29">
        <v>0</v>
      </c>
      <c r="CI23" s="30">
        <v>0</v>
      </c>
      <c r="CJ23" s="27">
        <f t="shared" si="48"/>
        <v>56.39</v>
      </c>
      <c r="CK23" s="26">
        <f t="shared" si="49"/>
        <v>28</v>
      </c>
      <c r="CL23" s="23">
        <f t="shared" si="50"/>
        <v>0</v>
      </c>
      <c r="CM23" s="45">
        <f t="shared" si="51"/>
        <v>84.39</v>
      </c>
      <c r="IL23" s="79"/>
      <c r="IO23"/>
      <c r="IP23"/>
      <c r="IQ23"/>
    </row>
    <row r="24" spans="1:283" s="4" customFormat="1" x14ac:dyDescent="0.2">
      <c r="A24" s="33">
        <v>8</v>
      </c>
      <c r="B24" s="63" t="s">
        <v>123</v>
      </c>
      <c r="C24" s="25"/>
      <c r="D24" s="64" t="s">
        <v>138</v>
      </c>
      <c r="E24" s="64" t="s">
        <v>16</v>
      </c>
      <c r="F24" s="65" t="s">
        <v>23</v>
      </c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>
        <f>IF(ISNA(VLOOKUP(E24,SortLookup!$A$1:$B$5,2,FALSE))," ",VLOOKUP(E24,SortLookup!$A$1:$B$5,2,FALSE))</f>
        <v>1</v>
      </c>
      <c r="J24" s="22">
        <f>IF(ISNA(VLOOKUP(F24,SortLookup!$A$7:$B$11,2,FALSE))," ",VLOOKUP(F24,SortLookup!$A$7:$B$11,2,FALSE))</f>
        <v>4</v>
      </c>
      <c r="K24" s="58">
        <f t="shared" si="26"/>
        <v>295.75</v>
      </c>
      <c r="L24" s="59">
        <f>AB24+AO24+BA24+BL24+BY24+CJ24+CU20+DF20+DQ20+EB20+EM20+EX20+FI20+FT20+GE20+GP20+HA20+HL20+HW20+IH20</f>
        <v>226.75</v>
      </c>
      <c r="M24" s="36">
        <f>AD24+AQ24+BC24+BN24+CA24+CL24+CW20+DH20+DS20+ED20+EO20+EZ20+FK20+FV20+GG20+GR20+HC20+HN20+HY20+IJ20</f>
        <v>0</v>
      </c>
      <c r="N24" s="37">
        <f t="shared" si="27"/>
        <v>69</v>
      </c>
      <c r="O24" s="60">
        <f>W24+AJ24+AV24+BG24+BT24+CE24+CP20+DA20+DL20+DW20+EH20+ES20+FD20+FO20+FZ20+GK20+GV20+HG20+HR20+IC20</f>
        <v>69</v>
      </c>
      <c r="P24" s="31">
        <v>55.66</v>
      </c>
      <c r="Q24" s="28"/>
      <c r="R24" s="28"/>
      <c r="S24" s="28"/>
      <c r="T24" s="28"/>
      <c r="U24" s="28"/>
      <c r="V24" s="28"/>
      <c r="W24" s="29">
        <v>0</v>
      </c>
      <c r="X24" s="29">
        <v>0</v>
      </c>
      <c r="Y24" s="29">
        <v>0</v>
      </c>
      <c r="Z24" s="29">
        <v>0</v>
      </c>
      <c r="AA24" s="30">
        <v>0</v>
      </c>
      <c r="AB24" s="27">
        <f t="shared" si="28"/>
        <v>55.66</v>
      </c>
      <c r="AC24" s="26">
        <f t="shared" si="29"/>
        <v>0</v>
      </c>
      <c r="AD24" s="23">
        <f t="shared" si="30"/>
        <v>0</v>
      </c>
      <c r="AE24" s="45">
        <f t="shared" si="31"/>
        <v>55.66</v>
      </c>
      <c r="AF24" s="31">
        <v>69.28</v>
      </c>
      <c r="AG24" s="28"/>
      <c r="AH24" s="28"/>
      <c r="AI24" s="28"/>
      <c r="AJ24" s="29">
        <v>6</v>
      </c>
      <c r="AK24" s="29">
        <v>0</v>
      </c>
      <c r="AL24" s="29">
        <v>0</v>
      </c>
      <c r="AM24" s="29">
        <v>0</v>
      </c>
      <c r="AN24" s="30">
        <v>0</v>
      </c>
      <c r="AO24" s="27">
        <f t="shared" si="32"/>
        <v>69.28</v>
      </c>
      <c r="AP24" s="26">
        <f t="shared" si="33"/>
        <v>6</v>
      </c>
      <c r="AQ24" s="23">
        <f t="shared" si="34"/>
        <v>0</v>
      </c>
      <c r="AR24" s="45">
        <f t="shared" si="35"/>
        <v>75.28</v>
      </c>
      <c r="AS24" s="31">
        <v>59.52</v>
      </c>
      <c r="AT24" s="28"/>
      <c r="AU24" s="28"/>
      <c r="AV24" s="29">
        <v>15</v>
      </c>
      <c r="AW24" s="29">
        <v>0</v>
      </c>
      <c r="AX24" s="29">
        <v>0</v>
      </c>
      <c r="AY24" s="29">
        <v>0</v>
      </c>
      <c r="AZ24" s="30">
        <v>0</v>
      </c>
      <c r="BA24" s="27">
        <f t="shared" si="36"/>
        <v>59.52</v>
      </c>
      <c r="BB24" s="26">
        <f t="shared" si="37"/>
        <v>15</v>
      </c>
      <c r="BC24" s="23">
        <f t="shared" si="38"/>
        <v>0</v>
      </c>
      <c r="BD24" s="45">
        <f t="shared" si="39"/>
        <v>74.52</v>
      </c>
      <c r="BE24" s="27"/>
      <c r="BF24" s="43"/>
      <c r="BG24" s="29"/>
      <c r="BH24" s="29"/>
      <c r="BI24" s="29"/>
      <c r="BJ24" s="29"/>
      <c r="BK24" s="30"/>
      <c r="BL24" s="40">
        <f t="shared" si="40"/>
        <v>0</v>
      </c>
      <c r="BM24" s="37">
        <f t="shared" si="41"/>
        <v>0</v>
      </c>
      <c r="BN24" s="36">
        <f t="shared" si="42"/>
        <v>0</v>
      </c>
      <c r="BO24" s="35">
        <f t="shared" si="43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44"/>
        <v>0</v>
      </c>
      <c r="BZ24" s="26">
        <f t="shared" si="45"/>
        <v>0</v>
      </c>
      <c r="CA24" s="32">
        <f t="shared" si="46"/>
        <v>0</v>
      </c>
      <c r="CB24" s="72">
        <f t="shared" si="47"/>
        <v>0</v>
      </c>
      <c r="CC24" s="31">
        <v>42.29</v>
      </c>
      <c r="CD24" s="28"/>
      <c r="CE24" s="29">
        <v>48</v>
      </c>
      <c r="CF24" s="29">
        <v>0</v>
      </c>
      <c r="CG24" s="29">
        <v>0</v>
      </c>
      <c r="CH24" s="29">
        <v>0</v>
      </c>
      <c r="CI24" s="30">
        <v>0</v>
      </c>
      <c r="CJ24" s="27">
        <f t="shared" si="48"/>
        <v>42.29</v>
      </c>
      <c r="CK24" s="26">
        <f t="shared" si="49"/>
        <v>48</v>
      </c>
      <c r="CL24" s="23">
        <f t="shared" si="50"/>
        <v>0</v>
      </c>
      <c r="CM24" s="45">
        <f t="shared" si="51"/>
        <v>90.29</v>
      </c>
      <c r="IL24" s="79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</row>
    <row r="25" spans="1:283" s="4" customFormat="1" x14ac:dyDescent="0.2">
      <c r="A25" s="33">
        <v>9</v>
      </c>
      <c r="B25" s="63" t="s">
        <v>135</v>
      </c>
      <c r="C25" s="25"/>
      <c r="D25" s="64"/>
      <c r="E25" s="64" t="s">
        <v>16</v>
      </c>
      <c r="F25" s="65" t="s">
        <v>111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>
        <f>IF(ISNA(VLOOKUP(E25,SortLookup!$A$1:$B$5,2,FALSE))," ",VLOOKUP(E25,SortLookup!$A$1:$B$5,2,FALSE))</f>
        <v>1</v>
      </c>
      <c r="J25" s="22" t="str">
        <f>IF(ISNA(VLOOKUP(F25,SortLookup!$A$7:$B$11,2,FALSE))," ",VLOOKUP(F25,SortLookup!$A$7:$B$11,2,FALSE))</f>
        <v xml:space="preserve"> </v>
      </c>
      <c r="K25" s="58">
        <f t="shared" si="26"/>
        <v>297.3</v>
      </c>
      <c r="L25" s="59">
        <f>AB25+AO25+BA25+BL25+BY25+CJ25+CU24+DF24+DQ24+EB24+EM24+EX24+FI24+FT24+GE24+GP24+HA24+HL24+HW24+IH24</f>
        <v>265.3</v>
      </c>
      <c r="M25" s="36">
        <f>AD25+AQ25+BC25+BN25+CA25+CL25+CW24+DH24+DS24+ED24+EO24+EZ24+FK24+FV24+GG24+GR24+HC24+HN24+HY24+IJ24</f>
        <v>3</v>
      </c>
      <c r="N25" s="37">
        <f t="shared" si="27"/>
        <v>29</v>
      </c>
      <c r="O25" s="60">
        <f>W25+AJ25+AV25+BG25+BT25+CE25+CP24+DA24+DL24+DW24+EH24+ES24+FD24+FO24+FZ24+GK24+GV24+HG24+HR24+IC24</f>
        <v>29</v>
      </c>
      <c r="P25" s="31">
        <v>69.88</v>
      </c>
      <c r="Q25" s="28"/>
      <c r="R25" s="28"/>
      <c r="S25" s="28"/>
      <c r="T25" s="28"/>
      <c r="U25" s="28"/>
      <c r="V25" s="28"/>
      <c r="W25" s="29">
        <v>0</v>
      </c>
      <c r="X25" s="29">
        <v>1</v>
      </c>
      <c r="Y25" s="29">
        <v>0</v>
      </c>
      <c r="Z25" s="29">
        <v>0</v>
      </c>
      <c r="AA25" s="30">
        <v>0</v>
      </c>
      <c r="AB25" s="27">
        <f t="shared" si="28"/>
        <v>69.88</v>
      </c>
      <c r="AC25" s="26">
        <f t="shared" si="29"/>
        <v>0</v>
      </c>
      <c r="AD25" s="23">
        <f t="shared" si="30"/>
        <v>3</v>
      </c>
      <c r="AE25" s="45">
        <f t="shared" si="31"/>
        <v>72.88</v>
      </c>
      <c r="AF25" s="31">
        <v>73.900000000000006</v>
      </c>
      <c r="AG25" s="28"/>
      <c r="AH25" s="28"/>
      <c r="AI25" s="28"/>
      <c r="AJ25" s="29">
        <v>0</v>
      </c>
      <c r="AK25" s="29">
        <v>0</v>
      </c>
      <c r="AL25" s="29">
        <v>0</v>
      </c>
      <c r="AM25" s="29">
        <v>0</v>
      </c>
      <c r="AN25" s="30">
        <v>0</v>
      </c>
      <c r="AO25" s="27">
        <f t="shared" si="32"/>
        <v>73.900000000000006</v>
      </c>
      <c r="AP25" s="26">
        <f t="shared" si="33"/>
        <v>0</v>
      </c>
      <c r="AQ25" s="23">
        <f t="shared" si="34"/>
        <v>0</v>
      </c>
      <c r="AR25" s="45">
        <f t="shared" si="35"/>
        <v>73.900000000000006</v>
      </c>
      <c r="AS25" s="31">
        <v>60.02</v>
      </c>
      <c r="AT25" s="28"/>
      <c r="AU25" s="28"/>
      <c r="AV25" s="29">
        <v>1</v>
      </c>
      <c r="AW25" s="29">
        <v>0</v>
      </c>
      <c r="AX25" s="29">
        <v>0</v>
      </c>
      <c r="AY25" s="29">
        <v>0</v>
      </c>
      <c r="AZ25" s="30">
        <v>0</v>
      </c>
      <c r="BA25" s="27">
        <f t="shared" si="36"/>
        <v>60.02</v>
      </c>
      <c r="BB25" s="26">
        <f t="shared" si="37"/>
        <v>1</v>
      </c>
      <c r="BC25" s="23">
        <f t="shared" si="38"/>
        <v>0</v>
      </c>
      <c r="BD25" s="45">
        <f t="shared" si="39"/>
        <v>61.02</v>
      </c>
      <c r="BE25" s="27"/>
      <c r="BF25" s="43"/>
      <c r="BG25" s="29"/>
      <c r="BH25" s="29"/>
      <c r="BI25" s="29"/>
      <c r="BJ25" s="29"/>
      <c r="BK25" s="30"/>
      <c r="BL25" s="40">
        <f t="shared" si="40"/>
        <v>0</v>
      </c>
      <c r="BM25" s="37">
        <f t="shared" si="41"/>
        <v>0</v>
      </c>
      <c r="BN25" s="36">
        <f t="shared" si="42"/>
        <v>0</v>
      </c>
      <c r="BO25" s="35">
        <f t="shared" si="43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44"/>
        <v>0</v>
      </c>
      <c r="BZ25" s="26">
        <f t="shared" si="45"/>
        <v>0</v>
      </c>
      <c r="CA25" s="32">
        <f t="shared" si="46"/>
        <v>0</v>
      </c>
      <c r="CB25" s="72">
        <f t="shared" si="47"/>
        <v>0</v>
      </c>
      <c r="CC25" s="31">
        <v>61.5</v>
      </c>
      <c r="CD25" s="28"/>
      <c r="CE25" s="29">
        <v>28</v>
      </c>
      <c r="CF25" s="29">
        <v>0</v>
      </c>
      <c r="CG25" s="29">
        <v>0</v>
      </c>
      <c r="CH25" s="29">
        <v>0</v>
      </c>
      <c r="CI25" s="30">
        <v>0</v>
      </c>
      <c r="CJ25" s="27">
        <f t="shared" si="48"/>
        <v>61.5</v>
      </c>
      <c r="CK25" s="26">
        <f t="shared" si="49"/>
        <v>28</v>
      </c>
      <c r="CL25" s="23">
        <f t="shared" si="50"/>
        <v>0</v>
      </c>
      <c r="CM25" s="45">
        <f t="shared" si="51"/>
        <v>89.5</v>
      </c>
      <c r="IL25" s="79"/>
      <c r="IM25"/>
      <c r="IN25"/>
      <c r="IO25"/>
      <c r="IP25"/>
    </row>
    <row r="26" spans="1:283" s="4" customFormat="1" ht="12.75" customHeight="1" x14ac:dyDescent="0.2">
      <c r="A26" s="33">
        <v>10</v>
      </c>
      <c r="B26" s="63" t="s">
        <v>153</v>
      </c>
      <c r="C26" s="25"/>
      <c r="D26" s="64"/>
      <c r="E26" s="64" t="s">
        <v>16</v>
      </c>
      <c r="F26" s="65" t="s">
        <v>102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>
        <f>IF(ISNA(VLOOKUP(E26,SortLookup!$A$1:$B$5,2,FALSE))," ",VLOOKUP(E26,SortLookup!$A$1:$B$5,2,FALSE))</f>
        <v>1</v>
      </c>
      <c r="J26" s="22" t="str">
        <f>IF(ISNA(VLOOKUP(F26,SortLookup!$A$7:$B$11,2,FALSE))," ",VLOOKUP(F26,SortLookup!$A$7:$B$11,2,FALSE))</f>
        <v xml:space="preserve"> </v>
      </c>
      <c r="K26" s="58">
        <f t="shared" si="26"/>
        <v>302.51</v>
      </c>
      <c r="L26" s="59">
        <f>AB26+AO26+BA26+BL26+BY26+CJ26+CU24+DF24+DQ24+EB24+EM24+EX24+FI24+FT24+GE24+GP24+HA24+HL24+HW24+IH24</f>
        <v>206.51</v>
      </c>
      <c r="M26" s="36">
        <f>AD26+AQ26+BC26+BN26+CA26+CL26+CW24+DH24+DS24+ED24+EO24+EZ24+FK24+FV24+GG24+GR24+HC24+HN24+HY24+IJ24</f>
        <v>0</v>
      </c>
      <c r="N26" s="37">
        <f t="shared" si="27"/>
        <v>96</v>
      </c>
      <c r="O26" s="60">
        <f>W26+AJ26+AV26+BG26+BT26+CE26+CP24+DA24+DL24+DW24+EH24+ES24+FD24+FO24+FZ24+GK24+GV24+HG24+HR24+IC24</f>
        <v>96</v>
      </c>
      <c r="P26" s="31">
        <v>44.91</v>
      </c>
      <c r="Q26" s="28"/>
      <c r="R26" s="28"/>
      <c r="S26" s="28"/>
      <c r="T26" s="28"/>
      <c r="U26" s="28"/>
      <c r="V26" s="28"/>
      <c r="W26" s="29">
        <v>2</v>
      </c>
      <c r="X26" s="29">
        <v>0</v>
      </c>
      <c r="Y26" s="29">
        <v>0</v>
      </c>
      <c r="Z26" s="29">
        <v>0</v>
      </c>
      <c r="AA26" s="30">
        <v>0</v>
      </c>
      <c r="AB26" s="27">
        <f t="shared" si="28"/>
        <v>44.91</v>
      </c>
      <c r="AC26" s="26">
        <f t="shared" si="29"/>
        <v>2</v>
      </c>
      <c r="AD26" s="23">
        <f t="shared" si="30"/>
        <v>0</v>
      </c>
      <c r="AE26" s="45">
        <f t="shared" si="31"/>
        <v>46.91</v>
      </c>
      <c r="AF26" s="31">
        <v>58.98</v>
      </c>
      <c r="AG26" s="28"/>
      <c r="AH26" s="28"/>
      <c r="AI26" s="28"/>
      <c r="AJ26" s="29">
        <v>10</v>
      </c>
      <c r="AK26" s="29">
        <v>0</v>
      </c>
      <c r="AL26" s="29">
        <v>0</v>
      </c>
      <c r="AM26" s="29">
        <v>0</v>
      </c>
      <c r="AN26" s="30">
        <v>0</v>
      </c>
      <c r="AO26" s="27">
        <f t="shared" si="32"/>
        <v>58.98</v>
      </c>
      <c r="AP26" s="26">
        <f t="shared" si="33"/>
        <v>10</v>
      </c>
      <c r="AQ26" s="23">
        <f t="shared" si="34"/>
        <v>0</v>
      </c>
      <c r="AR26" s="45">
        <f t="shared" si="35"/>
        <v>68.98</v>
      </c>
      <c r="AS26" s="31">
        <v>52.09</v>
      </c>
      <c r="AT26" s="28"/>
      <c r="AU26" s="28"/>
      <c r="AV26" s="29">
        <v>21</v>
      </c>
      <c r="AW26" s="29">
        <v>0</v>
      </c>
      <c r="AX26" s="29">
        <v>0</v>
      </c>
      <c r="AY26" s="29">
        <v>0</v>
      </c>
      <c r="AZ26" s="30">
        <v>0</v>
      </c>
      <c r="BA26" s="27">
        <f t="shared" si="36"/>
        <v>52.09</v>
      </c>
      <c r="BB26" s="26">
        <f t="shared" si="37"/>
        <v>21</v>
      </c>
      <c r="BC26" s="23">
        <f t="shared" si="38"/>
        <v>0</v>
      </c>
      <c r="BD26" s="45">
        <f t="shared" si="39"/>
        <v>73.09</v>
      </c>
      <c r="BE26" s="27"/>
      <c r="BF26" s="43"/>
      <c r="BG26" s="29"/>
      <c r="BH26" s="29"/>
      <c r="BI26" s="29"/>
      <c r="BJ26" s="29"/>
      <c r="BK26" s="30"/>
      <c r="BL26" s="40">
        <f t="shared" si="40"/>
        <v>0</v>
      </c>
      <c r="BM26" s="37">
        <f t="shared" si="41"/>
        <v>0</v>
      </c>
      <c r="BN26" s="36">
        <f t="shared" si="42"/>
        <v>0</v>
      </c>
      <c r="BO26" s="35">
        <f t="shared" si="43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44"/>
        <v>0</v>
      </c>
      <c r="BZ26" s="26">
        <f t="shared" si="45"/>
        <v>0</v>
      </c>
      <c r="CA26" s="32">
        <f t="shared" si="46"/>
        <v>0</v>
      </c>
      <c r="CB26" s="72">
        <f t="shared" si="47"/>
        <v>0</v>
      </c>
      <c r="CC26" s="31">
        <v>50.53</v>
      </c>
      <c r="CD26" s="28"/>
      <c r="CE26" s="29">
        <v>63</v>
      </c>
      <c r="CF26" s="29">
        <v>0</v>
      </c>
      <c r="CG26" s="29">
        <v>0</v>
      </c>
      <c r="CH26" s="29">
        <v>0</v>
      </c>
      <c r="CI26" s="30">
        <v>0</v>
      </c>
      <c r="CJ26" s="27">
        <f t="shared" si="48"/>
        <v>50.53</v>
      </c>
      <c r="CK26" s="26">
        <f t="shared" si="49"/>
        <v>63</v>
      </c>
      <c r="CL26" s="23">
        <f t="shared" si="50"/>
        <v>0</v>
      </c>
      <c r="CM26" s="45">
        <f t="shared" si="51"/>
        <v>113.53</v>
      </c>
      <c r="IL26" s="79"/>
    </row>
    <row r="27" spans="1:283" s="4" customFormat="1" ht="12.75" customHeight="1" x14ac:dyDescent="0.2">
      <c r="A27" s="33">
        <v>11</v>
      </c>
      <c r="B27" s="63" t="s">
        <v>134</v>
      </c>
      <c r="C27" s="25"/>
      <c r="D27" s="64" t="s">
        <v>112</v>
      </c>
      <c r="E27" s="64" t="s">
        <v>16</v>
      </c>
      <c r="F27" s="65" t="s">
        <v>102</v>
      </c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>
        <f>IF(ISNA(VLOOKUP(E27,SortLookup!$A$1:$B$5,2,FALSE))," ",VLOOKUP(E27,SortLookup!$A$1:$B$5,2,FALSE))</f>
        <v>1</v>
      </c>
      <c r="J27" s="22" t="str">
        <f>IF(ISNA(VLOOKUP(F27,SortLookup!$A$7:$B$11,2,FALSE))," ",VLOOKUP(F27,SortLookup!$A$7:$B$11,2,FALSE))</f>
        <v xml:space="preserve"> </v>
      </c>
      <c r="K27" s="58">
        <f t="shared" si="26"/>
        <v>308.95999999999998</v>
      </c>
      <c r="L27" s="59">
        <f>AB27+AO27+BA27+BL27+BY27+CJ27+CU27+DF27+DQ27+EB27+EM27+EX27+FI27+FT27+GE27+GP27+HA27+HL27+HW27+IH27</f>
        <v>189.96</v>
      </c>
      <c r="M27" s="36">
        <f>AD27+AQ27+BC27+BN27+CA27+CL27+CW27+DH27+DS27+ED27+EO27+EZ27+FK27+FV27+GG27+GR27+HC27+HN27+HY27+IJ27</f>
        <v>13</v>
      </c>
      <c r="N27" s="37">
        <f t="shared" si="27"/>
        <v>106</v>
      </c>
      <c r="O27" s="60">
        <f>W27+AJ27+AV27+BG27+BT27+CE27+CP27+DA27+DL27+DW27+EH27+ES27+FD27+FO27+FZ27+GK27+GV27+HG27+HR27+IC27</f>
        <v>106</v>
      </c>
      <c r="P27" s="31">
        <v>40.46</v>
      </c>
      <c r="Q27" s="28"/>
      <c r="R27" s="28"/>
      <c r="S27" s="28"/>
      <c r="T27" s="28"/>
      <c r="U27" s="28"/>
      <c r="V27" s="28"/>
      <c r="W27" s="29">
        <v>23</v>
      </c>
      <c r="X27" s="29">
        <v>0</v>
      </c>
      <c r="Y27" s="29">
        <v>0</v>
      </c>
      <c r="Z27" s="29">
        <v>1</v>
      </c>
      <c r="AA27" s="30">
        <v>0</v>
      </c>
      <c r="AB27" s="27">
        <f t="shared" si="28"/>
        <v>40.46</v>
      </c>
      <c r="AC27" s="26">
        <f t="shared" si="29"/>
        <v>23</v>
      </c>
      <c r="AD27" s="23">
        <f t="shared" si="30"/>
        <v>5</v>
      </c>
      <c r="AE27" s="45">
        <f t="shared" si="31"/>
        <v>68.459999999999994</v>
      </c>
      <c r="AF27" s="31">
        <v>56.43</v>
      </c>
      <c r="AG27" s="28"/>
      <c r="AH27" s="28"/>
      <c r="AI27" s="28"/>
      <c r="AJ27" s="29">
        <v>12</v>
      </c>
      <c r="AK27" s="29">
        <v>0</v>
      </c>
      <c r="AL27" s="29">
        <v>0</v>
      </c>
      <c r="AM27" s="29">
        <v>0</v>
      </c>
      <c r="AN27" s="30">
        <v>0</v>
      </c>
      <c r="AO27" s="27">
        <f t="shared" si="32"/>
        <v>56.43</v>
      </c>
      <c r="AP27" s="26">
        <f t="shared" si="33"/>
        <v>12</v>
      </c>
      <c r="AQ27" s="23">
        <f t="shared" si="34"/>
        <v>0</v>
      </c>
      <c r="AR27" s="45">
        <f t="shared" si="35"/>
        <v>68.430000000000007</v>
      </c>
      <c r="AS27" s="31">
        <v>45.76</v>
      </c>
      <c r="AT27" s="28"/>
      <c r="AU27" s="28"/>
      <c r="AV27" s="29">
        <v>22</v>
      </c>
      <c r="AW27" s="29">
        <v>0</v>
      </c>
      <c r="AX27" s="29">
        <v>0</v>
      </c>
      <c r="AY27" s="29">
        <v>1</v>
      </c>
      <c r="AZ27" s="30">
        <v>0</v>
      </c>
      <c r="BA27" s="27">
        <f t="shared" si="36"/>
        <v>45.76</v>
      </c>
      <c r="BB27" s="26">
        <f t="shared" si="37"/>
        <v>22</v>
      </c>
      <c r="BC27" s="23">
        <f t="shared" si="38"/>
        <v>5</v>
      </c>
      <c r="BD27" s="45">
        <f t="shared" si="39"/>
        <v>72.760000000000005</v>
      </c>
      <c r="BE27" s="27"/>
      <c r="BF27" s="43"/>
      <c r="BG27" s="29"/>
      <c r="BH27" s="29"/>
      <c r="BI27" s="29"/>
      <c r="BJ27" s="29"/>
      <c r="BK27" s="30"/>
      <c r="BL27" s="40">
        <f t="shared" si="40"/>
        <v>0</v>
      </c>
      <c r="BM27" s="37">
        <f t="shared" si="41"/>
        <v>0</v>
      </c>
      <c r="BN27" s="36">
        <f t="shared" si="42"/>
        <v>0</v>
      </c>
      <c r="BO27" s="35">
        <f t="shared" si="43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44"/>
        <v>0</v>
      </c>
      <c r="BZ27" s="26">
        <f t="shared" si="45"/>
        <v>0</v>
      </c>
      <c r="CA27" s="32">
        <f t="shared" si="46"/>
        <v>0</v>
      </c>
      <c r="CB27" s="72">
        <f t="shared" si="47"/>
        <v>0</v>
      </c>
      <c r="CC27" s="31">
        <v>47.31</v>
      </c>
      <c r="CD27" s="28"/>
      <c r="CE27" s="29">
        <v>49</v>
      </c>
      <c r="CF27" s="29">
        <v>1</v>
      </c>
      <c r="CG27" s="29">
        <v>0</v>
      </c>
      <c r="CH27" s="29">
        <v>0</v>
      </c>
      <c r="CI27" s="30">
        <v>0</v>
      </c>
      <c r="CJ27" s="27">
        <f t="shared" si="48"/>
        <v>47.31</v>
      </c>
      <c r="CK27" s="26">
        <f t="shared" si="49"/>
        <v>49</v>
      </c>
      <c r="CL27" s="23">
        <f t="shared" si="50"/>
        <v>3</v>
      </c>
      <c r="CM27" s="45">
        <f t="shared" si="51"/>
        <v>99.31</v>
      </c>
      <c r="IL27" s="79"/>
      <c r="IM27"/>
      <c r="IN27"/>
      <c r="IQ27"/>
    </row>
    <row r="28" spans="1:283" s="4" customFormat="1" x14ac:dyDescent="0.2">
      <c r="A28" s="33">
        <v>12</v>
      </c>
      <c r="B28" s="63" t="s">
        <v>131</v>
      </c>
      <c r="C28" s="25"/>
      <c r="D28" s="64" t="s">
        <v>112</v>
      </c>
      <c r="E28" s="64" t="s">
        <v>16</v>
      </c>
      <c r="F28" s="65" t="s">
        <v>102</v>
      </c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>
        <f>IF(ISNA(VLOOKUP(E28,SortLookup!$A$1:$B$5,2,FALSE))," ",VLOOKUP(E28,SortLookup!$A$1:$B$5,2,FALSE))</f>
        <v>1</v>
      </c>
      <c r="J28" s="22" t="str">
        <f>IF(ISNA(VLOOKUP(F28,SortLookup!$A$7:$B$11,2,FALSE))," ",VLOOKUP(F28,SortLookup!$A$7:$B$11,2,FALSE))</f>
        <v xml:space="preserve"> </v>
      </c>
      <c r="K28" s="58">
        <f t="shared" si="26"/>
        <v>436.55</v>
      </c>
      <c r="L28" s="59">
        <f>AB28+AO28+BA28+BL28+BY28+CJ28+CU28+DF28+DQ28+EB28+EM28+EX28+FI28+FT28+GE28+GP28+HA28+HL28+HW28+IH28</f>
        <v>297.55</v>
      </c>
      <c r="M28" s="36">
        <f>AD28+AQ28+BC28+BN28+CA28+CL28+CW28+DH28+DS28+ED28+EO28+EZ28+FK28+FV28+GG28+GR28+HC28+HN28+HY28+IJ28</f>
        <v>26</v>
      </c>
      <c r="N28" s="37">
        <f t="shared" si="27"/>
        <v>113</v>
      </c>
      <c r="O28" s="60">
        <f>W28+AJ28+AV28+BG28+BT28+CE28+CP28+DA28+DL28+DW28+EH28+ES28+FD28+FO28+FZ28+GK28+GV28+HG28+HR28+IC28</f>
        <v>113</v>
      </c>
      <c r="P28" s="31">
        <v>45.26</v>
      </c>
      <c r="Q28" s="28"/>
      <c r="R28" s="28"/>
      <c r="S28" s="28"/>
      <c r="T28" s="28"/>
      <c r="U28" s="28"/>
      <c r="V28" s="28"/>
      <c r="W28" s="29">
        <v>15</v>
      </c>
      <c r="X28" s="29">
        <v>0</v>
      </c>
      <c r="Y28" s="29">
        <v>0</v>
      </c>
      <c r="Z28" s="29">
        <v>0</v>
      </c>
      <c r="AA28" s="30">
        <v>0</v>
      </c>
      <c r="AB28" s="27">
        <f t="shared" si="28"/>
        <v>45.26</v>
      </c>
      <c r="AC28" s="26">
        <f t="shared" si="29"/>
        <v>15</v>
      </c>
      <c r="AD28" s="23">
        <f t="shared" si="30"/>
        <v>0</v>
      </c>
      <c r="AE28" s="45">
        <f t="shared" si="31"/>
        <v>60.26</v>
      </c>
      <c r="AF28" s="31">
        <v>151.94999999999999</v>
      </c>
      <c r="AG28" s="28"/>
      <c r="AH28" s="28"/>
      <c r="AI28" s="28"/>
      <c r="AJ28" s="29">
        <v>11</v>
      </c>
      <c r="AK28" s="29">
        <v>1</v>
      </c>
      <c r="AL28" s="29">
        <v>0</v>
      </c>
      <c r="AM28" s="29">
        <v>3</v>
      </c>
      <c r="AN28" s="30">
        <v>0</v>
      </c>
      <c r="AO28" s="27">
        <f t="shared" si="32"/>
        <v>151.94999999999999</v>
      </c>
      <c r="AP28" s="26">
        <f t="shared" si="33"/>
        <v>11</v>
      </c>
      <c r="AQ28" s="23">
        <f t="shared" si="34"/>
        <v>18</v>
      </c>
      <c r="AR28" s="45">
        <f t="shared" si="35"/>
        <v>180.95</v>
      </c>
      <c r="AS28" s="31">
        <v>53.83</v>
      </c>
      <c r="AT28" s="28"/>
      <c r="AU28" s="28"/>
      <c r="AV28" s="29">
        <v>28</v>
      </c>
      <c r="AW28" s="29">
        <v>1</v>
      </c>
      <c r="AX28" s="29">
        <v>0</v>
      </c>
      <c r="AY28" s="29">
        <v>1</v>
      </c>
      <c r="AZ28" s="30">
        <v>0</v>
      </c>
      <c r="BA28" s="27">
        <f t="shared" si="36"/>
        <v>53.83</v>
      </c>
      <c r="BB28" s="26">
        <f t="shared" si="37"/>
        <v>28</v>
      </c>
      <c r="BC28" s="23">
        <f t="shared" si="38"/>
        <v>8</v>
      </c>
      <c r="BD28" s="45">
        <f t="shared" si="39"/>
        <v>89.83</v>
      </c>
      <c r="BE28" s="27"/>
      <c r="BF28" s="43"/>
      <c r="BG28" s="29"/>
      <c r="BH28" s="29"/>
      <c r="BI28" s="29"/>
      <c r="BJ28" s="29"/>
      <c r="BK28" s="30"/>
      <c r="BL28" s="40">
        <f t="shared" si="40"/>
        <v>0</v>
      </c>
      <c r="BM28" s="37">
        <f t="shared" si="41"/>
        <v>0</v>
      </c>
      <c r="BN28" s="36">
        <f t="shared" si="42"/>
        <v>0</v>
      </c>
      <c r="BO28" s="35">
        <f t="shared" si="43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44"/>
        <v>0</v>
      </c>
      <c r="BZ28" s="26">
        <f t="shared" si="45"/>
        <v>0</v>
      </c>
      <c r="CA28" s="32">
        <f t="shared" si="46"/>
        <v>0</v>
      </c>
      <c r="CB28" s="72">
        <f t="shared" si="47"/>
        <v>0</v>
      </c>
      <c r="CC28" s="31">
        <v>46.51</v>
      </c>
      <c r="CD28" s="28"/>
      <c r="CE28" s="29">
        <v>59</v>
      </c>
      <c r="CF28" s="29">
        <v>0</v>
      </c>
      <c r="CG28" s="29">
        <v>0</v>
      </c>
      <c r="CH28" s="29">
        <v>0</v>
      </c>
      <c r="CI28" s="30">
        <v>0</v>
      </c>
      <c r="CJ28" s="27">
        <f t="shared" si="48"/>
        <v>46.51</v>
      </c>
      <c r="CK28" s="26">
        <f t="shared" si="49"/>
        <v>59</v>
      </c>
      <c r="CL28" s="23">
        <f t="shared" si="50"/>
        <v>0</v>
      </c>
      <c r="CM28" s="45">
        <f t="shared" si="51"/>
        <v>105.51</v>
      </c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9"/>
      <c r="IM28"/>
      <c r="IN28"/>
      <c r="IO28"/>
      <c r="IP28"/>
    </row>
    <row r="29" spans="1:283" s="77" customFormat="1" ht="3" customHeight="1" x14ac:dyDescent="0.2">
      <c r="A29" s="221"/>
      <c r="B29" s="222"/>
      <c r="C29" s="223"/>
      <c r="D29" s="224"/>
      <c r="E29" s="224"/>
      <c r="F29" s="225"/>
      <c r="G29" s="226"/>
      <c r="H29" s="227"/>
      <c r="I29" s="228"/>
      <c r="J29" s="229"/>
      <c r="K29" s="230"/>
      <c r="L29" s="231"/>
      <c r="M29" s="232"/>
      <c r="N29" s="233"/>
      <c r="O29" s="234"/>
      <c r="P29" s="235"/>
      <c r="Q29" s="236"/>
      <c r="R29" s="236"/>
      <c r="S29" s="236"/>
      <c r="T29" s="236"/>
      <c r="U29" s="236"/>
      <c r="V29" s="236"/>
      <c r="W29" s="237"/>
      <c r="X29" s="237"/>
      <c r="Y29" s="237"/>
      <c r="Z29" s="237"/>
      <c r="AA29" s="238"/>
      <c r="AB29" s="239"/>
      <c r="AC29" s="240"/>
      <c r="AD29" s="241"/>
      <c r="AE29" s="242"/>
      <c r="AF29" s="235"/>
      <c r="AG29" s="236"/>
      <c r="AH29" s="236"/>
      <c r="AI29" s="236"/>
      <c r="AJ29" s="237"/>
      <c r="AK29" s="237"/>
      <c r="AL29" s="237"/>
      <c r="AM29" s="237"/>
      <c r="AN29" s="238"/>
      <c r="AO29" s="239"/>
      <c r="AP29" s="240"/>
      <c r="AQ29" s="241"/>
      <c r="AR29" s="242"/>
      <c r="AS29" s="235"/>
      <c r="AT29" s="236"/>
      <c r="AU29" s="236"/>
      <c r="AV29" s="237"/>
      <c r="AW29" s="237"/>
      <c r="AX29" s="237"/>
      <c r="AY29" s="237"/>
      <c r="AZ29" s="238"/>
      <c r="BA29" s="239"/>
      <c r="BB29" s="240"/>
      <c r="BC29" s="241"/>
      <c r="BD29" s="242"/>
      <c r="BE29" s="239"/>
      <c r="BF29" s="243"/>
      <c r="BG29" s="237"/>
      <c r="BH29" s="237"/>
      <c r="BI29" s="237"/>
      <c r="BJ29" s="237"/>
      <c r="BK29" s="238"/>
      <c r="BL29" s="244"/>
      <c r="BM29" s="233"/>
      <c r="BN29" s="232"/>
      <c r="BO29" s="245"/>
      <c r="BP29" s="235"/>
      <c r="BQ29" s="236"/>
      <c r="BR29" s="236"/>
      <c r="BS29" s="236"/>
      <c r="BT29" s="237"/>
      <c r="BU29" s="237"/>
      <c r="BV29" s="237"/>
      <c r="BW29" s="237"/>
      <c r="BX29" s="238"/>
      <c r="BY29" s="239"/>
      <c r="BZ29" s="240"/>
      <c r="CA29" s="246"/>
      <c r="CB29" s="247"/>
      <c r="CC29" s="235"/>
      <c r="CD29" s="236"/>
      <c r="CE29" s="237"/>
      <c r="CF29" s="237"/>
      <c r="CG29" s="237"/>
      <c r="CH29" s="237"/>
      <c r="CI29" s="238"/>
      <c r="CJ29" s="239"/>
      <c r="CK29" s="240"/>
      <c r="CL29" s="241"/>
      <c r="CM29" s="242"/>
      <c r="CN29" s="215"/>
      <c r="CO29" s="215"/>
      <c r="CP29" s="216"/>
      <c r="CQ29" s="216"/>
      <c r="CR29" s="216"/>
      <c r="CS29" s="216"/>
      <c r="CT29" s="216"/>
      <c r="CU29" s="217"/>
      <c r="CV29" s="218"/>
      <c r="CW29" s="219"/>
      <c r="CX29" s="220"/>
      <c r="CY29" s="215"/>
      <c r="CZ29" s="215"/>
      <c r="DA29" s="216"/>
      <c r="DB29" s="216"/>
      <c r="DC29" s="216"/>
      <c r="DD29" s="216"/>
      <c r="DE29" s="216"/>
      <c r="DF29" s="217"/>
      <c r="DG29" s="218"/>
      <c r="DH29" s="219"/>
      <c r="DI29" s="220"/>
      <c r="DJ29" s="215"/>
      <c r="DK29" s="215"/>
      <c r="DL29" s="216"/>
      <c r="DM29" s="216"/>
      <c r="DN29" s="216"/>
      <c r="DO29" s="216"/>
      <c r="DP29" s="216"/>
      <c r="DQ29" s="217"/>
      <c r="DR29" s="218"/>
      <c r="DS29" s="219"/>
      <c r="DT29" s="220"/>
      <c r="DU29" s="215"/>
      <c r="DV29" s="215"/>
      <c r="DW29" s="216"/>
      <c r="DX29" s="216"/>
      <c r="DY29" s="216"/>
      <c r="DZ29" s="216"/>
      <c r="EA29" s="216"/>
      <c r="EB29" s="217"/>
      <c r="EC29" s="218"/>
      <c r="ED29" s="219"/>
      <c r="EE29" s="220"/>
      <c r="EF29" s="215"/>
      <c r="EG29" s="215"/>
      <c r="EH29" s="216"/>
      <c r="EI29" s="216"/>
      <c r="EJ29" s="216"/>
      <c r="EK29" s="216"/>
      <c r="EL29" s="216"/>
      <c r="EM29" s="217"/>
      <c r="EN29" s="218"/>
      <c r="EO29" s="219"/>
      <c r="EP29" s="220"/>
      <c r="EQ29" s="215"/>
      <c r="ER29" s="215"/>
      <c r="ES29" s="216"/>
      <c r="ET29" s="216"/>
      <c r="EU29" s="216"/>
      <c r="EV29" s="216"/>
      <c r="EW29" s="216"/>
      <c r="EX29" s="217"/>
      <c r="EY29" s="218"/>
      <c r="EZ29" s="219"/>
      <c r="FA29" s="220"/>
      <c r="FB29" s="215"/>
      <c r="FC29" s="215"/>
      <c r="FD29" s="216"/>
      <c r="FE29" s="216"/>
      <c r="FF29" s="216"/>
      <c r="FG29" s="216"/>
      <c r="FH29" s="216"/>
      <c r="FI29" s="217"/>
      <c r="FJ29" s="218"/>
      <c r="FK29" s="219"/>
      <c r="FL29" s="220"/>
      <c r="FM29" s="215"/>
      <c r="FN29" s="215"/>
      <c r="FO29" s="216"/>
      <c r="FP29" s="216"/>
      <c r="FQ29" s="216"/>
      <c r="FR29" s="216"/>
      <c r="FS29" s="216"/>
      <c r="FT29" s="217"/>
      <c r="FU29" s="218"/>
      <c r="FV29" s="219"/>
      <c r="FW29" s="220"/>
      <c r="FX29" s="215"/>
      <c r="FY29" s="215"/>
      <c r="FZ29" s="216"/>
      <c r="GA29" s="216"/>
      <c r="GB29" s="216"/>
      <c r="GC29" s="216"/>
      <c r="GD29" s="216"/>
      <c r="GE29" s="217"/>
      <c r="GF29" s="218"/>
      <c r="GG29" s="219"/>
      <c r="GH29" s="220"/>
      <c r="GI29" s="215"/>
      <c r="GJ29" s="215"/>
      <c r="GK29" s="216"/>
      <c r="GL29" s="216"/>
      <c r="GM29" s="216"/>
      <c r="GN29" s="216"/>
      <c r="GO29" s="216"/>
      <c r="GP29" s="217"/>
      <c r="GQ29" s="218"/>
      <c r="GR29" s="219"/>
      <c r="GS29" s="220"/>
      <c r="GT29" s="215"/>
      <c r="GU29" s="215"/>
      <c r="GV29" s="216"/>
      <c r="GW29" s="216"/>
      <c r="GX29" s="216"/>
      <c r="GY29" s="216"/>
      <c r="GZ29" s="216"/>
      <c r="HA29" s="217"/>
      <c r="HB29" s="218"/>
      <c r="HC29" s="219"/>
      <c r="HD29" s="220"/>
      <c r="HE29" s="215"/>
      <c r="HF29" s="215"/>
      <c r="HG29" s="216"/>
      <c r="HH29" s="216"/>
      <c r="HI29" s="216"/>
      <c r="HJ29" s="216"/>
      <c r="HK29" s="216"/>
      <c r="HL29" s="217"/>
      <c r="HM29" s="218"/>
      <c r="HN29" s="219"/>
      <c r="HO29" s="220"/>
      <c r="HP29" s="215"/>
      <c r="HQ29" s="215"/>
      <c r="HR29" s="216"/>
      <c r="HS29" s="216"/>
      <c r="HT29" s="216"/>
      <c r="HU29" s="216"/>
      <c r="HV29" s="216"/>
      <c r="HW29" s="217"/>
      <c r="HX29" s="218"/>
      <c r="HY29" s="219"/>
      <c r="HZ29" s="220"/>
      <c r="IA29" s="215"/>
      <c r="IB29" s="215"/>
      <c r="IC29" s="216"/>
      <c r="ID29" s="216"/>
      <c r="IE29" s="216"/>
      <c r="IF29" s="216"/>
      <c r="IG29" s="216"/>
      <c r="IH29" s="217"/>
      <c r="II29" s="218"/>
      <c r="IJ29" s="219"/>
      <c r="IK29" s="220"/>
      <c r="IL29" s="214"/>
      <c r="IM29" s="213"/>
      <c r="IN29" s="213"/>
      <c r="IO29" s="213"/>
      <c r="IP29" s="213"/>
    </row>
    <row r="30" spans="1:283" s="76" customFormat="1" x14ac:dyDescent="0.2">
      <c r="A30" s="33">
        <v>1</v>
      </c>
      <c r="B30" s="63" t="s">
        <v>166</v>
      </c>
      <c r="C30" s="25"/>
      <c r="D30" s="64" t="s">
        <v>104</v>
      </c>
      <c r="E30" s="64" t="s">
        <v>120</v>
      </c>
      <c r="F30" s="65" t="s">
        <v>102</v>
      </c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>L30+M30+O30</f>
        <v>159.15</v>
      </c>
      <c r="L30" s="59">
        <f>AB30+AO30+BA30+BL30+BY30+CJ30+CU28+DF28+DQ28+EB28+EM28+EX28+FI28+FT28+GE28+GP28+HA28+HL28+HW28+IH28</f>
        <v>127.15</v>
      </c>
      <c r="M30" s="36">
        <f>AD30+AQ30+BC30+BN30+CA30+CL30+CW28+DH28+DS28+ED28+EO28+EZ28+FK28+FV28+GG28+GR28+HC28+HN28+HY28+IJ28</f>
        <v>6</v>
      </c>
      <c r="N30" s="37">
        <f>O30</f>
        <v>26</v>
      </c>
      <c r="O30" s="60">
        <f>W30+AJ30+AV30+BG30+BT30+CE30+CP28+DA28+DL28+DW28+EH28+ES28+FD28+FO28+FZ28+GK28+GV28+HG28+HR28+IC28</f>
        <v>26</v>
      </c>
      <c r="P30" s="31">
        <v>23</v>
      </c>
      <c r="Q30" s="28"/>
      <c r="R30" s="28"/>
      <c r="S30" s="28"/>
      <c r="T30" s="28"/>
      <c r="U30" s="28"/>
      <c r="V30" s="28"/>
      <c r="W30" s="29">
        <v>1</v>
      </c>
      <c r="X30" s="29">
        <v>0</v>
      </c>
      <c r="Y30" s="29">
        <v>0</v>
      </c>
      <c r="Z30" s="29">
        <v>0</v>
      </c>
      <c r="AA30" s="30">
        <v>0</v>
      </c>
      <c r="AB30" s="27">
        <f>P30+Q30+R30+S30+T30+U30+V30</f>
        <v>23</v>
      </c>
      <c r="AC30" s="26">
        <f>W30</f>
        <v>1</v>
      </c>
      <c r="AD30" s="23">
        <f>(X30*3)+(Y30*10)+(Z30*5)+(AA30*20)</f>
        <v>0</v>
      </c>
      <c r="AE30" s="45">
        <f>AB30+AC30+AD30</f>
        <v>24</v>
      </c>
      <c r="AF30" s="31">
        <v>36.86</v>
      </c>
      <c r="AG30" s="28"/>
      <c r="AH30" s="28"/>
      <c r="AI30" s="28"/>
      <c r="AJ30" s="29">
        <v>3</v>
      </c>
      <c r="AK30" s="29">
        <v>2</v>
      </c>
      <c r="AL30" s="29">
        <v>0</v>
      </c>
      <c r="AM30" s="29">
        <v>0</v>
      </c>
      <c r="AN30" s="30">
        <v>0</v>
      </c>
      <c r="AO30" s="27">
        <f>AF30+AG30+AH30+AI30</f>
        <v>36.86</v>
      </c>
      <c r="AP30" s="26">
        <f>AJ30</f>
        <v>3</v>
      </c>
      <c r="AQ30" s="23">
        <f>(AK30*3)+(AL30*10)+(AM30*5)+(AN30*20)</f>
        <v>6</v>
      </c>
      <c r="AR30" s="45">
        <f>AO30+AP30+AQ30</f>
        <v>45.86</v>
      </c>
      <c r="AS30" s="31">
        <v>35.24</v>
      </c>
      <c r="AT30" s="28"/>
      <c r="AU30" s="28"/>
      <c r="AV30" s="29">
        <v>6</v>
      </c>
      <c r="AW30" s="29">
        <v>0</v>
      </c>
      <c r="AX30" s="29">
        <v>0</v>
      </c>
      <c r="AY30" s="29">
        <v>0</v>
      </c>
      <c r="AZ30" s="30">
        <v>0</v>
      </c>
      <c r="BA30" s="27">
        <f>AS30+AT30+AU30</f>
        <v>35.24</v>
      </c>
      <c r="BB30" s="26">
        <f>AV30</f>
        <v>6</v>
      </c>
      <c r="BC30" s="23">
        <f>(AW30*3)+(AX30*10)+(AY30*5)+(AZ30*20)</f>
        <v>0</v>
      </c>
      <c r="BD30" s="45">
        <f>BA30+BB30+BC30</f>
        <v>41.24</v>
      </c>
      <c r="BE30" s="27"/>
      <c r="BF30" s="43"/>
      <c r="BG30" s="29"/>
      <c r="BH30" s="29"/>
      <c r="BI30" s="29"/>
      <c r="BJ30" s="29"/>
      <c r="BK30" s="30"/>
      <c r="BL30" s="40">
        <f>BE30+BF30</f>
        <v>0</v>
      </c>
      <c r="BM30" s="37">
        <f>BG30/2</f>
        <v>0</v>
      </c>
      <c r="BN30" s="36">
        <f>(BH30*3)+(BI30*5)+(BJ30*5)+(BK30*20)</f>
        <v>0</v>
      </c>
      <c r="BO30" s="35">
        <f>BL30+BM30+BN30</f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>BP30+BQ30+BR30+BS30</f>
        <v>0</v>
      </c>
      <c r="BZ30" s="26">
        <f>BT30</f>
        <v>0</v>
      </c>
      <c r="CA30" s="32">
        <f>(BU30*3)+(BV30*10)+(BW30*5)+(BX30*20)</f>
        <v>0</v>
      </c>
      <c r="CB30" s="72">
        <f>BY30+BZ30+CA30</f>
        <v>0</v>
      </c>
      <c r="CC30" s="31">
        <v>32.049999999999997</v>
      </c>
      <c r="CD30" s="28"/>
      <c r="CE30" s="29">
        <v>16</v>
      </c>
      <c r="CF30" s="29">
        <v>0</v>
      </c>
      <c r="CG30" s="29">
        <v>0</v>
      </c>
      <c r="CH30" s="29">
        <v>0</v>
      </c>
      <c r="CI30" s="30">
        <v>0</v>
      </c>
      <c r="CJ30" s="27">
        <f>CC30+CD30</f>
        <v>32.049999999999997</v>
      </c>
      <c r="CK30" s="26">
        <f>CE30</f>
        <v>16</v>
      </c>
      <c r="CL30" s="23">
        <f>(CF30*3)+(CG30*10)+(CH30*5)+(CI30*20)</f>
        <v>0</v>
      </c>
      <c r="CM30" s="45">
        <f>CJ30+CK30+CL30</f>
        <v>48.05</v>
      </c>
      <c r="IL30" s="79"/>
      <c r="IM30"/>
      <c r="IN30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</row>
    <row r="31" spans="1:283" s="77" customFormat="1" ht="3" customHeight="1" x14ac:dyDescent="0.2">
      <c r="A31" s="221"/>
      <c r="B31" s="222"/>
      <c r="C31" s="223"/>
      <c r="D31" s="224"/>
      <c r="E31" s="224"/>
      <c r="F31" s="225"/>
      <c r="G31" s="226"/>
      <c r="H31" s="227"/>
      <c r="I31" s="228"/>
      <c r="J31" s="229"/>
      <c r="K31" s="230"/>
      <c r="L31" s="231"/>
      <c r="M31" s="232"/>
      <c r="N31" s="233"/>
      <c r="O31" s="234"/>
      <c r="P31" s="235"/>
      <c r="Q31" s="236"/>
      <c r="R31" s="236"/>
      <c r="S31" s="236"/>
      <c r="T31" s="236"/>
      <c r="U31" s="236"/>
      <c r="V31" s="236"/>
      <c r="W31" s="237"/>
      <c r="X31" s="237"/>
      <c r="Y31" s="237"/>
      <c r="Z31" s="237"/>
      <c r="AA31" s="238"/>
      <c r="AB31" s="239"/>
      <c r="AC31" s="240"/>
      <c r="AD31" s="241"/>
      <c r="AE31" s="242"/>
      <c r="AF31" s="235"/>
      <c r="AG31" s="236"/>
      <c r="AH31" s="236"/>
      <c r="AI31" s="236"/>
      <c r="AJ31" s="237"/>
      <c r="AK31" s="237"/>
      <c r="AL31" s="237"/>
      <c r="AM31" s="237"/>
      <c r="AN31" s="238"/>
      <c r="AO31" s="239"/>
      <c r="AP31" s="240"/>
      <c r="AQ31" s="241"/>
      <c r="AR31" s="242"/>
      <c r="AS31" s="235"/>
      <c r="AT31" s="236"/>
      <c r="AU31" s="236"/>
      <c r="AV31" s="237"/>
      <c r="AW31" s="237"/>
      <c r="AX31" s="237"/>
      <c r="AY31" s="237"/>
      <c r="AZ31" s="238"/>
      <c r="BA31" s="239"/>
      <c r="BB31" s="240"/>
      <c r="BC31" s="241"/>
      <c r="BD31" s="242"/>
      <c r="BE31" s="239"/>
      <c r="BF31" s="243"/>
      <c r="BG31" s="237"/>
      <c r="BH31" s="237"/>
      <c r="BI31" s="237"/>
      <c r="BJ31" s="237"/>
      <c r="BK31" s="238"/>
      <c r="BL31" s="244"/>
      <c r="BM31" s="233"/>
      <c r="BN31" s="232"/>
      <c r="BO31" s="245"/>
      <c r="BP31" s="235"/>
      <c r="BQ31" s="236"/>
      <c r="BR31" s="236"/>
      <c r="BS31" s="236"/>
      <c r="BT31" s="237"/>
      <c r="BU31" s="237"/>
      <c r="BV31" s="237"/>
      <c r="BW31" s="237"/>
      <c r="BX31" s="238"/>
      <c r="BY31" s="239"/>
      <c r="BZ31" s="240"/>
      <c r="CA31" s="246"/>
      <c r="CB31" s="247"/>
      <c r="CC31" s="235"/>
      <c r="CD31" s="236"/>
      <c r="CE31" s="237"/>
      <c r="CF31" s="237"/>
      <c r="CG31" s="237"/>
      <c r="CH31" s="237"/>
      <c r="CI31" s="238"/>
      <c r="CJ31" s="239"/>
      <c r="CK31" s="240"/>
      <c r="CL31" s="241"/>
      <c r="CM31" s="242"/>
      <c r="IL31" s="214"/>
      <c r="IM31" s="213"/>
      <c r="IN31" s="213"/>
    </row>
    <row r="32" spans="1:283" s="4" customFormat="1" x14ac:dyDescent="0.2">
      <c r="A32" s="33">
        <v>1</v>
      </c>
      <c r="B32" s="63" t="s">
        <v>132</v>
      </c>
      <c r="C32" s="25"/>
      <c r="D32" s="64" t="s">
        <v>112</v>
      </c>
      <c r="E32" s="64" t="s">
        <v>111</v>
      </c>
      <c r="F32" s="65" t="s">
        <v>102</v>
      </c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>L32+M32+O32</f>
        <v>682.45</v>
      </c>
      <c r="L32" s="59">
        <f>AB32+AO32+BA32+BL32+BY32+CJ32+CU30+DF30+DQ30+EB30+EM30+EX30+FI30+FT30+GE30+GP30+HA30+HL30+HW30+IH30</f>
        <v>505.45</v>
      </c>
      <c r="M32" s="36">
        <f>AD32+AQ32+BC32+BN32+CA32+CL32+CW30+DH30+DS30+ED30+EO30+EZ30+FK30+FV30+GG30+GR30+HC30+HN30+HY30+IJ30</f>
        <v>23</v>
      </c>
      <c r="N32" s="37">
        <f>O32</f>
        <v>154</v>
      </c>
      <c r="O32" s="60">
        <f>W32+AJ32+AV32+BG32+BT32+CE32+CP30+DA30+DL30+DW30+EH30+ES30+FD30+FO30+FZ30+GK30+GV30+HG30+HR30+IC30</f>
        <v>154</v>
      </c>
      <c r="P32" s="31">
        <v>139.82</v>
      </c>
      <c r="Q32" s="28"/>
      <c r="R32" s="28"/>
      <c r="S32" s="28"/>
      <c r="T32" s="28"/>
      <c r="U32" s="28"/>
      <c r="V32" s="28"/>
      <c r="W32" s="29">
        <v>19</v>
      </c>
      <c r="X32" s="29">
        <v>0</v>
      </c>
      <c r="Y32" s="29">
        <v>0</v>
      </c>
      <c r="Z32" s="29">
        <v>1</v>
      </c>
      <c r="AA32" s="30">
        <v>0</v>
      </c>
      <c r="AB32" s="27">
        <f>P32+Q32+R32+S32+T32+U32+V32</f>
        <v>139.82</v>
      </c>
      <c r="AC32" s="26">
        <f>W32</f>
        <v>19</v>
      </c>
      <c r="AD32" s="23">
        <f>(X32*3)+(Y32*10)+(Z32*5)+(AA32*20)</f>
        <v>5</v>
      </c>
      <c r="AE32" s="45">
        <f>AB32+AC32+AD32</f>
        <v>163.82</v>
      </c>
      <c r="AF32" s="31">
        <v>143.51</v>
      </c>
      <c r="AG32" s="28"/>
      <c r="AH32" s="28"/>
      <c r="AI32" s="28"/>
      <c r="AJ32" s="29">
        <v>17</v>
      </c>
      <c r="AK32" s="29">
        <v>0</v>
      </c>
      <c r="AL32" s="29">
        <v>0</v>
      </c>
      <c r="AM32" s="29">
        <v>2</v>
      </c>
      <c r="AN32" s="30">
        <v>0</v>
      </c>
      <c r="AO32" s="27">
        <f>AF32+AG32+AH32+AI32</f>
        <v>143.51</v>
      </c>
      <c r="AP32" s="26">
        <f>AJ32</f>
        <v>17</v>
      </c>
      <c r="AQ32" s="23">
        <f>(AK32*3)+(AL32*10)+(AM32*5)+(AN32*20)</f>
        <v>10</v>
      </c>
      <c r="AR32" s="45">
        <f>AO32+AP32+AQ32</f>
        <v>170.51</v>
      </c>
      <c r="AS32" s="31">
        <v>117.89</v>
      </c>
      <c r="AT32" s="28"/>
      <c r="AU32" s="28"/>
      <c r="AV32" s="29">
        <v>41</v>
      </c>
      <c r="AW32" s="29">
        <v>0</v>
      </c>
      <c r="AX32" s="29">
        <v>0</v>
      </c>
      <c r="AY32" s="29">
        <v>1</v>
      </c>
      <c r="AZ32" s="30">
        <v>0</v>
      </c>
      <c r="BA32" s="27">
        <f>AS32+AT32+AU32</f>
        <v>117.89</v>
      </c>
      <c r="BB32" s="26">
        <f>AV32</f>
        <v>41</v>
      </c>
      <c r="BC32" s="23">
        <f>(AW32*3)+(AX32*10)+(AY32*5)+(AZ32*20)</f>
        <v>5</v>
      </c>
      <c r="BD32" s="45">
        <f>BA32+BB32+BC32</f>
        <v>163.89</v>
      </c>
      <c r="BE32" s="27"/>
      <c r="BF32" s="43"/>
      <c r="BG32" s="29"/>
      <c r="BH32" s="29"/>
      <c r="BI32" s="29"/>
      <c r="BJ32" s="29"/>
      <c r="BK32" s="30"/>
      <c r="BL32" s="40">
        <f>BE32+BF32</f>
        <v>0</v>
      </c>
      <c r="BM32" s="37">
        <f>BG32/2</f>
        <v>0</v>
      </c>
      <c r="BN32" s="36">
        <f>(BH32*3)+(BI32*5)+(BJ32*5)+(BK32*20)</f>
        <v>0</v>
      </c>
      <c r="BO32" s="35">
        <f>BL32+BM32+BN32</f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>BP32+BQ32+BR32+BS32</f>
        <v>0</v>
      </c>
      <c r="BZ32" s="26">
        <f>BT32</f>
        <v>0</v>
      </c>
      <c r="CA32" s="32">
        <f>(BU32*3)+(BV32*10)+(BW32*5)+(BX32*20)</f>
        <v>0</v>
      </c>
      <c r="CB32" s="72">
        <f>BY32+BZ32+CA32</f>
        <v>0</v>
      </c>
      <c r="CC32" s="31">
        <v>104.23</v>
      </c>
      <c r="CD32" s="28"/>
      <c r="CE32" s="29">
        <v>77</v>
      </c>
      <c r="CF32" s="29">
        <v>1</v>
      </c>
      <c r="CG32" s="29">
        <v>0</v>
      </c>
      <c r="CH32" s="29">
        <v>0</v>
      </c>
      <c r="CI32" s="30">
        <v>0</v>
      </c>
      <c r="CJ32" s="27">
        <f>CC32+CD32</f>
        <v>104.23</v>
      </c>
      <c r="CK32" s="26">
        <f>CE32</f>
        <v>77</v>
      </c>
      <c r="CL32" s="23">
        <f>(CF32*3)+(CG32*10)+(CH32*5)+(CI32*20)</f>
        <v>3</v>
      </c>
      <c r="CM32" s="45">
        <f>CJ32+CK32+CL32</f>
        <v>184.23</v>
      </c>
      <c r="IL32" s="79"/>
      <c r="IO32"/>
      <c r="IP32"/>
      <c r="IQ32"/>
    </row>
    <row r="33" spans="1:283" s="77" customFormat="1" ht="3" customHeight="1" x14ac:dyDescent="0.2">
      <c r="A33" s="221"/>
      <c r="B33" s="222"/>
      <c r="C33" s="223"/>
      <c r="D33" s="224"/>
      <c r="E33" s="224"/>
      <c r="F33" s="225"/>
      <c r="G33" s="226"/>
      <c r="H33" s="227"/>
      <c r="I33" s="228"/>
      <c r="J33" s="229"/>
      <c r="K33" s="230"/>
      <c r="L33" s="231"/>
      <c r="M33" s="232"/>
      <c r="N33" s="233"/>
      <c r="O33" s="234"/>
      <c r="P33" s="235"/>
      <c r="Q33" s="236"/>
      <c r="R33" s="236"/>
      <c r="S33" s="236"/>
      <c r="T33" s="236"/>
      <c r="U33" s="236"/>
      <c r="V33" s="236"/>
      <c r="W33" s="237"/>
      <c r="X33" s="237"/>
      <c r="Y33" s="237"/>
      <c r="Z33" s="237"/>
      <c r="AA33" s="238"/>
      <c r="AB33" s="239"/>
      <c r="AC33" s="240"/>
      <c r="AD33" s="241"/>
      <c r="AE33" s="242"/>
      <c r="AF33" s="235"/>
      <c r="AG33" s="236"/>
      <c r="AH33" s="236"/>
      <c r="AI33" s="236"/>
      <c r="AJ33" s="237"/>
      <c r="AK33" s="237"/>
      <c r="AL33" s="237"/>
      <c r="AM33" s="237"/>
      <c r="AN33" s="238"/>
      <c r="AO33" s="239"/>
      <c r="AP33" s="240"/>
      <c r="AQ33" s="241"/>
      <c r="AR33" s="242"/>
      <c r="AS33" s="235"/>
      <c r="AT33" s="236"/>
      <c r="AU33" s="236"/>
      <c r="AV33" s="237"/>
      <c r="AW33" s="237"/>
      <c r="AX33" s="237"/>
      <c r="AY33" s="237"/>
      <c r="AZ33" s="238"/>
      <c r="BA33" s="239"/>
      <c r="BB33" s="240"/>
      <c r="BC33" s="241"/>
      <c r="BD33" s="242"/>
      <c r="BE33" s="239"/>
      <c r="BF33" s="243"/>
      <c r="BG33" s="237"/>
      <c r="BH33" s="237"/>
      <c r="BI33" s="237"/>
      <c r="BJ33" s="237"/>
      <c r="BK33" s="238"/>
      <c r="BL33" s="244"/>
      <c r="BM33" s="233"/>
      <c r="BN33" s="232"/>
      <c r="BO33" s="245"/>
      <c r="BP33" s="235"/>
      <c r="BQ33" s="236"/>
      <c r="BR33" s="236"/>
      <c r="BS33" s="236"/>
      <c r="BT33" s="237"/>
      <c r="BU33" s="237"/>
      <c r="BV33" s="237"/>
      <c r="BW33" s="237"/>
      <c r="BX33" s="238"/>
      <c r="BY33" s="239"/>
      <c r="BZ33" s="240"/>
      <c r="CA33" s="246"/>
      <c r="CB33" s="247"/>
      <c r="CC33" s="235"/>
      <c r="CD33" s="236"/>
      <c r="CE33" s="237"/>
      <c r="CF33" s="237"/>
      <c r="CG33" s="237"/>
      <c r="CH33" s="237"/>
      <c r="CI33" s="238"/>
      <c r="CJ33" s="239"/>
      <c r="CK33" s="240"/>
      <c r="CL33" s="241"/>
      <c r="CM33" s="242"/>
      <c r="IL33" s="214"/>
      <c r="IO33" s="213"/>
      <c r="IP33" s="213"/>
      <c r="IQ33" s="213"/>
    </row>
    <row r="34" spans="1:283" s="4" customFormat="1" x14ac:dyDescent="0.2">
      <c r="A34" s="33">
        <v>1</v>
      </c>
      <c r="B34" s="63" t="s">
        <v>105</v>
      </c>
      <c r="C34" s="25"/>
      <c r="D34" s="64"/>
      <c r="E34" s="64" t="s">
        <v>15</v>
      </c>
      <c r="F34" s="65" t="s">
        <v>21</v>
      </c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>
        <f>IF(ISNA(VLOOKUP(E34,SortLookup!$A$1:$B$5,2,FALSE))," ",VLOOKUP(E34,SortLookup!$A$1:$B$5,2,FALSE))</f>
        <v>0</v>
      </c>
      <c r="J34" s="22">
        <f>IF(ISNA(VLOOKUP(F34,SortLookup!$A$7:$B$11,2,FALSE))," ",VLOOKUP(F34,SortLookup!$A$7:$B$11,2,FALSE))</f>
        <v>2</v>
      </c>
      <c r="K34" s="58">
        <f t="shared" ref="K34:K65" si="52">L34+M34+O34</f>
        <v>104.59</v>
      </c>
      <c r="L34" s="59">
        <f>AB34+AO34+BA34+BL34+BY34+CJ34+CU34+DF34+DQ34+EB34+EM34+EX34+FI34+FT34+GE34+GP34+HA34+HL34+HW34+IH34</f>
        <v>78.59</v>
      </c>
      <c r="M34" s="36">
        <f>AD34+AQ34+BC34+BN34+CA34+CL34+CW34+DH34+DS34+ED34+EO34+EZ34+FK34+FV34+GG34+GR34+HC34+HN34+HY34+IJ34</f>
        <v>0</v>
      </c>
      <c r="N34" s="37">
        <f t="shared" ref="N34:N65" si="53">O34</f>
        <v>26</v>
      </c>
      <c r="O34" s="60">
        <f>W34+AJ34+AV34+BG34+BT34+CE34+CP34+DA34+DL34+DW34+EH34+ES34+FD34+FO34+FZ34+GK34+GV34+HG34+HR34+IC34</f>
        <v>26</v>
      </c>
      <c r="P34" s="31">
        <v>18.489999999999998</v>
      </c>
      <c r="Q34" s="28"/>
      <c r="R34" s="28"/>
      <c r="S34" s="28"/>
      <c r="T34" s="28"/>
      <c r="U34" s="28"/>
      <c r="V34" s="28"/>
      <c r="W34" s="29">
        <v>7</v>
      </c>
      <c r="X34" s="29">
        <v>0</v>
      </c>
      <c r="Y34" s="29">
        <v>0</v>
      </c>
      <c r="Z34" s="29">
        <v>0</v>
      </c>
      <c r="AA34" s="30">
        <v>0</v>
      </c>
      <c r="AB34" s="27">
        <f t="shared" ref="AB34:AB65" si="54">P34+Q34+R34+S34+T34+U34+V34</f>
        <v>18.489999999999998</v>
      </c>
      <c r="AC34" s="26">
        <f t="shared" ref="AC34:AC65" si="55">W34</f>
        <v>7</v>
      </c>
      <c r="AD34" s="23">
        <f t="shared" ref="AD34:AD65" si="56">(X34*3)+(Y34*10)+(Z34*5)+(AA34*20)</f>
        <v>0</v>
      </c>
      <c r="AE34" s="45">
        <f t="shared" ref="AE34:AE65" si="57">AB34+AC34+AD34</f>
        <v>25.49</v>
      </c>
      <c r="AF34" s="31">
        <v>23.95</v>
      </c>
      <c r="AG34" s="28"/>
      <c r="AH34" s="28"/>
      <c r="AI34" s="28"/>
      <c r="AJ34" s="29">
        <v>2</v>
      </c>
      <c r="AK34" s="29">
        <v>0</v>
      </c>
      <c r="AL34" s="29">
        <v>0</v>
      </c>
      <c r="AM34" s="29">
        <v>0</v>
      </c>
      <c r="AN34" s="30">
        <v>0</v>
      </c>
      <c r="AO34" s="27">
        <f t="shared" ref="AO34:AO65" si="58">AF34+AG34+AH34+AI34</f>
        <v>23.95</v>
      </c>
      <c r="AP34" s="26">
        <f t="shared" ref="AP34:AP65" si="59">AJ34</f>
        <v>2</v>
      </c>
      <c r="AQ34" s="23">
        <f t="shared" ref="AQ34:AQ65" si="60">(AK34*3)+(AL34*10)+(AM34*5)+(AN34*20)</f>
        <v>0</v>
      </c>
      <c r="AR34" s="45">
        <f t="shared" ref="AR34:AR65" si="61">AO34+AP34+AQ34</f>
        <v>25.95</v>
      </c>
      <c r="AS34" s="31">
        <v>15.44</v>
      </c>
      <c r="AT34" s="28"/>
      <c r="AU34" s="28"/>
      <c r="AV34" s="29">
        <v>12</v>
      </c>
      <c r="AW34" s="29">
        <v>0</v>
      </c>
      <c r="AX34" s="29">
        <v>0</v>
      </c>
      <c r="AY34" s="29">
        <v>0</v>
      </c>
      <c r="AZ34" s="30">
        <v>0</v>
      </c>
      <c r="BA34" s="27">
        <f t="shared" ref="BA34:BA65" si="62">AS34+AT34+AU34</f>
        <v>15.44</v>
      </c>
      <c r="BB34" s="26">
        <f t="shared" ref="BB34:BB65" si="63">AV34</f>
        <v>12</v>
      </c>
      <c r="BC34" s="23">
        <f t="shared" ref="BC34:BC65" si="64">(AW34*3)+(AX34*10)+(AY34*5)+(AZ34*20)</f>
        <v>0</v>
      </c>
      <c r="BD34" s="45">
        <f t="shared" ref="BD34:BD65" si="65">BA34+BB34+BC34</f>
        <v>27.44</v>
      </c>
      <c r="BE34" s="27"/>
      <c r="BF34" s="43"/>
      <c r="BG34" s="29"/>
      <c r="BH34" s="29"/>
      <c r="BI34" s="29"/>
      <c r="BJ34" s="29"/>
      <c r="BK34" s="30"/>
      <c r="BL34" s="40">
        <f t="shared" ref="BL34:BL65" si="66">BE34+BF34</f>
        <v>0</v>
      </c>
      <c r="BM34" s="37">
        <f t="shared" ref="BM34:BM65" si="67">BG34/2</f>
        <v>0</v>
      </c>
      <c r="BN34" s="36">
        <f t="shared" ref="BN34:BN65" si="68">(BH34*3)+(BI34*5)+(BJ34*5)+(BK34*20)</f>
        <v>0</v>
      </c>
      <c r="BO34" s="35">
        <f t="shared" ref="BO34:BO65" si="69">BL34+BM34+BN34</f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 t="shared" ref="BY34:BY65" si="70">BP34+BQ34+BR34+BS34</f>
        <v>0</v>
      </c>
      <c r="BZ34" s="26">
        <f t="shared" ref="BZ34:BZ65" si="71">BT34</f>
        <v>0</v>
      </c>
      <c r="CA34" s="32">
        <f t="shared" ref="CA34:CA65" si="72">(BU34*3)+(BV34*10)+(BW34*5)+(BX34*20)</f>
        <v>0</v>
      </c>
      <c r="CB34" s="72">
        <f t="shared" ref="CB34:CB65" si="73">BY34+BZ34+CA34</f>
        <v>0</v>
      </c>
      <c r="CC34" s="31">
        <v>20.71</v>
      </c>
      <c r="CD34" s="28"/>
      <c r="CE34" s="29">
        <v>5</v>
      </c>
      <c r="CF34" s="29">
        <v>0</v>
      </c>
      <c r="CG34" s="29">
        <v>0</v>
      </c>
      <c r="CH34" s="29">
        <v>0</v>
      </c>
      <c r="CI34" s="30">
        <v>0</v>
      </c>
      <c r="CJ34" s="27">
        <f t="shared" ref="CJ34:CJ65" si="74">CC34+CD34</f>
        <v>20.71</v>
      </c>
      <c r="CK34" s="26">
        <f t="shared" ref="CK34:CK65" si="75">CE34</f>
        <v>5</v>
      </c>
      <c r="CL34" s="23">
        <f t="shared" ref="CL34:CL65" si="76">(CF34*3)+(CG34*10)+(CH34*5)+(CI34*20)</f>
        <v>0</v>
      </c>
      <c r="CM34" s="45">
        <f t="shared" ref="CM34:CM65" si="77">CJ34+CK34+CL34</f>
        <v>25.71</v>
      </c>
      <c r="IL34" s="79"/>
    </row>
    <row r="35" spans="1:283" s="4" customFormat="1" x14ac:dyDescent="0.2">
      <c r="A35" s="33">
        <v>2</v>
      </c>
      <c r="B35" s="63" t="s">
        <v>119</v>
      </c>
      <c r="C35" s="25"/>
      <c r="D35" s="64"/>
      <c r="E35" s="64" t="s">
        <v>15</v>
      </c>
      <c r="F35" s="65" t="s">
        <v>20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>
        <f>IF(ISNA(VLOOKUP(E35,SortLookup!$A$1:$B$5,2,FALSE))," ",VLOOKUP(E35,SortLookup!$A$1:$B$5,2,FALSE))</f>
        <v>0</v>
      </c>
      <c r="J35" s="22">
        <f>IF(ISNA(VLOOKUP(F35,SortLookup!$A$7:$B$11,2,FALSE))," ",VLOOKUP(F35,SortLookup!$A$7:$B$11,2,FALSE))</f>
        <v>1</v>
      </c>
      <c r="K35" s="58">
        <f t="shared" si="52"/>
        <v>107.74</v>
      </c>
      <c r="L35" s="59">
        <f>AB35+AO35+BA35+BL35+BY35+CJ35+CU35+DF35+DQ35+EB35+EM35+EX35+FI35+FT35+GE35+GP35+HA35+HL35+HW35+IH35</f>
        <v>80.739999999999995</v>
      </c>
      <c r="M35" s="36">
        <f>AD35+AQ35+BC35+BN35+CA35+CL35+CW35+DH35+DS35+ED35+EO35+EZ35+FK35+FV35+GG35+GR35+HC35+HN35+HY35+IJ35</f>
        <v>0</v>
      </c>
      <c r="N35" s="37">
        <f t="shared" si="53"/>
        <v>27</v>
      </c>
      <c r="O35" s="60">
        <f>W35+AJ35+AV35+BG35+BT35+CE35+CP35+DA35+DL35+DW35+EH35+ES35+FD35+FO35+FZ35+GK35+GV35+HG35+HR35+IC35</f>
        <v>27</v>
      </c>
      <c r="P35" s="31">
        <v>15.59</v>
      </c>
      <c r="Q35" s="28"/>
      <c r="R35" s="28"/>
      <c r="S35" s="28"/>
      <c r="T35" s="28"/>
      <c r="U35" s="28"/>
      <c r="V35" s="28"/>
      <c r="W35" s="29">
        <v>2</v>
      </c>
      <c r="X35" s="29">
        <v>0</v>
      </c>
      <c r="Y35" s="29">
        <v>0</v>
      </c>
      <c r="Z35" s="29">
        <v>0</v>
      </c>
      <c r="AA35" s="30">
        <v>0</v>
      </c>
      <c r="AB35" s="27">
        <f t="shared" si="54"/>
        <v>15.59</v>
      </c>
      <c r="AC35" s="26">
        <f t="shared" si="55"/>
        <v>2</v>
      </c>
      <c r="AD35" s="23">
        <f t="shared" si="56"/>
        <v>0</v>
      </c>
      <c r="AE35" s="45">
        <f t="shared" si="57"/>
        <v>17.59</v>
      </c>
      <c r="AF35" s="31">
        <v>17.68</v>
      </c>
      <c r="AG35" s="28"/>
      <c r="AH35" s="28"/>
      <c r="AI35" s="28"/>
      <c r="AJ35" s="29">
        <v>8</v>
      </c>
      <c r="AK35" s="29">
        <v>0</v>
      </c>
      <c r="AL35" s="29">
        <v>0</v>
      </c>
      <c r="AM35" s="29">
        <v>0</v>
      </c>
      <c r="AN35" s="30">
        <v>0</v>
      </c>
      <c r="AO35" s="27">
        <f t="shared" si="58"/>
        <v>17.68</v>
      </c>
      <c r="AP35" s="26">
        <f t="shared" si="59"/>
        <v>8</v>
      </c>
      <c r="AQ35" s="23">
        <f t="shared" si="60"/>
        <v>0</v>
      </c>
      <c r="AR35" s="45">
        <f t="shared" si="61"/>
        <v>25.68</v>
      </c>
      <c r="AS35" s="31">
        <v>21.27</v>
      </c>
      <c r="AT35" s="28"/>
      <c r="AU35" s="28"/>
      <c r="AV35" s="29">
        <v>8</v>
      </c>
      <c r="AW35" s="29">
        <v>0</v>
      </c>
      <c r="AX35" s="29">
        <v>0</v>
      </c>
      <c r="AY35" s="29">
        <v>0</v>
      </c>
      <c r="AZ35" s="30">
        <v>0</v>
      </c>
      <c r="BA35" s="27">
        <f t="shared" si="62"/>
        <v>21.27</v>
      </c>
      <c r="BB35" s="26">
        <f t="shared" si="63"/>
        <v>8</v>
      </c>
      <c r="BC35" s="23">
        <f t="shared" si="64"/>
        <v>0</v>
      </c>
      <c r="BD35" s="45">
        <f t="shared" si="65"/>
        <v>29.27</v>
      </c>
      <c r="BE35" s="27"/>
      <c r="BF35" s="43"/>
      <c r="BG35" s="29"/>
      <c r="BH35" s="29"/>
      <c r="BI35" s="29"/>
      <c r="BJ35" s="29"/>
      <c r="BK35" s="30"/>
      <c r="BL35" s="40">
        <f t="shared" si="66"/>
        <v>0</v>
      </c>
      <c r="BM35" s="37">
        <f t="shared" si="67"/>
        <v>0</v>
      </c>
      <c r="BN35" s="36">
        <f t="shared" si="68"/>
        <v>0</v>
      </c>
      <c r="BO35" s="35">
        <f t="shared" si="69"/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si="70"/>
        <v>0</v>
      </c>
      <c r="BZ35" s="26">
        <f t="shared" si="71"/>
        <v>0</v>
      </c>
      <c r="CA35" s="32">
        <f t="shared" si="72"/>
        <v>0</v>
      </c>
      <c r="CB35" s="72">
        <f t="shared" si="73"/>
        <v>0</v>
      </c>
      <c r="CC35" s="31">
        <v>26.2</v>
      </c>
      <c r="CD35" s="28"/>
      <c r="CE35" s="29">
        <v>9</v>
      </c>
      <c r="CF35" s="29">
        <v>0</v>
      </c>
      <c r="CG35" s="29">
        <v>0</v>
      </c>
      <c r="CH35" s="29">
        <v>0</v>
      </c>
      <c r="CI35" s="30">
        <v>0</v>
      </c>
      <c r="CJ35" s="27">
        <f t="shared" si="74"/>
        <v>26.2</v>
      </c>
      <c r="CK35" s="26">
        <f t="shared" si="75"/>
        <v>9</v>
      </c>
      <c r="CL35" s="23">
        <f t="shared" si="76"/>
        <v>0</v>
      </c>
      <c r="CM35" s="45">
        <f t="shared" si="77"/>
        <v>35.200000000000003</v>
      </c>
      <c r="CN35"/>
      <c r="CO35"/>
      <c r="CP35"/>
      <c r="CQ35"/>
      <c r="CR35"/>
      <c r="CS35"/>
      <c r="CT35"/>
      <c r="CW35"/>
      <c r="CZ35"/>
      <c r="DA35"/>
      <c r="DB35"/>
      <c r="DC35"/>
      <c r="DD35"/>
      <c r="DE35"/>
      <c r="DH35"/>
      <c r="DK35"/>
      <c r="DL35"/>
      <c r="DM35"/>
      <c r="DN35"/>
      <c r="DO35"/>
      <c r="DP35"/>
      <c r="DS35"/>
      <c r="DV35"/>
      <c r="DW35"/>
      <c r="DX35"/>
      <c r="DY35"/>
      <c r="DZ35"/>
      <c r="EA35"/>
      <c r="ED35"/>
      <c r="EG35"/>
      <c r="EH35"/>
      <c r="EI35"/>
      <c r="EJ35"/>
      <c r="EK35"/>
      <c r="EL35"/>
      <c r="EO35"/>
      <c r="ER35"/>
      <c r="ES35"/>
      <c r="ET35"/>
      <c r="EU35"/>
      <c r="EV35"/>
      <c r="EW35"/>
      <c r="EZ35"/>
      <c r="FC35"/>
      <c r="FD35"/>
      <c r="FE35"/>
      <c r="FF35"/>
      <c r="FG35"/>
      <c r="FH35"/>
      <c r="FK35"/>
      <c r="FN35"/>
      <c r="FO35"/>
      <c r="FP35"/>
      <c r="FQ35"/>
      <c r="FR35"/>
      <c r="FS35"/>
      <c r="FV35"/>
      <c r="FY35"/>
      <c r="FZ35"/>
      <c r="GA35"/>
      <c r="GB35"/>
      <c r="GC35"/>
      <c r="GD35"/>
      <c r="GG35"/>
      <c r="GJ35"/>
      <c r="GK35"/>
      <c r="GL35"/>
      <c r="GM35"/>
      <c r="GN35"/>
      <c r="GO35"/>
      <c r="GR35"/>
      <c r="GU35"/>
      <c r="GV35"/>
      <c r="GW35"/>
      <c r="GX35"/>
      <c r="GY35"/>
      <c r="GZ35"/>
      <c r="HC35"/>
      <c r="HF35"/>
      <c r="HG35"/>
      <c r="HH35"/>
      <c r="HI35"/>
      <c r="HJ35"/>
      <c r="HK35"/>
      <c r="HN35"/>
      <c r="HQ35"/>
      <c r="HR35"/>
      <c r="HS35"/>
      <c r="HT35"/>
      <c r="HU35"/>
      <c r="HV35"/>
      <c r="HY35"/>
      <c r="IB35"/>
      <c r="IC35"/>
      <c r="ID35"/>
      <c r="IE35"/>
      <c r="IF35"/>
      <c r="IG35"/>
      <c r="IJ35"/>
      <c r="IK35"/>
      <c r="IL35" s="79"/>
    </row>
    <row r="36" spans="1:283" s="4" customFormat="1" x14ac:dyDescent="0.2">
      <c r="A36" s="33">
        <v>3</v>
      </c>
      <c r="B36" s="63" t="s">
        <v>151</v>
      </c>
      <c r="C36" s="25"/>
      <c r="D36" s="64" t="s">
        <v>112</v>
      </c>
      <c r="E36" s="64" t="s">
        <v>15</v>
      </c>
      <c r="F36" s="65" t="s">
        <v>102</v>
      </c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>
        <f>IF(ISNA(VLOOKUP(E36,SortLookup!$A$1:$B$5,2,FALSE))," ",VLOOKUP(E36,SortLookup!$A$1:$B$5,2,FALSE))</f>
        <v>0</v>
      </c>
      <c r="J36" s="22" t="str">
        <f>IF(ISNA(VLOOKUP(F36,SortLookup!$A$7:$B$11,2,FALSE))," ",VLOOKUP(F36,SortLookup!$A$7:$B$11,2,FALSE))</f>
        <v xml:space="preserve"> </v>
      </c>
      <c r="K36" s="58">
        <f t="shared" si="52"/>
        <v>122.23</v>
      </c>
      <c r="L36" s="59">
        <f>AB36+AO36+BA36+BL36+BY36+CJ36+CU39+DF39+DQ39+EB39+EM39+EX39+FI39+FT39+GE39+GP39+HA39+HL39+HW39+IH39</f>
        <v>112.23</v>
      </c>
      <c r="M36" s="36">
        <f>AD36+AQ36+BC36+BN36+CA36+CL36+CW39+DH39+DS39+ED39+EO39+EZ39+FK39+FV39+GG39+GR39+HC39+HN39+HY39+IJ39</f>
        <v>3</v>
      </c>
      <c r="N36" s="37">
        <f t="shared" si="53"/>
        <v>7</v>
      </c>
      <c r="O36" s="60">
        <f>W36+AJ36+AV36+BG36+BT36+CE36+CP39+DA39+DL39+DW39+EH39+ES39+FD39+FO39+FZ39+GK39+GV39+HG39+HR39+IC39</f>
        <v>7</v>
      </c>
      <c r="P36" s="31">
        <v>19.96</v>
      </c>
      <c r="Q36" s="28"/>
      <c r="R36" s="28"/>
      <c r="S36" s="28"/>
      <c r="T36" s="28"/>
      <c r="U36" s="28"/>
      <c r="V36" s="28"/>
      <c r="W36" s="29">
        <v>4</v>
      </c>
      <c r="X36" s="29">
        <v>0</v>
      </c>
      <c r="Y36" s="29">
        <v>0</v>
      </c>
      <c r="Z36" s="29">
        <v>0</v>
      </c>
      <c r="AA36" s="30">
        <v>0</v>
      </c>
      <c r="AB36" s="27">
        <f t="shared" si="54"/>
        <v>19.96</v>
      </c>
      <c r="AC36" s="26">
        <f t="shared" si="55"/>
        <v>4</v>
      </c>
      <c r="AD36" s="23">
        <f t="shared" si="56"/>
        <v>0</v>
      </c>
      <c r="AE36" s="45">
        <f t="shared" si="57"/>
        <v>23.96</v>
      </c>
      <c r="AF36" s="31">
        <v>27.96</v>
      </c>
      <c r="AG36" s="28"/>
      <c r="AH36" s="28"/>
      <c r="AI36" s="28"/>
      <c r="AJ36" s="29">
        <v>1</v>
      </c>
      <c r="AK36" s="29">
        <v>0</v>
      </c>
      <c r="AL36" s="29">
        <v>0</v>
      </c>
      <c r="AM36" s="29">
        <v>0</v>
      </c>
      <c r="AN36" s="30">
        <v>0</v>
      </c>
      <c r="AO36" s="27">
        <f t="shared" si="58"/>
        <v>27.96</v>
      </c>
      <c r="AP36" s="26">
        <f t="shared" si="59"/>
        <v>1</v>
      </c>
      <c r="AQ36" s="23">
        <f t="shared" si="60"/>
        <v>0</v>
      </c>
      <c r="AR36" s="45">
        <f t="shared" si="61"/>
        <v>28.96</v>
      </c>
      <c r="AS36" s="31">
        <v>29.91</v>
      </c>
      <c r="AT36" s="28"/>
      <c r="AU36" s="28"/>
      <c r="AV36" s="29">
        <v>2</v>
      </c>
      <c r="AW36" s="29">
        <v>0</v>
      </c>
      <c r="AX36" s="29">
        <v>0</v>
      </c>
      <c r="AY36" s="29">
        <v>0</v>
      </c>
      <c r="AZ36" s="30">
        <v>0</v>
      </c>
      <c r="BA36" s="27">
        <f t="shared" si="62"/>
        <v>29.91</v>
      </c>
      <c r="BB36" s="26">
        <f t="shared" si="63"/>
        <v>2</v>
      </c>
      <c r="BC36" s="23">
        <f t="shared" si="64"/>
        <v>0</v>
      </c>
      <c r="BD36" s="45">
        <f t="shared" si="65"/>
        <v>31.91</v>
      </c>
      <c r="BE36" s="27"/>
      <c r="BF36" s="43"/>
      <c r="BG36" s="29"/>
      <c r="BH36" s="29"/>
      <c r="BI36" s="29"/>
      <c r="BJ36" s="29"/>
      <c r="BK36" s="30"/>
      <c r="BL36" s="40">
        <f t="shared" si="66"/>
        <v>0</v>
      </c>
      <c r="BM36" s="37">
        <f t="shared" si="67"/>
        <v>0</v>
      </c>
      <c r="BN36" s="36">
        <f t="shared" si="68"/>
        <v>0</v>
      </c>
      <c r="BO36" s="35">
        <f t="shared" si="69"/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 t="shared" si="70"/>
        <v>0</v>
      </c>
      <c r="BZ36" s="26">
        <f t="shared" si="71"/>
        <v>0</v>
      </c>
      <c r="CA36" s="32">
        <f t="shared" si="72"/>
        <v>0</v>
      </c>
      <c r="CB36" s="72">
        <f t="shared" si="73"/>
        <v>0</v>
      </c>
      <c r="CC36" s="31">
        <v>34.4</v>
      </c>
      <c r="CD36" s="28"/>
      <c r="CE36" s="29">
        <v>0</v>
      </c>
      <c r="CF36" s="29">
        <v>1</v>
      </c>
      <c r="CG36" s="29">
        <v>0</v>
      </c>
      <c r="CH36" s="29">
        <v>0</v>
      </c>
      <c r="CI36" s="30">
        <v>0</v>
      </c>
      <c r="CJ36" s="27">
        <f t="shared" si="74"/>
        <v>34.4</v>
      </c>
      <c r="CK36" s="26">
        <f t="shared" si="75"/>
        <v>0</v>
      </c>
      <c r="CL36" s="23">
        <f t="shared" si="76"/>
        <v>3</v>
      </c>
      <c r="CM36" s="45">
        <f t="shared" si="77"/>
        <v>37.4</v>
      </c>
      <c r="IL36" s="79"/>
      <c r="IM36"/>
      <c r="IN36"/>
      <c r="IO36"/>
      <c r="IP36"/>
    </row>
    <row r="37" spans="1:283" s="4" customFormat="1" x14ac:dyDescent="0.2">
      <c r="A37" s="33">
        <v>4</v>
      </c>
      <c r="B37" s="63" t="s">
        <v>136</v>
      </c>
      <c r="C37" s="25"/>
      <c r="D37" s="64"/>
      <c r="E37" s="64" t="s">
        <v>15</v>
      </c>
      <c r="F37" s="65" t="s">
        <v>21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>
        <f>IF(ISNA(VLOOKUP(E37,SortLookup!$A$1:$B$5,2,FALSE))," ",VLOOKUP(E37,SortLookup!$A$1:$B$5,2,FALSE))</f>
        <v>0</v>
      </c>
      <c r="J37" s="22">
        <f>IF(ISNA(VLOOKUP(F37,SortLookup!$A$7:$B$11,2,FALSE))," ",VLOOKUP(F37,SortLookup!$A$7:$B$11,2,FALSE))</f>
        <v>2</v>
      </c>
      <c r="K37" s="58">
        <f t="shared" si="52"/>
        <v>127.82</v>
      </c>
      <c r="L37" s="59">
        <f>AB37+AO37+BA37+BL37+BY37+CJ37+CU37+DF37+DQ37+EB37+EM37+EX37+FI37+FT37+GE37+GP37+HA37+HL37+HW37+IH37</f>
        <v>107.82</v>
      </c>
      <c r="M37" s="36">
        <f>AD37+AQ37+BC37+BN37+CA37+CL37+CW37+DH37+DS37+ED37+EO37+EZ37+FK37+FV37+GG37+GR37+HC37+HN37+HY37+IJ37</f>
        <v>0</v>
      </c>
      <c r="N37" s="37">
        <f t="shared" si="53"/>
        <v>20</v>
      </c>
      <c r="O37" s="60">
        <f>W37+AJ37+AV37+BG37+BT37+CE37+CP37+DA37+DL37+DW37+EH37+ES37+FD37+FO37+FZ37+GK37+GV37+HG37+HR37+IC37</f>
        <v>20</v>
      </c>
      <c r="P37" s="31">
        <v>18.88</v>
      </c>
      <c r="Q37" s="28"/>
      <c r="R37" s="28"/>
      <c r="S37" s="28"/>
      <c r="T37" s="28"/>
      <c r="U37" s="28"/>
      <c r="V37" s="28"/>
      <c r="W37" s="29">
        <v>0</v>
      </c>
      <c r="X37" s="29">
        <v>0</v>
      </c>
      <c r="Y37" s="29">
        <v>0</v>
      </c>
      <c r="Z37" s="29">
        <v>0</v>
      </c>
      <c r="AA37" s="30">
        <v>0</v>
      </c>
      <c r="AB37" s="27">
        <f t="shared" si="54"/>
        <v>18.88</v>
      </c>
      <c r="AC37" s="26">
        <f t="shared" si="55"/>
        <v>0</v>
      </c>
      <c r="AD37" s="23">
        <f t="shared" si="56"/>
        <v>0</v>
      </c>
      <c r="AE37" s="45">
        <f t="shared" si="57"/>
        <v>18.88</v>
      </c>
      <c r="AF37" s="31">
        <v>24.16</v>
      </c>
      <c r="AG37" s="28"/>
      <c r="AH37" s="28"/>
      <c r="AI37" s="28"/>
      <c r="AJ37" s="29">
        <v>4</v>
      </c>
      <c r="AK37" s="29">
        <v>0</v>
      </c>
      <c r="AL37" s="29">
        <v>0</v>
      </c>
      <c r="AM37" s="29">
        <v>0</v>
      </c>
      <c r="AN37" s="30">
        <v>0</v>
      </c>
      <c r="AO37" s="27">
        <f t="shared" si="58"/>
        <v>24.16</v>
      </c>
      <c r="AP37" s="26">
        <f t="shared" si="59"/>
        <v>4</v>
      </c>
      <c r="AQ37" s="23">
        <f t="shared" si="60"/>
        <v>0</v>
      </c>
      <c r="AR37" s="45">
        <f t="shared" si="61"/>
        <v>28.16</v>
      </c>
      <c r="AS37" s="31">
        <v>23.78</v>
      </c>
      <c r="AT37" s="28"/>
      <c r="AU37" s="28"/>
      <c r="AV37" s="29">
        <v>8</v>
      </c>
      <c r="AW37" s="29">
        <v>0</v>
      </c>
      <c r="AX37" s="29">
        <v>0</v>
      </c>
      <c r="AY37" s="29">
        <v>0</v>
      </c>
      <c r="AZ37" s="30">
        <v>0</v>
      </c>
      <c r="BA37" s="27">
        <f t="shared" si="62"/>
        <v>23.78</v>
      </c>
      <c r="BB37" s="26">
        <f t="shared" si="63"/>
        <v>8</v>
      </c>
      <c r="BC37" s="23">
        <f t="shared" si="64"/>
        <v>0</v>
      </c>
      <c r="BD37" s="45">
        <f t="shared" si="65"/>
        <v>31.78</v>
      </c>
      <c r="BE37" s="27"/>
      <c r="BF37" s="43"/>
      <c r="BG37" s="29"/>
      <c r="BH37" s="29"/>
      <c r="BI37" s="29"/>
      <c r="BJ37" s="29"/>
      <c r="BK37" s="30"/>
      <c r="BL37" s="40">
        <f t="shared" si="66"/>
        <v>0</v>
      </c>
      <c r="BM37" s="37">
        <f t="shared" si="67"/>
        <v>0</v>
      </c>
      <c r="BN37" s="36">
        <f t="shared" si="68"/>
        <v>0</v>
      </c>
      <c r="BO37" s="35">
        <f t="shared" si="69"/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si="70"/>
        <v>0</v>
      </c>
      <c r="BZ37" s="26">
        <f t="shared" si="71"/>
        <v>0</v>
      </c>
      <c r="CA37" s="32">
        <f t="shared" si="72"/>
        <v>0</v>
      </c>
      <c r="CB37" s="72">
        <f t="shared" si="73"/>
        <v>0</v>
      </c>
      <c r="CC37" s="31">
        <v>41</v>
      </c>
      <c r="CD37" s="28"/>
      <c r="CE37" s="29">
        <v>8</v>
      </c>
      <c r="CF37" s="29">
        <v>0</v>
      </c>
      <c r="CG37" s="29">
        <v>0</v>
      </c>
      <c r="CH37" s="29">
        <v>0</v>
      </c>
      <c r="CI37" s="30">
        <v>0</v>
      </c>
      <c r="CJ37" s="27">
        <f t="shared" si="74"/>
        <v>41</v>
      </c>
      <c r="CK37" s="26">
        <f t="shared" si="75"/>
        <v>8</v>
      </c>
      <c r="CL37" s="23">
        <f t="shared" si="76"/>
        <v>0</v>
      </c>
      <c r="CM37" s="45">
        <f t="shared" si="77"/>
        <v>49</v>
      </c>
      <c r="IL37" s="79"/>
    </row>
    <row r="38" spans="1:283" s="4" customFormat="1" x14ac:dyDescent="0.2">
      <c r="A38" s="33">
        <v>5</v>
      </c>
      <c r="B38" s="63" t="s">
        <v>164</v>
      </c>
      <c r="C38" s="25"/>
      <c r="D38" s="64"/>
      <c r="E38" s="64" t="s">
        <v>15</v>
      </c>
      <c r="F38" s="65" t="s">
        <v>22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>
        <f>IF(ISNA(VLOOKUP(E38,SortLookup!$A$1:$B$5,2,FALSE))," ",VLOOKUP(E38,SortLookup!$A$1:$B$5,2,FALSE))</f>
        <v>0</v>
      </c>
      <c r="J38" s="22">
        <f>IF(ISNA(VLOOKUP(F38,SortLookup!$A$7:$B$11,2,FALSE))," ",VLOOKUP(F38,SortLookup!$A$7:$B$11,2,FALSE))</f>
        <v>3</v>
      </c>
      <c r="K38" s="58">
        <f t="shared" si="52"/>
        <v>128.24</v>
      </c>
      <c r="L38" s="59">
        <f>AB38+AO38+BA38+BL38+BY38+CJ38+CU38+DF38+DQ38+EB38+EM38+EX38+FI38+FT38+GE38+GP38+HA38+HL38+HW38+IH38</f>
        <v>97.24</v>
      </c>
      <c r="M38" s="36">
        <f>AD38+AQ38+BC38+BN38+CA38+CL38+CW38+DH38+DS38+ED38+EO38+EZ38+FK38+FV38+GG38+GR38+HC38+HN38+HY38+IJ38</f>
        <v>0</v>
      </c>
      <c r="N38" s="37">
        <f t="shared" si="53"/>
        <v>31</v>
      </c>
      <c r="O38" s="60">
        <f>W38+AJ38+AV38+BG38+BT38+CE38+CP38+DA38+DL38+DW38+EH38+ES38+FD38+FO38+FZ38+GK38+GV38+HG38+HR38+IC38</f>
        <v>31</v>
      </c>
      <c r="P38" s="31">
        <v>18.25</v>
      </c>
      <c r="Q38" s="28"/>
      <c r="R38" s="28"/>
      <c r="S38" s="28"/>
      <c r="T38" s="28"/>
      <c r="U38" s="28"/>
      <c r="V38" s="28"/>
      <c r="W38" s="29">
        <v>3</v>
      </c>
      <c r="X38" s="29">
        <v>0</v>
      </c>
      <c r="Y38" s="29">
        <v>0</v>
      </c>
      <c r="Z38" s="29">
        <v>0</v>
      </c>
      <c r="AA38" s="30">
        <v>0</v>
      </c>
      <c r="AB38" s="27">
        <f t="shared" si="54"/>
        <v>18.25</v>
      </c>
      <c r="AC38" s="26">
        <f t="shared" si="55"/>
        <v>3</v>
      </c>
      <c r="AD38" s="23">
        <f t="shared" si="56"/>
        <v>0</v>
      </c>
      <c r="AE38" s="45">
        <f t="shared" si="57"/>
        <v>21.25</v>
      </c>
      <c r="AF38" s="31">
        <v>23.22</v>
      </c>
      <c r="AG38" s="28"/>
      <c r="AH38" s="28"/>
      <c r="AI38" s="28"/>
      <c r="AJ38" s="29">
        <v>6</v>
      </c>
      <c r="AK38" s="29">
        <v>0</v>
      </c>
      <c r="AL38" s="29">
        <v>0</v>
      </c>
      <c r="AM38" s="29">
        <v>0</v>
      </c>
      <c r="AN38" s="30">
        <v>0</v>
      </c>
      <c r="AO38" s="27">
        <f t="shared" si="58"/>
        <v>23.22</v>
      </c>
      <c r="AP38" s="26">
        <f t="shared" si="59"/>
        <v>6</v>
      </c>
      <c r="AQ38" s="23">
        <f t="shared" si="60"/>
        <v>0</v>
      </c>
      <c r="AR38" s="45">
        <f t="shared" si="61"/>
        <v>29.22</v>
      </c>
      <c r="AS38" s="31">
        <v>28.08</v>
      </c>
      <c r="AT38" s="28"/>
      <c r="AU38" s="28"/>
      <c r="AV38" s="29">
        <v>5</v>
      </c>
      <c r="AW38" s="29">
        <v>0</v>
      </c>
      <c r="AX38" s="29">
        <v>0</v>
      </c>
      <c r="AY38" s="29">
        <v>0</v>
      </c>
      <c r="AZ38" s="30">
        <v>0</v>
      </c>
      <c r="BA38" s="27">
        <f t="shared" si="62"/>
        <v>28.08</v>
      </c>
      <c r="BB38" s="26">
        <f t="shared" si="63"/>
        <v>5</v>
      </c>
      <c r="BC38" s="23">
        <f t="shared" si="64"/>
        <v>0</v>
      </c>
      <c r="BD38" s="45">
        <f t="shared" si="65"/>
        <v>33.08</v>
      </c>
      <c r="BE38" s="27"/>
      <c r="BF38" s="43"/>
      <c r="BG38" s="29"/>
      <c r="BH38" s="29"/>
      <c r="BI38" s="29"/>
      <c r="BJ38" s="29"/>
      <c r="BK38" s="30"/>
      <c r="BL38" s="40">
        <f t="shared" si="66"/>
        <v>0</v>
      </c>
      <c r="BM38" s="37">
        <f t="shared" si="67"/>
        <v>0</v>
      </c>
      <c r="BN38" s="36">
        <f t="shared" si="68"/>
        <v>0</v>
      </c>
      <c r="BO38" s="35">
        <f t="shared" si="69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70"/>
        <v>0</v>
      </c>
      <c r="BZ38" s="26">
        <f t="shared" si="71"/>
        <v>0</v>
      </c>
      <c r="CA38" s="32">
        <f t="shared" si="72"/>
        <v>0</v>
      </c>
      <c r="CB38" s="72">
        <f t="shared" si="73"/>
        <v>0</v>
      </c>
      <c r="CC38" s="31">
        <v>27.69</v>
      </c>
      <c r="CD38" s="28"/>
      <c r="CE38" s="29">
        <v>17</v>
      </c>
      <c r="CF38" s="29">
        <v>0</v>
      </c>
      <c r="CG38" s="29">
        <v>0</v>
      </c>
      <c r="CH38" s="29">
        <v>0</v>
      </c>
      <c r="CI38" s="30">
        <v>0</v>
      </c>
      <c r="CJ38" s="27">
        <f t="shared" si="74"/>
        <v>27.69</v>
      </c>
      <c r="CK38" s="26">
        <f t="shared" si="75"/>
        <v>17</v>
      </c>
      <c r="CL38" s="23">
        <f t="shared" si="76"/>
        <v>0</v>
      </c>
      <c r="CM38" s="45">
        <f t="shared" si="77"/>
        <v>44.69</v>
      </c>
      <c r="IL38" s="79"/>
      <c r="IO38"/>
      <c r="IP38"/>
    </row>
    <row r="39" spans="1:283" s="4" customFormat="1" ht="13.5" thickBot="1" x14ac:dyDescent="0.25">
      <c r="A39" s="33">
        <v>6</v>
      </c>
      <c r="B39" s="63" t="s">
        <v>146</v>
      </c>
      <c r="C39" s="25"/>
      <c r="D39" s="64"/>
      <c r="E39" s="64" t="s">
        <v>15</v>
      </c>
      <c r="F39" s="65" t="s">
        <v>111</v>
      </c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>
        <f>IF(ISNA(VLOOKUP(E39,SortLookup!$A$1:$B$5,2,FALSE))," ",VLOOKUP(E39,SortLookup!$A$1:$B$5,2,FALSE))</f>
        <v>0</v>
      </c>
      <c r="J39" s="22" t="str">
        <f>IF(ISNA(VLOOKUP(F39,SortLookup!$A$7:$B$11,2,FALSE))," ",VLOOKUP(F39,SortLookup!$A$7:$B$11,2,FALSE))</f>
        <v xml:space="preserve"> </v>
      </c>
      <c r="K39" s="128">
        <f t="shared" si="52"/>
        <v>128.72999999999999</v>
      </c>
      <c r="L39" s="129">
        <f>AB39+AO39+BA39+BL39+BY39+CJ39+CU38+DF38+DQ38+EB38+EM38+EX38+FI38+FT38+GE38+GP38+HA38+HL38+HW38+IH38</f>
        <v>84.73</v>
      </c>
      <c r="M39" s="23">
        <f>AD39+AQ39+BC39+BN39+CA39+CL39+CW38+DH38+DS38+ED38+EO38+EZ38+FK38+FV38+GG38+GR38+HC38+HN38+HY38+IJ38</f>
        <v>6</v>
      </c>
      <c r="N39" s="26">
        <f t="shared" si="53"/>
        <v>38</v>
      </c>
      <c r="O39" s="130">
        <f>W39+AJ39+AV39+BG39+BT39+CE39+CP38+DA38+DL38+DW38+EH38+ES38+FD38+FO38+FZ38+GK38+GV38+HG38+HR38+IC38</f>
        <v>38</v>
      </c>
      <c r="P39" s="31">
        <v>16.16</v>
      </c>
      <c r="Q39" s="28"/>
      <c r="R39" s="28"/>
      <c r="S39" s="28"/>
      <c r="T39" s="28"/>
      <c r="U39" s="28"/>
      <c r="V39" s="28"/>
      <c r="W39" s="29">
        <v>2</v>
      </c>
      <c r="X39" s="29">
        <v>0</v>
      </c>
      <c r="Y39" s="29">
        <v>0</v>
      </c>
      <c r="Z39" s="29">
        <v>0</v>
      </c>
      <c r="AA39" s="30">
        <v>0</v>
      </c>
      <c r="AB39" s="27">
        <f t="shared" si="54"/>
        <v>16.16</v>
      </c>
      <c r="AC39" s="26">
        <f t="shared" si="55"/>
        <v>2</v>
      </c>
      <c r="AD39" s="23">
        <f t="shared" si="56"/>
        <v>0</v>
      </c>
      <c r="AE39" s="45">
        <f t="shared" si="57"/>
        <v>18.16</v>
      </c>
      <c r="AF39" s="31">
        <v>29.05</v>
      </c>
      <c r="AG39" s="28"/>
      <c r="AH39" s="28"/>
      <c r="AI39" s="28"/>
      <c r="AJ39" s="29">
        <v>1</v>
      </c>
      <c r="AK39" s="29">
        <v>2</v>
      </c>
      <c r="AL39" s="29">
        <v>0</v>
      </c>
      <c r="AM39" s="29">
        <v>0</v>
      </c>
      <c r="AN39" s="30">
        <v>0</v>
      </c>
      <c r="AO39" s="27">
        <f t="shared" si="58"/>
        <v>29.05</v>
      </c>
      <c r="AP39" s="26">
        <f t="shared" si="59"/>
        <v>1</v>
      </c>
      <c r="AQ39" s="23">
        <f t="shared" si="60"/>
        <v>6</v>
      </c>
      <c r="AR39" s="45">
        <f t="shared" si="61"/>
        <v>36.049999999999997</v>
      </c>
      <c r="AS39" s="31">
        <v>19.77</v>
      </c>
      <c r="AT39" s="28"/>
      <c r="AU39" s="28"/>
      <c r="AV39" s="29">
        <v>6</v>
      </c>
      <c r="AW39" s="29">
        <v>0</v>
      </c>
      <c r="AX39" s="29">
        <v>0</v>
      </c>
      <c r="AY39" s="29">
        <v>0</v>
      </c>
      <c r="AZ39" s="30">
        <v>0</v>
      </c>
      <c r="BA39" s="27">
        <f t="shared" si="62"/>
        <v>19.77</v>
      </c>
      <c r="BB39" s="26">
        <f t="shared" si="63"/>
        <v>6</v>
      </c>
      <c r="BC39" s="23">
        <f t="shared" si="64"/>
        <v>0</v>
      </c>
      <c r="BD39" s="45">
        <f t="shared" si="65"/>
        <v>25.77</v>
      </c>
      <c r="BE39" s="108"/>
      <c r="BF39" s="126"/>
      <c r="BG39" s="106"/>
      <c r="BH39" s="106"/>
      <c r="BI39" s="106"/>
      <c r="BJ39" s="106"/>
      <c r="BK39" s="107"/>
      <c r="BL39" s="108">
        <f t="shared" si="66"/>
        <v>0</v>
      </c>
      <c r="BM39" s="103">
        <f t="shared" si="67"/>
        <v>0</v>
      </c>
      <c r="BN39" s="102">
        <f t="shared" si="68"/>
        <v>0</v>
      </c>
      <c r="BO39" s="127">
        <f t="shared" si="69"/>
        <v>0</v>
      </c>
      <c r="BP39" s="121"/>
      <c r="BQ39" s="28"/>
      <c r="BR39" s="28"/>
      <c r="BS39" s="28"/>
      <c r="BT39" s="29"/>
      <c r="BU39" s="29"/>
      <c r="BV39" s="29"/>
      <c r="BW39" s="29"/>
      <c r="BX39" s="30"/>
      <c r="BY39" s="27">
        <f t="shared" si="70"/>
        <v>0</v>
      </c>
      <c r="BZ39" s="26">
        <f t="shared" si="71"/>
        <v>0</v>
      </c>
      <c r="CA39" s="32">
        <f t="shared" si="72"/>
        <v>0</v>
      </c>
      <c r="CB39" s="72">
        <f t="shared" si="73"/>
        <v>0</v>
      </c>
      <c r="CC39" s="31">
        <v>19.75</v>
      </c>
      <c r="CD39" s="28"/>
      <c r="CE39" s="29">
        <v>29</v>
      </c>
      <c r="CF39" s="29">
        <v>0</v>
      </c>
      <c r="CG39" s="29">
        <v>0</v>
      </c>
      <c r="CH39" s="29">
        <v>0</v>
      </c>
      <c r="CI39" s="30">
        <v>0</v>
      </c>
      <c r="CJ39" s="27">
        <f t="shared" si="74"/>
        <v>19.75</v>
      </c>
      <c r="CK39" s="26">
        <f t="shared" si="75"/>
        <v>29</v>
      </c>
      <c r="CL39" s="23">
        <f t="shared" si="76"/>
        <v>0</v>
      </c>
      <c r="CM39" s="45">
        <f t="shared" si="77"/>
        <v>48.75</v>
      </c>
      <c r="CN39"/>
      <c r="CO39"/>
      <c r="CP39"/>
      <c r="CQ39"/>
      <c r="CR39"/>
      <c r="CS39"/>
      <c r="CT39"/>
      <c r="CW39"/>
      <c r="CZ39"/>
      <c r="DA39"/>
      <c r="DB39"/>
      <c r="DC39"/>
      <c r="DD39"/>
      <c r="DE39"/>
      <c r="DH39"/>
      <c r="DK39"/>
      <c r="DL39"/>
      <c r="DM39"/>
      <c r="DN39"/>
      <c r="DO39"/>
      <c r="DP39"/>
      <c r="DS39"/>
      <c r="DV39"/>
      <c r="DW39"/>
      <c r="DX39"/>
      <c r="DY39"/>
      <c r="DZ39"/>
      <c r="EA39"/>
      <c r="ED39"/>
      <c r="EG39"/>
      <c r="EH39"/>
      <c r="EI39"/>
      <c r="EJ39"/>
      <c r="EK39"/>
      <c r="EL39"/>
      <c r="EO39"/>
      <c r="ER39"/>
      <c r="ES39"/>
      <c r="ET39"/>
      <c r="EU39"/>
      <c r="EV39"/>
      <c r="EW39"/>
      <c r="EZ39"/>
      <c r="FC39"/>
      <c r="FD39"/>
      <c r="FE39"/>
      <c r="FF39"/>
      <c r="FG39"/>
      <c r="FH39"/>
      <c r="FK39"/>
      <c r="FN39"/>
      <c r="FO39"/>
      <c r="FP39"/>
      <c r="FQ39"/>
      <c r="FR39"/>
      <c r="FS39"/>
      <c r="FV39"/>
      <c r="FY39"/>
      <c r="FZ39"/>
      <c r="GA39"/>
      <c r="GB39"/>
      <c r="GC39"/>
      <c r="GD39"/>
      <c r="GG39"/>
      <c r="GJ39"/>
      <c r="GK39"/>
      <c r="GL39"/>
      <c r="GM39"/>
      <c r="GN39"/>
      <c r="GO39"/>
      <c r="GR39"/>
      <c r="GU39"/>
      <c r="GV39"/>
      <c r="GW39"/>
      <c r="GX39"/>
      <c r="GY39"/>
      <c r="GZ39"/>
      <c r="HC39"/>
      <c r="HF39"/>
      <c r="HG39"/>
      <c r="HH39"/>
      <c r="HI39"/>
      <c r="HJ39"/>
      <c r="HK39"/>
      <c r="HN39"/>
      <c r="HQ39"/>
      <c r="HR39"/>
      <c r="HS39"/>
      <c r="HT39"/>
      <c r="HU39"/>
      <c r="HV39"/>
      <c r="HY39"/>
      <c r="IB39"/>
      <c r="IC39"/>
      <c r="ID39"/>
      <c r="IE39"/>
      <c r="IF39"/>
      <c r="IG39"/>
      <c r="IJ39"/>
      <c r="IK39"/>
      <c r="IL39" s="79"/>
    </row>
    <row r="40" spans="1:283" s="4" customFormat="1" ht="13.5" thickTop="1" x14ac:dyDescent="0.2">
      <c r="A40" s="33">
        <v>7</v>
      </c>
      <c r="B40" s="82" t="s">
        <v>113</v>
      </c>
      <c r="C40" s="83"/>
      <c r="D40" s="84"/>
      <c r="E40" s="84" t="s">
        <v>15</v>
      </c>
      <c r="F40" s="85" t="s">
        <v>19</v>
      </c>
      <c r="G40" s="86" t="str">
        <f>IF(AND(OR($G$2="Y",$H$2="Y"),I40&lt;5,J40&lt;5),IF(AND(I40=#REF!,J40=#REF!),#REF!+1,1),"")</f>
        <v/>
      </c>
      <c r="H40" s="87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88">
        <f>IF(ISNA(VLOOKUP(E40,SortLookup!$A$1:$B$5,2,FALSE))," ",VLOOKUP(E40,SortLookup!$A$1:$B$5,2,FALSE))</f>
        <v>0</v>
      </c>
      <c r="J40" s="89">
        <f>IF(ISNA(VLOOKUP(F40,SortLookup!$A$7:$B$11,2,FALSE))," ",VLOOKUP(F40,SortLookup!$A$7:$B$11,2,FALSE))</f>
        <v>0</v>
      </c>
      <c r="K40" s="58">
        <f t="shared" si="52"/>
        <v>133.35</v>
      </c>
      <c r="L40" s="59">
        <f>AB40+AO40+BA40+BL40+BY40+CJ40+CU39+DF39+DQ39+EB39+EM39+EX39+FI39+FT39+GE39+GP39+HA39+HL39+HW39+IH39</f>
        <v>102.35</v>
      </c>
      <c r="M40" s="36">
        <f>AD40+AQ40+BC40+BN40+CA40+CL40+CW39+DH39+DS39+ED39+EO39+EZ39+FK39+FV39+GG39+GR39+HC39+HN39+HY39+IJ39</f>
        <v>5</v>
      </c>
      <c r="N40" s="37">
        <f t="shared" si="53"/>
        <v>26</v>
      </c>
      <c r="O40" s="60">
        <f>W40+AJ40+AV40+BG40+BT40+CE40+CP39+DA39+DL39+DW39+EH39+ES39+FD39+FO39+FZ39+GK39+GV39+HG39+HR39+IC39</f>
        <v>26</v>
      </c>
      <c r="P40" s="90">
        <v>19.38</v>
      </c>
      <c r="Q40" s="91"/>
      <c r="R40" s="91"/>
      <c r="S40" s="91"/>
      <c r="T40" s="91"/>
      <c r="U40" s="91"/>
      <c r="V40" s="91"/>
      <c r="W40" s="92">
        <v>3</v>
      </c>
      <c r="X40" s="92">
        <v>0</v>
      </c>
      <c r="Y40" s="92">
        <v>0</v>
      </c>
      <c r="Z40" s="92">
        <v>0</v>
      </c>
      <c r="AA40" s="93">
        <v>0</v>
      </c>
      <c r="AB40" s="40">
        <f t="shared" si="54"/>
        <v>19.38</v>
      </c>
      <c r="AC40" s="37">
        <f t="shared" si="55"/>
        <v>3</v>
      </c>
      <c r="AD40" s="36">
        <f t="shared" si="56"/>
        <v>0</v>
      </c>
      <c r="AE40" s="94">
        <f t="shared" si="57"/>
        <v>22.38</v>
      </c>
      <c r="AF40" s="90">
        <v>31.35</v>
      </c>
      <c r="AG40" s="91"/>
      <c r="AH40" s="91"/>
      <c r="AI40" s="91"/>
      <c r="AJ40" s="92">
        <v>0</v>
      </c>
      <c r="AK40" s="92">
        <v>0</v>
      </c>
      <c r="AL40" s="92">
        <v>0</v>
      </c>
      <c r="AM40" s="92">
        <v>0</v>
      </c>
      <c r="AN40" s="93">
        <v>0</v>
      </c>
      <c r="AO40" s="40">
        <f t="shared" si="58"/>
        <v>31.35</v>
      </c>
      <c r="AP40" s="37">
        <f t="shared" si="59"/>
        <v>0</v>
      </c>
      <c r="AQ40" s="36">
        <f t="shared" si="60"/>
        <v>0</v>
      </c>
      <c r="AR40" s="94">
        <f t="shared" si="61"/>
        <v>31.35</v>
      </c>
      <c r="AS40" s="90">
        <v>29.28</v>
      </c>
      <c r="AT40" s="91"/>
      <c r="AU40" s="91"/>
      <c r="AV40" s="92">
        <v>2</v>
      </c>
      <c r="AW40" s="92">
        <v>0</v>
      </c>
      <c r="AX40" s="92">
        <v>0</v>
      </c>
      <c r="AY40" s="92">
        <v>1</v>
      </c>
      <c r="AZ40" s="93">
        <v>0</v>
      </c>
      <c r="BA40" s="40">
        <f t="shared" si="62"/>
        <v>29.28</v>
      </c>
      <c r="BB40" s="37">
        <f t="shared" si="63"/>
        <v>2</v>
      </c>
      <c r="BC40" s="36">
        <f t="shared" si="64"/>
        <v>5</v>
      </c>
      <c r="BD40" s="94">
        <f t="shared" si="65"/>
        <v>36.28</v>
      </c>
      <c r="BE40" s="40"/>
      <c r="BF40" s="125"/>
      <c r="BG40" s="92"/>
      <c r="BH40" s="92"/>
      <c r="BI40" s="92"/>
      <c r="BJ40" s="92"/>
      <c r="BK40" s="93"/>
      <c r="BL40" s="40">
        <f t="shared" si="66"/>
        <v>0</v>
      </c>
      <c r="BM40" s="37">
        <f t="shared" si="67"/>
        <v>0</v>
      </c>
      <c r="BN40" s="36">
        <f t="shared" si="68"/>
        <v>0</v>
      </c>
      <c r="BO40" s="35">
        <f t="shared" si="69"/>
        <v>0</v>
      </c>
      <c r="BP40" s="90"/>
      <c r="BQ40" s="28"/>
      <c r="BR40" s="28"/>
      <c r="BS40" s="28"/>
      <c r="BT40" s="29"/>
      <c r="BU40" s="29"/>
      <c r="BV40" s="29"/>
      <c r="BW40" s="29"/>
      <c r="BX40" s="30"/>
      <c r="BY40" s="27">
        <f t="shared" si="70"/>
        <v>0</v>
      </c>
      <c r="BZ40" s="26">
        <f t="shared" si="71"/>
        <v>0</v>
      </c>
      <c r="CA40" s="32">
        <f t="shared" si="72"/>
        <v>0</v>
      </c>
      <c r="CB40" s="72">
        <f t="shared" si="73"/>
        <v>0</v>
      </c>
      <c r="CC40" s="31">
        <v>22.34</v>
      </c>
      <c r="CD40" s="28"/>
      <c r="CE40" s="29">
        <v>21</v>
      </c>
      <c r="CF40" s="29">
        <v>0</v>
      </c>
      <c r="CG40" s="29">
        <v>0</v>
      </c>
      <c r="CH40" s="29">
        <v>0</v>
      </c>
      <c r="CI40" s="30">
        <v>0</v>
      </c>
      <c r="CJ40" s="27">
        <f t="shared" si="74"/>
        <v>22.34</v>
      </c>
      <c r="CK40" s="26">
        <f t="shared" si="75"/>
        <v>21</v>
      </c>
      <c r="CL40" s="23">
        <f t="shared" si="76"/>
        <v>0</v>
      </c>
      <c r="CM40" s="45">
        <f t="shared" si="77"/>
        <v>43.34</v>
      </c>
      <c r="IL40" s="79"/>
      <c r="IO40"/>
      <c r="IP40"/>
      <c r="IQ40"/>
    </row>
    <row r="41" spans="1:283" s="4" customFormat="1" x14ac:dyDescent="0.2">
      <c r="A41" s="33">
        <v>8</v>
      </c>
      <c r="B41" s="63" t="s">
        <v>106</v>
      </c>
      <c r="C41" s="25"/>
      <c r="D41" s="64"/>
      <c r="E41" s="64" t="s">
        <v>15</v>
      </c>
      <c r="F41" s="65" t="s">
        <v>102</v>
      </c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>
        <f>IF(ISNA(VLOOKUP(E41,SortLookup!$A$1:$B$5,2,FALSE))," ",VLOOKUP(E41,SortLookup!$A$1:$B$5,2,FALSE))</f>
        <v>0</v>
      </c>
      <c r="J41" s="22" t="str">
        <f>IF(ISNA(VLOOKUP(F41,SortLookup!$A$7:$B$11,2,FALSE))," ",VLOOKUP(F41,SortLookup!$A$7:$B$11,2,FALSE))</f>
        <v xml:space="preserve"> </v>
      </c>
      <c r="K41" s="58">
        <f t="shared" si="52"/>
        <v>135.19</v>
      </c>
      <c r="L41" s="59">
        <f>AB41+AO41+BA41+BL41+BY41+CJ41+CU41+DF41+DQ41+EB41+EM41+EX41+FI41+FT41+GE41+GP41+HA41+HL41+HW41+IH41</f>
        <v>92.19</v>
      </c>
      <c r="M41" s="36">
        <f>AD41+AQ41+BC41+BN41+CA41+CL41+CW41+DH41+DS41+ED41+EO41+EZ41+FK41+FV41+GG41+GR41+HC41+HN41+HY41+IJ41</f>
        <v>0</v>
      </c>
      <c r="N41" s="37">
        <f t="shared" si="53"/>
        <v>43</v>
      </c>
      <c r="O41" s="60">
        <f>W41+AJ41+AV41+BG41+BT41+CE41+CP41+DA41+DL41+DW41+EH41+ES41+FD41+FO41+FZ41+GK41+GV41+HG41+HR41+IC41</f>
        <v>43</v>
      </c>
      <c r="P41" s="31">
        <v>21.4</v>
      </c>
      <c r="Q41" s="28"/>
      <c r="R41" s="28"/>
      <c r="S41" s="28"/>
      <c r="T41" s="28"/>
      <c r="U41" s="28"/>
      <c r="V41" s="28"/>
      <c r="W41" s="29">
        <v>1</v>
      </c>
      <c r="X41" s="29">
        <v>0</v>
      </c>
      <c r="Y41" s="29">
        <v>0</v>
      </c>
      <c r="Z41" s="29">
        <v>0</v>
      </c>
      <c r="AA41" s="30">
        <v>0</v>
      </c>
      <c r="AB41" s="27">
        <f t="shared" si="54"/>
        <v>21.4</v>
      </c>
      <c r="AC41" s="26">
        <f t="shared" si="55"/>
        <v>1</v>
      </c>
      <c r="AD41" s="23">
        <f t="shared" si="56"/>
        <v>0</v>
      </c>
      <c r="AE41" s="45">
        <f t="shared" si="57"/>
        <v>22.4</v>
      </c>
      <c r="AF41" s="31">
        <v>24.69</v>
      </c>
      <c r="AG41" s="28"/>
      <c r="AH41" s="28"/>
      <c r="AI41" s="28"/>
      <c r="AJ41" s="29">
        <v>7</v>
      </c>
      <c r="AK41" s="29">
        <v>0</v>
      </c>
      <c r="AL41" s="29">
        <v>0</v>
      </c>
      <c r="AM41" s="29">
        <v>0</v>
      </c>
      <c r="AN41" s="30">
        <v>0</v>
      </c>
      <c r="AO41" s="27">
        <f t="shared" si="58"/>
        <v>24.69</v>
      </c>
      <c r="AP41" s="26">
        <f t="shared" si="59"/>
        <v>7</v>
      </c>
      <c r="AQ41" s="23">
        <f t="shared" si="60"/>
        <v>0</v>
      </c>
      <c r="AR41" s="45">
        <f t="shared" si="61"/>
        <v>31.69</v>
      </c>
      <c r="AS41" s="31">
        <v>24.19</v>
      </c>
      <c r="AT41" s="28"/>
      <c r="AU41" s="28"/>
      <c r="AV41" s="29">
        <v>3</v>
      </c>
      <c r="AW41" s="29">
        <v>0</v>
      </c>
      <c r="AX41" s="29">
        <v>0</v>
      </c>
      <c r="AY41" s="29">
        <v>0</v>
      </c>
      <c r="AZ41" s="30">
        <v>0</v>
      </c>
      <c r="BA41" s="27">
        <f t="shared" si="62"/>
        <v>24.19</v>
      </c>
      <c r="BB41" s="26">
        <f t="shared" si="63"/>
        <v>3</v>
      </c>
      <c r="BC41" s="23">
        <f t="shared" si="64"/>
        <v>0</v>
      </c>
      <c r="BD41" s="45">
        <f t="shared" si="65"/>
        <v>27.19</v>
      </c>
      <c r="BE41" s="27"/>
      <c r="BF41" s="43"/>
      <c r="BG41" s="29"/>
      <c r="BH41" s="29"/>
      <c r="BI41" s="29"/>
      <c r="BJ41" s="29"/>
      <c r="BK41" s="30"/>
      <c r="BL41" s="40">
        <f t="shared" si="66"/>
        <v>0</v>
      </c>
      <c r="BM41" s="37">
        <f t="shared" si="67"/>
        <v>0</v>
      </c>
      <c r="BN41" s="36">
        <f t="shared" si="68"/>
        <v>0</v>
      </c>
      <c r="BO41" s="35">
        <f t="shared" si="69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70"/>
        <v>0</v>
      </c>
      <c r="BZ41" s="26">
        <f t="shared" si="71"/>
        <v>0</v>
      </c>
      <c r="CA41" s="32">
        <f t="shared" si="72"/>
        <v>0</v>
      </c>
      <c r="CB41" s="72">
        <f t="shared" si="73"/>
        <v>0</v>
      </c>
      <c r="CC41" s="31">
        <v>21.91</v>
      </c>
      <c r="CD41" s="28"/>
      <c r="CE41" s="29">
        <v>32</v>
      </c>
      <c r="CF41" s="29">
        <v>0</v>
      </c>
      <c r="CG41" s="29">
        <v>0</v>
      </c>
      <c r="CH41" s="29">
        <v>0</v>
      </c>
      <c r="CI41" s="30">
        <v>0</v>
      </c>
      <c r="CJ41" s="27">
        <f t="shared" si="74"/>
        <v>21.91</v>
      </c>
      <c r="CK41" s="26">
        <f t="shared" si="75"/>
        <v>32</v>
      </c>
      <c r="CL41" s="23">
        <f t="shared" si="76"/>
        <v>0</v>
      </c>
      <c r="CM41" s="45">
        <f t="shared" si="77"/>
        <v>53.91</v>
      </c>
      <c r="CN41" s="1"/>
      <c r="CO41" s="1"/>
      <c r="CP41" s="2"/>
      <c r="CQ41" s="2"/>
      <c r="CR41" s="2"/>
      <c r="CS41" s="2"/>
      <c r="CT41" s="2"/>
      <c r="CU41" s="61"/>
      <c r="CV41" s="13"/>
      <c r="CW41" s="6"/>
      <c r="CX41" s="38"/>
      <c r="CY41" s="1"/>
      <c r="CZ41" s="1"/>
      <c r="DA41" s="2"/>
      <c r="DB41" s="2"/>
      <c r="DC41" s="2"/>
      <c r="DD41" s="2"/>
      <c r="DE41" s="2"/>
      <c r="DF41" s="61"/>
      <c r="DG41" s="13"/>
      <c r="DH41" s="6"/>
      <c r="DI41" s="38"/>
      <c r="DJ41" s="1"/>
      <c r="DK41" s="1"/>
      <c r="DL41" s="2"/>
      <c r="DM41" s="2"/>
      <c r="DN41" s="2"/>
      <c r="DO41" s="2"/>
      <c r="DP41" s="2"/>
      <c r="DQ41" s="61"/>
      <c r="DR41" s="13"/>
      <c r="DS41" s="6"/>
      <c r="DT41" s="38"/>
      <c r="DU41" s="1"/>
      <c r="DV41" s="1"/>
      <c r="DW41" s="2"/>
      <c r="DX41" s="2"/>
      <c r="DY41" s="2"/>
      <c r="DZ41" s="2"/>
      <c r="EA41" s="2"/>
      <c r="EB41" s="61"/>
      <c r="EC41" s="13"/>
      <c r="ED41" s="6"/>
      <c r="EE41" s="38"/>
      <c r="EF41" s="1"/>
      <c r="EG41" s="1"/>
      <c r="EH41" s="2"/>
      <c r="EI41" s="2"/>
      <c r="EJ41" s="2"/>
      <c r="EK41" s="2"/>
      <c r="EL41" s="2"/>
      <c r="EM41" s="61"/>
      <c r="EN41" s="13"/>
      <c r="EO41" s="6"/>
      <c r="EP41" s="38"/>
      <c r="EQ41" s="1"/>
      <c r="ER41" s="1"/>
      <c r="ES41" s="2"/>
      <c r="ET41" s="2"/>
      <c r="EU41" s="2"/>
      <c r="EV41" s="2"/>
      <c r="EW41" s="2"/>
      <c r="EX41" s="61"/>
      <c r="EY41" s="13"/>
      <c r="EZ41" s="6"/>
      <c r="FA41" s="38"/>
      <c r="FB41" s="1"/>
      <c r="FC41" s="1"/>
      <c r="FD41" s="2"/>
      <c r="FE41" s="2"/>
      <c r="FF41" s="2"/>
      <c r="FG41" s="2"/>
      <c r="FH41" s="2"/>
      <c r="FI41" s="61"/>
      <c r="FJ41" s="13"/>
      <c r="FK41" s="6"/>
      <c r="FL41" s="38"/>
      <c r="FM41" s="1"/>
      <c r="FN41" s="1"/>
      <c r="FO41" s="2"/>
      <c r="FP41" s="2"/>
      <c r="FQ41" s="2"/>
      <c r="FR41" s="2"/>
      <c r="FS41" s="2"/>
      <c r="FT41" s="61"/>
      <c r="FU41" s="13"/>
      <c r="FV41" s="6"/>
      <c r="FW41" s="38"/>
      <c r="FX41" s="1"/>
      <c r="FY41" s="1"/>
      <c r="FZ41" s="2"/>
      <c r="GA41" s="2"/>
      <c r="GB41" s="2"/>
      <c r="GC41" s="2"/>
      <c r="GD41" s="2"/>
      <c r="GE41" s="61"/>
      <c r="GF41" s="13"/>
      <c r="GG41" s="6"/>
      <c r="GH41" s="38"/>
      <c r="GI41" s="1"/>
      <c r="GJ41" s="1"/>
      <c r="GK41" s="2"/>
      <c r="GL41" s="2"/>
      <c r="GM41" s="2"/>
      <c r="GN41" s="2"/>
      <c r="GO41" s="2"/>
      <c r="GP41" s="61"/>
      <c r="GQ41" s="13"/>
      <c r="GR41" s="6"/>
      <c r="GS41" s="38"/>
      <c r="GT41" s="1"/>
      <c r="GU41" s="1"/>
      <c r="GV41" s="2"/>
      <c r="GW41" s="2"/>
      <c r="GX41" s="2"/>
      <c r="GY41" s="2"/>
      <c r="GZ41" s="2"/>
      <c r="HA41" s="61"/>
      <c r="HB41" s="13"/>
      <c r="HC41" s="6"/>
      <c r="HD41" s="38"/>
      <c r="HE41" s="1"/>
      <c r="HF41" s="1"/>
      <c r="HG41" s="2"/>
      <c r="HH41" s="2"/>
      <c r="HI41" s="2"/>
      <c r="HJ41" s="2"/>
      <c r="HK41" s="2"/>
      <c r="HL41" s="61"/>
      <c r="HM41" s="13"/>
      <c r="HN41" s="6"/>
      <c r="HO41" s="38"/>
      <c r="HP41" s="1"/>
      <c r="HQ41" s="1"/>
      <c r="HR41" s="2"/>
      <c r="HS41" s="2"/>
      <c r="HT41" s="2"/>
      <c r="HU41" s="2"/>
      <c r="HV41" s="2"/>
      <c r="HW41" s="61"/>
      <c r="HX41" s="13"/>
      <c r="HY41" s="6"/>
      <c r="HZ41" s="38"/>
      <c r="IA41" s="1"/>
      <c r="IB41" s="1"/>
      <c r="IC41" s="2"/>
      <c r="ID41" s="2"/>
      <c r="IE41" s="2"/>
      <c r="IF41" s="2"/>
      <c r="IG41" s="2"/>
      <c r="IH41" s="61"/>
      <c r="II41" s="13"/>
      <c r="IJ41" s="6"/>
      <c r="IK41" s="38"/>
      <c r="IL41" s="79"/>
      <c r="IM41"/>
      <c r="IN41"/>
      <c r="IO41"/>
      <c r="IP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</row>
    <row r="42" spans="1:283" s="4" customFormat="1" x14ac:dyDescent="0.2">
      <c r="A42" s="33">
        <v>9</v>
      </c>
      <c r="B42" s="63" t="s">
        <v>165</v>
      </c>
      <c r="C42" s="25"/>
      <c r="D42" s="64"/>
      <c r="E42" s="64" t="s">
        <v>15</v>
      </c>
      <c r="F42" s="65" t="s">
        <v>22</v>
      </c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58">
        <f t="shared" si="52"/>
        <v>157.34</v>
      </c>
      <c r="L42" s="59">
        <f>AB42+AO42+BA42+BL42+BY42+CJ42+CU42+DF42+DQ42+EB42+EM42+EX42+FI42+FT42+GE42+GP42+HA42+HL42+HW42+IH42</f>
        <v>108.34</v>
      </c>
      <c r="M42" s="36">
        <f>AD42+AQ42+BC42+BN42+CA42+CL42+CW42+DH42+DS42+ED42+EO42+EZ42+FK42+FV42+GG42+GR42+HC42+HN42+HY42+IJ42</f>
        <v>0</v>
      </c>
      <c r="N42" s="37">
        <f t="shared" si="53"/>
        <v>49</v>
      </c>
      <c r="O42" s="60">
        <f>W42+AJ42+AV42+BG42+BT42+CE42+CP42+DA42+DL42+DW42+EH42+ES42+FD42+FO42+FZ42+GK42+GV42+HG42+HR42+IC42</f>
        <v>49</v>
      </c>
      <c r="P42" s="31">
        <v>20.65</v>
      </c>
      <c r="Q42" s="28"/>
      <c r="R42" s="28"/>
      <c r="S42" s="28"/>
      <c r="T42" s="28"/>
      <c r="U42" s="28"/>
      <c r="V42" s="28"/>
      <c r="W42" s="29">
        <v>3</v>
      </c>
      <c r="X42" s="29">
        <v>0</v>
      </c>
      <c r="Y42" s="29">
        <v>0</v>
      </c>
      <c r="Z42" s="29">
        <v>0</v>
      </c>
      <c r="AA42" s="30">
        <v>0</v>
      </c>
      <c r="AB42" s="27">
        <f t="shared" si="54"/>
        <v>20.65</v>
      </c>
      <c r="AC42" s="26">
        <f t="shared" si="55"/>
        <v>3</v>
      </c>
      <c r="AD42" s="23">
        <f t="shared" si="56"/>
        <v>0</v>
      </c>
      <c r="AE42" s="45">
        <f t="shared" si="57"/>
        <v>23.65</v>
      </c>
      <c r="AF42" s="31">
        <v>28.74</v>
      </c>
      <c r="AG42" s="28"/>
      <c r="AH42" s="28"/>
      <c r="AI42" s="28"/>
      <c r="AJ42" s="29">
        <v>8</v>
      </c>
      <c r="AK42" s="29">
        <v>0</v>
      </c>
      <c r="AL42" s="29">
        <v>0</v>
      </c>
      <c r="AM42" s="29">
        <v>0</v>
      </c>
      <c r="AN42" s="30">
        <v>0</v>
      </c>
      <c r="AO42" s="27">
        <f t="shared" si="58"/>
        <v>28.74</v>
      </c>
      <c r="AP42" s="26">
        <f t="shared" si="59"/>
        <v>8</v>
      </c>
      <c r="AQ42" s="23">
        <f t="shared" si="60"/>
        <v>0</v>
      </c>
      <c r="AR42" s="45">
        <f t="shared" si="61"/>
        <v>36.74</v>
      </c>
      <c r="AS42" s="31">
        <v>34.64</v>
      </c>
      <c r="AT42" s="28"/>
      <c r="AU42" s="28"/>
      <c r="AV42" s="29">
        <v>11</v>
      </c>
      <c r="AW42" s="29">
        <v>0</v>
      </c>
      <c r="AX42" s="29">
        <v>0</v>
      </c>
      <c r="AY42" s="29">
        <v>0</v>
      </c>
      <c r="AZ42" s="30">
        <v>0</v>
      </c>
      <c r="BA42" s="27">
        <f t="shared" si="62"/>
        <v>34.64</v>
      </c>
      <c r="BB42" s="26">
        <f t="shared" si="63"/>
        <v>11</v>
      </c>
      <c r="BC42" s="23">
        <f t="shared" si="64"/>
        <v>0</v>
      </c>
      <c r="BD42" s="45">
        <f t="shared" si="65"/>
        <v>45.64</v>
      </c>
      <c r="BE42" s="27"/>
      <c r="BF42" s="43"/>
      <c r="BG42" s="29"/>
      <c r="BH42" s="29"/>
      <c r="BI42" s="29"/>
      <c r="BJ42" s="29"/>
      <c r="BK42" s="30"/>
      <c r="BL42" s="40">
        <f t="shared" si="66"/>
        <v>0</v>
      </c>
      <c r="BM42" s="37">
        <f t="shared" si="67"/>
        <v>0</v>
      </c>
      <c r="BN42" s="36">
        <f t="shared" si="68"/>
        <v>0</v>
      </c>
      <c r="BO42" s="35">
        <f t="shared" si="69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70"/>
        <v>0</v>
      </c>
      <c r="BZ42" s="26">
        <f t="shared" si="71"/>
        <v>0</v>
      </c>
      <c r="CA42" s="32">
        <f t="shared" si="72"/>
        <v>0</v>
      </c>
      <c r="CB42" s="72">
        <f t="shared" si="73"/>
        <v>0</v>
      </c>
      <c r="CC42" s="31">
        <v>24.31</v>
      </c>
      <c r="CD42" s="28"/>
      <c r="CE42" s="29">
        <v>27</v>
      </c>
      <c r="CF42" s="29">
        <v>0</v>
      </c>
      <c r="CG42" s="29">
        <v>0</v>
      </c>
      <c r="CH42" s="29">
        <v>0</v>
      </c>
      <c r="CI42" s="30">
        <v>0</v>
      </c>
      <c r="CJ42" s="27">
        <f t="shared" si="74"/>
        <v>24.31</v>
      </c>
      <c r="CK42" s="26">
        <f t="shared" si="75"/>
        <v>27</v>
      </c>
      <c r="CL42" s="23">
        <f t="shared" si="76"/>
        <v>0</v>
      </c>
      <c r="CM42" s="45">
        <f t="shared" si="77"/>
        <v>51.31</v>
      </c>
      <c r="IL42" s="79"/>
      <c r="IO42"/>
      <c r="IP42"/>
    </row>
    <row r="43" spans="1:283" s="76" customFormat="1" x14ac:dyDescent="0.2">
      <c r="A43" s="33">
        <v>10</v>
      </c>
      <c r="B43" s="63" t="s">
        <v>137</v>
      </c>
      <c r="C43" s="25"/>
      <c r="D43" s="64" t="s">
        <v>138</v>
      </c>
      <c r="E43" s="64" t="s">
        <v>15</v>
      </c>
      <c r="F43" s="65" t="s">
        <v>22</v>
      </c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58">
        <f t="shared" si="52"/>
        <v>157.53</v>
      </c>
      <c r="L43" s="59">
        <f>AB43+AO43+BA43+BL43+BY43+CJ43+CU43+DF43+DQ43+EB43+EM43+EX43+FI43+FT43+GE43+GP43+HA43+HL43+HW43+IH43</f>
        <v>130.53</v>
      </c>
      <c r="M43" s="36">
        <f>AD43+AQ43+BC43+BN43+CA43+CL43+CW43+DH43+DS43+ED43+EO43+EZ43+FK43+FV43+GG43+GR43+HC43+HN43+HY43+IJ43</f>
        <v>0</v>
      </c>
      <c r="N43" s="37">
        <f t="shared" si="53"/>
        <v>27</v>
      </c>
      <c r="O43" s="60">
        <f>W43+AJ43+AV43+BG43+BT43+CE43+CP43+DA43+DL43+DW43+EH43+ES43+FD43+FO43+FZ43+GK43+GV43+HG43+HR43+IC43</f>
        <v>27</v>
      </c>
      <c r="P43" s="31">
        <v>24.23</v>
      </c>
      <c r="Q43" s="28"/>
      <c r="R43" s="28"/>
      <c r="S43" s="28"/>
      <c r="T43" s="28"/>
      <c r="U43" s="28"/>
      <c r="V43" s="28"/>
      <c r="W43" s="29">
        <v>3</v>
      </c>
      <c r="X43" s="29">
        <v>0</v>
      </c>
      <c r="Y43" s="29">
        <v>0</v>
      </c>
      <c r="Z43" s="29">
        <v>0</v>
      </c>
      <c r="AA43" s="30">
        <v>0</v>
      </c>
      <c r="AB43" s="27">
        <f t="shared" si="54"/>
        <v>24.23</v>
      </c>
      <c r="AC43" s="26">
        <f t="shared" si="55"/>
        <v>3</v>
      </c>
      <c r="AD43" s="23">
        <f t="shared" si="56"/>
        <v>0</v>
      </c>
      <c r="AE43" s="45">
        <f t="shared" si="57"/>
        <v>27.23</v>
      </c>
      <c r="AF43" s="31">
        <v>35.549999999999997</v>
      </c>
      <c r="AG43" s="28"/>
      <c r="AH43" s="28"/>
      <c r="AI43" s="28"/>
      <c r="AJ43" s="29">
        <v>1</v>
      </c>
      <c r="AK43" s="29">
        <v>0</v>
      </c>
      <c r="AL43" s="29">
        <v>0</v>
      </c>
      <c r="AM43" s="29">
        <v>0</v>
      </c>
      <c r="AN43" s="30">
        <v>0</v>
      </c>
      <c r="AO43" s="27">
        <f t="shared" si="58"/>
        <v>35.549999999999997</v>
      </c>
      <c r="AP43" s="26">
        <f t="shared" si="59"/>
        <v>1</v>
      </c>
      <c r="AQ43" s="23">
        <f t="shared" si="60"/>
        <v>0</v>
      </c>
      <c r="AR43" s="45">
        <f t="shared" si="61"/>
        <v>36.549999999999997</v>
      </c>
      <c r="AS43" s="31">
        <v>36.770000000000003</v>
      </c>
      <c r="AT43" s="28"/>
      <c r="AU43" s="28"/>
      <c r="AV43" s="29">
        <v>6</v>
      </c>
      <c r="AW43" s="29">
        <v>0</v>
      </c>
      <c r="AX43" s="29">
        <v>0</v>
      </c>
      <c r="AY43" s="29">
        <v>0</v>
      </c>
      <c r="AZ43" s="30">
        <v>0</v>
      </c>
      <c r="BA43" s="27">
        <f t="shared" si="62"/>
        <v>36.770000000000003</v>
      </c>
      <c r="BB43" s="26">
        <f t="shared" si="63"/>
        <v>6</v>
      </c>
      <c r="BC43" s="23">
        <f t="shared" si="64"/>
        <v>0</v>
      </c>
      <c r="BD43" s="45">
        <f t="shared" si="65"/>
        <v>42.77</v>
      </c>
      <c r="BE43" s="27"/>
      <c r="BF43" s="43"/>
      <c r="BG43" s="29"/>
      <c r="BH43" s="29"/>
      <c r="BI43" s="29"/>
      <c r="BJ43" s="29"/>
      <c r="BK43" s="30"/>
      <c r="BL43" s="40">
        <f t="shared" si="66"/>
        <v>0</v>
      </c>
      <c r="BM43" s="37">
        <f t="shared" si="67"/>
        <v>0</v>
      </c>
      <c r="BN43" s="36">
        <f t="shared" si="68"/>
        <v>0</v>
      </c>
      <c r="BO43" s="35">
        <f t="shared" si="69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70"/>
        <v>0</v>
      </c>
      <c r="BZ43" s="26">
        <f t="shared" si="71"/>
        <v>0</v>
      </c>
      <c r="CA43" s="32">
        <f t="shared" si="72"/>
        <v>0</v>
      </c>
      <c r="CB43" s="72">
        <f t="shared" si="73"/>
        <v>0</v>
      </c>
      <c r="CC43" s="31">
        <v>33.979999999999997</v>
      </c>
      <c r="CD43" s="28"/>
      <c r="CE43" s="29">
        <v>17</v>
      </c>
      <c r="CF43" s="29">
        <v>0</v>
      </c>
      <c r="CG43" s="29">
        <v>0</v>
      </c>
      <c r="CH43" s="29">
        <v>0</v>
      </c>
      <c r="CI43" s="30">
        <v>0</v>
      </c>
      <c r="CJ43" s="27">
        <f t="shared" si="74"/>
        <v>33.979999999999997</v>
      </c>
      <c r="CK43" s="26">
        <f t="shared" si="75"/>
        <v>17</v>
      </c>
      <c r="CL43" s="23">
        <f t="shared" si="76"/>
        <v>0</v>
      </c>
      <c r="CM43" s="45">
        <f t="shared" si="77"/>
        <v>50.98</v>
      </c>
      <c r="IL43" s="79"/>
      <c r="IM43"/>
      <c r="IN43"/>
      <c r="IO43" s="4"/>
      <c r="IP43" s="4"/>
      <c r="IQ43" s="4"/>
      <c r="IR43" s="4"/>
    </row>
    <row r="44" spans="1:283" s="4" customFormat="1" x14ac:dyDescent="0.2">
      <c r="A44" s="33">
        <v>11</v>
      </c>
      <c r="B44" s="82" t="s">
        <v>171</v>
      </c>
      <c r="C44" s="83"/>
      <c r="D44" s="84" t="s">
        <v>112</v>
      </c>
      <c r="E44" s="84" t="s">
        <v>15</v>
      </c>
      <c r="F44" s="85" t="s">
        <v>102</v>
      </c>
      <c r="G44" s="86" t="str">
        <f>IF(AND(OR($G$2="Y",$H$2="Y"),I44&lt;5,J44&lt;5),IF(AND(I44=#REF!,J44=#REF!),#REF!+1,1),"")</f>
        <v/>
      </c>
      <c r="H44" s="87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88">
        <f>IF(ISNA(VLOOKUP(E44,SortLookup!$A$1:$B$5,2,FALSE))," ",VLOOKUP(E44,SortLookup!$A$1:$B$5,2,FALSE))</f>
        <v>0</v>
      </c>
      <c r="J44" s="89" t="str">
        <f>IF(ISNA(VLOOKUP(F44,SortLookup!$A$7:$B$11,2,FALSE))," ",VLOOKUP(F44,SortLookup!$A$7:$B$11,2,FALSE))</f>
        <v xml:space="preserve"> </v>
      </c>
      <c r="K44" s="58">
        <f t="shared" si="52"/>
        <v>168.92</v>
      </c>
      <c r="L44" s="59">
        <f>AB44+AO44+BA44+BL44+BY44+CJ44+CU38+DF38+DQ38+EB38+EM38+EX38+FI38+FT38+GE38+GP38+HA38+HL38+HW38+IH38</f>
        <v>132.91999999999999</v>
      </c>
      <c r="M44" s="36">
        <f>AD44+AQ44+BC44+BN44+CA44+CL44+CW38+DH38+DS38+ED38+EO38+EZ38+FK38+FV38+GG38+GR38+HC38+HN38+HY38+IJ38</f>
        <v>0</v>
      </c>
      <c r="N44" s="37">
        <f t="shared" si="53"/>
        <v>36</v>
      </c>
      <c r="O44" s="60">
        <f>W44+AJ44+AV44+BG44+BT44+CE44+CP38+DA38+DL38+DW38+EH38+ES38+FD38+FO38+FZ38+GK38+GV38+HG38+HR38+IC38</f>
        <v>36</v>
      </c>
      <c r="P44" s="90">
        <v>25.22</v>
      </c>
      <c r="Q44" s="91"/>
      <c r="R44" s="91"/>
      <c r="S44" s="91"/>
      <c r="T44" s="91"/>
      <c r="U44" s="91"/>
      <c r="V44" s="91"/>
      <c r="W44" s="92">
        <v>1</v>
      </c>
      <c r="X44" s="92">
        <v>0</v>
      </c>
      <c r="Y44" s="92">
        <v>0</v>
      </c>
      <c r="Z44" s="92">
        <v>0</v>
      </c>
      <c r="AA44" s="93">
        <v>0</v>
      </c>
      <c r="AB44" s="40">
        <f t="shared" si="54"/>
        <v>25.22</v>
      </c>
      <c r="AC44" s="37">
        <f t="shared" si="55"/>
        <v>1</v>
      </c>
      <c r="AD44" s="36">
        <f t="shared" si="56"/>
        <v>0</v>
      </c>
      <c r="AE44" s="94">
        <f t="shared" si="57"/>
        <v>26.22</v>
      </c>
      <c r="AF44" s="90">
        <v>47.82</v>
      </c>
      <c r="AG44" s="91"/>
      <c r="AH44" s="91"/>
      <c r="AI44" s="91"/>
      <c r="AJ44" s="92">
        <v>1</v>
      </c>
      <c r="AK44" s="92">
        <v>0</v>
      </c>
      <c r="AL44" s="92">
        <v>0</v>
      </c>
      <c r="AM44" s="92">
        <v>0</v>
      </c>
      <c r="AN44" s="93">
        <v>0</v>
      </c>
      <c r="AO44" s="40">
        <f t="shared" si="58"/>
        <v>47.82</v>
      </c>
      <c r="AP44" s="37">
        <f t="shared" si="59"/>
        <v>1</v>
      </c>
      <c r="AQ44" s="36">
        <f t="shared" si="60"/>
        <v>0</v>
      </c>
      <c r="AR44" s="94">
        <f t="shared" si="61"/>
        <v>48.82</v>
      </c>
      <c r="AS44" s="90">
        <v>33.799999999999997</v>
      </c>
      <c r="AT44" s="91"/>
      <c r="AU44" s="91"/>
      <c r="AV44" s="92">
        <v>9</v>
      </c>
      <c r="AW44" s="92">
        <v>0</v>
      </c>
      <c r="AX44" s="92">
        <v>0</v>
      </c>
      <c r="AY44" s="29">
        <v>0</v>
      </c>
      <c r="AZ44" s="30">
        <v>0</v>
      </c>
      <c r="BA44" s="27">
        <f t="shared" si="62"/>
        <v>33.799999999999997</v>
      </c>
      <c r="BB44" s="26">
        <f t="shared" si="63"/>
        <v>9</v>
      </c>
      <c r="BC44" s="23">
        <f t="shared" si="64"/>
        <v>0</v>
      </c>
      <c r="BD44" s="45">
        <f t="shared" si="65"/>
        <v>42.8</v>
      </c>
      <c r="BE44" s="27"/>
      <c r="BF44" s="43"/>
      <c r="BG44" s="29"/>
      <c r="BH44" s="29"/>
      <c r="BI44" s="29"/>
      <c r="BJ44" s="29"/>
      <c r="BK44" s="30"/>
      <c r="BL44" s="40">
        <f t="shared" si="66"/>
        <v>0</v>
      </c>
      <c r="BM44" s="37">
        <f t="shared" si="67"/>
        <v>0</v>
      </c>
      <c r="BN44" s="36">
        <f t="shared" si="68"/>
        <v>0</v>
      </c>
      <c r="BO44" s="35">
        <f t="shared" si="69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70"/>
        <v>0</v>
      </c>
      <c r="BZ44" s="26">
        <f t="shared" si="71"/>
        <v>0</v>
      </c>
      <c r="CA44" s="32">
        <f t="shared" si="72"/>
        <v>0</v>
      </c>
      <c r="CB44" s="72">
        <f t="shared" si="73"/>
        <v>0</v>
      </c>
      <c r="CC44" s="31">
        <v>26.08</v>
      </c>
      <c r="CD44" s="28"/>
      <c r="CE44" s="29">
        <v>25</v>
      </c>
      <c r="CF44" s="29">
        <v>0</v>
      </c>
      <c r="CG44" s="29">
        <v>0</v>
      </c>
      <c r="CH44" s="29">
        <v>0</v>
      </c>
      <c r="CI44" s="30">
        <v>0</v>
      </c>
      <c r="CJ44" s="27">
        <f t="shared" si="74"/>
        <v>26.08</v>
      </c>
      <c r="CK44" s="26">
        <f t="shared" si="75"/>
        <v>25</v>
      </c>
      <c r="CL44" s="23">
        <f t="shared" si="76"/>
        <v>0</v>
      </c>
      <c r="CM44" s="45">
        <f t="shared" si="77"/>
        <v>51.08</v>
      </c>
      <c r="IL44" s="79"/>
      <c r="IM44"/>
      <c r="IN44"/>
      <c r="IQ44"/>
    </row>
    <row r="45" spans="1:283" s="4" customFormat="1" x14ac:dyDescent="0.2">
      <c r="A45" s="33">
        <v>12</v>
      </c>
      <c r="B45" s="63" t="s">
        <v>122</v>
      </c>
      <c r="C45" s="25"/>
      <c r="D45" s="64"/>
      <c r="E45" s="64" t="s">
        <v>15</v>
      </c>
      <c r="F45" s="65" t="s">
        <v>111</v>
      </c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>
        <f>IF(ISNA(VLOOKUP(E45,SortLookup!$A$1:$B$5,2,FALSE))," ",VLOOKUP(E45,SortLookup!$A$1:$B$5,2,FALSE))</f>
        <v>0</v>
      </c>
      <c r="J45" s="22" t="str">
        <f>IF(ISNA(VLOOKUP(F45,SortLookup!$A$7:$B$11,2,FALSE))," ",VLOOKUP(F45,SortLookup!$A$7:$B$11,2,FALSE))</f>
        <v xml:space="preserve"> </v>
      </c>
      <c r="K45" s="58">
        <f t="shared" si="52"/>
        <v>173.66</v>
      </c>
      <c r="L45" s="59">
        <f>AB45+AO45+BA45+BL45+BY45+CJ45+CU44+DF44+DQ44+EB44+EM44+EX44+FI44+FT44+GE44+GP44+HA44+HL44+HW44+IH44</f>
        <v>154.66</v>
      </c>
      <c r="M45" s="36">
        <f>AD45+AQ45+BC45+BN45+CA45+CL45+CW44+DH44+DS44+ED44+EO44+EZ44+FK44+FV44+GG44+GR44+HC44+HN44+HY44+IJ44</f>
        <v>5</v>
      </c>
      <c r="N45" s="37">
        <f t="shared" si="53"/>
        <v>14</v>
      </c>
      <c r="O45" s="60">
        <f>W45+AJ45+AV45+BG45+BT45+CE45+CP44+DA44+DL44+DW44+EH44+ES44+FD44+FO44+FZ44+GK44+GV44+HG44+HR44+IC44</f>
        <v>14</v>
      </c>
      <c r="P45" s="31">
        <v>34.630000000000003</v>
      </c>
      <c r="Q45" s="28"/>
      <c r="R45" s="28"/>
      <c r="S45" s="28"/>
      <c r="T45" s="28"/>
      <c r="U45" s="28"/>
      <c r="V45" s="28"/>
      <c r="W45" s="29">
        <v>3</v>
      </c>
      <c r="X45" s="29">
        <v>0</v>
      </c>
      <c r="Y45" s="29">
        <v>0</v>
      </c>
      <c r="Z45" s="29">
        <v>0</v>
      </c>
      <c r="AA45" s="30">
        <v>0</v>
      </c>
      <c r="AB45" s="27">
        <f t="shared" si="54"/>
        <v>34.630000000000003</v>
      </c>
      <c r="AC45" s="26">
        <f t="shared" si="55"/>
        <v>3</v>
      </c>
      <c r="AD45" s="23">
        <f t="shared" si="56"/>
        <v>0</v>
      </c>
      <c r="AE45" s="45">
        <f t="shared" si="57"/>
        <v>37.630000000000003</v>
      </c>
      <c r="AF45" s="31">
        <v>42.25</v>
      </c>
      <c r="AG45" s="28"/>
      <c r="AH45" s="28"/>
      <c r="AI45" s="28"/>
      <c r="AJ45" s="29">
        <v>4</v>
      </c>
      <c r="AK45" s="29">
        <v>0</v>
      </c>
      <c r="AL45" s="29">
        <v>0</v>
      </c>
      <c r="AM45" s="29">
        <v>0</v>
      </c>
      <c r="AN45" s="30">
        <v>0</v>
      </c>
      <c r="AO45" s="27">
        <f t="shared" si="58"/>
        <v>42.25</v>
      </c>
      <c r="AP45" s="26">
        <f t="shared" si="59"/>
        <v>4</v>
      </c>
      <c r="AQ45" s="23">
        <f t="shared" si="60"/>
        <v>0</v>
      </c>
      <c r="AR45" s="45">
        <f t="shared" si="61"/>
        <v>46.25</v>
      </c>
      <c r="AS45" s="31">
        <v>44.45</v>
      </c>
      <c r="AT45" s="28"/>
      <c r="AU45" s="28"/>
      <c r="AV45" s="29">
        <v>7</v>
      </c>
      <c r="AW45" s="29">
        <v>0</v>
      </c>
      <c r="AX45" s="29">
        <v>0</v>
      </c>
      <c r="AY45" s="29">
        <v>1</v>
      </c>
      <c r="AZ45" s="30">
        <v>0</v>
      </c>
      <c r="BA45" s="27">
        <f t="shared" si="62"/>
        <v>44.45</v>
      </c>
      <c r="BB45" s="26">
        <f t="shared" si="63"/>
        <v>7</v>
      </c>
      <c r="BC45" s="23">
        <f t="shared" si="64"/>
        <v>5</v>
      </c>
      <c r="BD45" s="45">
        <f t="shared" si="65"/>
        <v>56.45</v>
      </c>
      <c r="BE45" s="27"/>
      <c r="BF45" s="43"/>
      <c r="BG45" s="29"/>
      <c r="BH45" s="29"/>
      <c r="BI45" s="29"/>
      <c r="BJ45" s="29"/>
      <c r="BK45" s="30"/>
      <c r="BL45" s="40">
        <f t="shared" si="66"/>
        <v>0</v>
      </c>
      <c r="BM45" s="37">
        <f t="shared" si="67"/>
        <v>0</v>
      </c>
      <c r="BN45" s="36">
        <f t="shared" si="68"/>
        <v>0</v>
      </c>
      <c r="BO45" s="35">
        <f t="shared" si="69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70"/>
        <v>0</v>
      </c>
      <c r="BZ45" s="26">
        <f t="shared" si="71"/>
        <v>0</v>
      </c>
      <c r="CA45" s="32">
        <f t="shared" si="72"/>
        <v>0</v>
      </c>
      <c r="CB45" s="72">
        <f t="shared" si="73"/>
        <v>0</v>
      </c>
      <c r="CC45" s="31">
        <v>33.33</v>
      </c>
      <c r="CD45" s="28"/>
      <c r="CE45" s="29">
        <v>0</v>
      </c>
      <c r="CF45" s="29">
        <v>0</v>
      </c>
      <c r="CG45" s="29">
        <v>0</v>
      </c>
      <c r="CH45" s="29">
        <v>0</v>
      </c>
      <c r="CI45" s="30">
        <v>0</v>
      </c>
      <c r="CJ45" s="27">
        <f t="shared" si="74"/>
        <v>33.33</v>
      </c>
      <c r="CK45" s="26">
        <f t="shared" si="75"/>
        <v>0</v>
      </c>
      <c r="CL45" s="23">
        <f t="shared" si="76"/>
        <v>0</v>
      </c>
      <c r="CM45" s="45">
        <f t="shared" si="77"/>
        <v>33.33</v>
      </c>
      <c r="CN45" s="1"/>
      <c r="CO45" s="1"/>
      <c r="CP45" s="2"/>
      <c r="CQ45" s="2"/>
      <c r="CR45" s="2"/>
      <c r="CS45" s="2"/>
      <c r="CT45" s="2"/>
      <c r="CU45" s="61"/>
      <c r="CV45" s="13"/>
      <c r="CW45" s="6"/>
      <c r="CX45" s="38"/>
      <c r="CY45" s="1"/>
      <c r="CZ45" s="1"/>
      <c r="DA45" s="2"/>
      <c r="DB45" s="2"/>
      <c r="DC45" s="2"/>
      <c r="DD45" s="2"/>
      <c r="DE45" s="2"/>
      <c r="DF45" s="61"/>
      <c r="DG45" s="13"/>
      <c r="DH45" s="6"/>
      <c r="DI45" s="38"/>
      <c r="DJ45" s="1"/>
      <c r="DK45" s="1"/>
      <c r="DL45" s="2"/>
      <c r="DM45" s="2"/>
      <c r="DN45" s="2"/>
      <c r="DO45" s="2"/>
      <c r="DP45" s="2"/>
      <c r="DQ45" s="61"/>
      <c r="DR45" s="13"/>
      <c r="DS45" s="6"/>
      <c r="DT45" s="38"/>
      <c r="DU45" s="1"/>
      <c r="DV45" s="1"/>
      <c r="DW45" s="2"/>
      <c r="DX45" s="2"/>
      <c r="DY45" s="2"/>
      <c r="DZ45" s="2"/>
      <c r="EA45" s="2"/>
      <c r="EB45" s="61"/>
      <c r="EC45" s="13"/>
      <c r="ED45" s="6"/>
      <c r="EE45" s="38"/>
      <c r="EF45" s="1"/>
      <c r="EG45" s="1"/>
      <c r="EH45" s="2"/>
      <c r="EI45" s="2"/>
      <c r="EJ45" s="2"/>
      <c r="EK45" s="2"/>
      <c r="EL45" s="2"/>
      <c r="EM45" s="61"/>
      <c r="EN45" s="13"/>
      <c r="EO45" s="6"/>
      <c r="EP45" s="38"/>
      <c r="EQ45" s="1"/>
      <c r="ER45" s="1"/>
      <c r="ES45" s="2"/>
      <c r="ET45" s="2"/>
      <c r="EU45" s="2"/>
      <c r="EV45" s="2"/>
      <c r="EW45" s="2"/>
      <c r="EX45" s="61"/>
      <c r="EY45" s="13"/>
      <c r="EZ45" s="6"/>
      <c r="FA45" s="38"/>
      <c r="FB45" s="1"/>
      <c r="FC45" s="1"/>
      <c r="FD45" s="2"/>
      <c r="FE45" s="2"/>
      <c r="FF45" s="2"/>
      <c r="FG45" s="2"/>
      <c r="FH45" s="2"/>
      <c r="FI45" s="61"/>
      <c r="FJ45" s="13"/>
      <c r="FK45" s="6"/>
      <c r="FL45" s="38"/>
      <c r="FM45" s="1"/>
      <c r="FN45" s="1"/>
      <c r="FO45" s="2"/>
      <c r="FP45" s="2"/>
      <c r="FQ45" s="2"/>
      <c r="FR45" s="2"/>
      <c r="FS45" s="2"/>
      <c r="FT45" s="61"/>
      <c r="FU45" s="13"/>
      <c r="FV45" s="6"/>
      <c r="FW45" s="38"/>
      <c r="FX45" s="1"/>
      <c r="FY45" s="1"/>
      <c r="FZ45" s="2"/>
      <c r="GA45" s="2"/>
      <c r="GB45" s="2"/>
      <c r="GC45" s="2"/>
      <c r="GD45" s="2"/>
      <c r="GE45" s="61"/>
      <c r="GF45" s="13"/>
      <c r="GG45" s="6"/>
      <c r="GH45" s="38"/>
      <c r="GI45" s="1"/>
      <c r="GJ45" s="1"/>
      <c r="GK45" s="2"/>
      <c r="GL45" s="2"/>
      <c r="GM45" s="2"/>
      <c r="GN45" s="2"/>
      <c r="GO45" s="2"/>
      <c r="GP45" s="61"/>
      <c r="GQ45" s="13"/>
      <c r="GR45" s="6"/>
      <c r="GS45" s="38"/>
      <c r="GT45" s="1"/>
      <c r="GU45" s="1"/>
      <c r="GV45" s="2"/>
      <c r="GW45" s="2"/>
      <c r="GX45" s="2"/>
      <c r="GY45" s="2"/>
      <c r="GZ45" s="2"/>
      <c r="HA45" s="61"/>
      <c r="HB45" s="13"/>
      <c r="HC45" s="6"/>
      <c r="HD45" s="38"/>
      <c r="HE45" s="1"/>
      <c r="HF45" s="1"/>
      <c r="HG45" s="2"/>
      <c r="HH45" s="2"/>
      <c r="HI45" s="2"/>
      <c r="HJ45" s="2"/>
      <c r="HK45" s="2"/>
      <c r="HL45" s="61"/>
      <c r="HM45" s="13"/>
      <c r="HN45" s="6"/>
      <c r="HO45" s="38"/>
      <c r="HP45" s="1"/>
      <c r="HQ45" s="1"/>
      <c r="HR45" s="2"/>
      <c r="HS45" s="2"/>
      <c r="HT45" s="2"/>
      <c r="HU45" s="2"/>
      <c r="HV45" s="2"/>
      <c r="HW45" s="61"/>
      <c r="HX45" s="13"/>
      <c r="HY45" s="6"/>
      <c r="HZ45" s="38"/>
      <c r="IA45" s="1"/>
      <c r="IB45" s="1"/>
      <c r="IC45" s="2"/>
      <c r="ID45" s="2"/>
      <c r="IE45" s="2"/>
      <c r="IF45" s="2"/>
      <c r="IG45" s="2"/>
      <c r="IH45" s="61"/>
      <c r="II45" s="13"/>
      <c r="IJ45" s="6"/>
      <c r="IK45" s="38"/>
      <c r="IL45" s="79"/>
      <c r="IM45"/>
      <c r="IN45"/>
    </row>
    <row r="46" spans="1:283" s="4" customFormat="1" x14ac:dyDescent="0.2">
      <c r="A46" s="33">
        <v>13</v>
      </c>
      <c r="B46" s="63" t="s">
        <v>143</v>
      </c>
      <c r="C46" s="25"/>
      <c r="D46" s="64"/>
      <c r="E46" s="64" t="s">
        <v>15</v>
      </c>
      <c r="F46" s="65" t="s">
        <v>22</v>
      </c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>
        <f>IF(ISNA(VLOOKUP(E46,SortLookup!$A$1:$B$5,2,FALSE))," ",VLOOKUP(E46,SortLookup!$A$1:$B$5,2,FALSE))</f>
        <v>0</v>
      </c>
      <c r="J46" s="22">
        <f>IF(ISNA(VLOOKUP(F46,SortLookup!$A$7:$B$11,2,FALSE))," ",VLOOKUP(F46,SortLookup!$A$7:$B$11,2,FALSE))</f>
        <v>3</v>
      </c>
      <c r="K46" s="58">
        <f t="shared" si="52"/>
        <v>177.43</v>
      </c>
      <c r="L46" s="59">
        <f>AB46+AO46+BA46+BL46+BY46+CJ46+CU46+DF46+DQ46+EB46+EM46+EX46+FI46+FT46+GE46+GP46+HA46+HL46+HW46+IH46</f>
        <v>150.43</v>
      </c>
      <c r="M46" s="36">
        <f>AD46+AQ46+BC46+BN46+CA46+CL46+CW46+DH46+DS46+ED46+EO46+EZ46+FK46+FV46+GG46+GR46+HC46+HN46+HY46+IJ46</f>
        <v>3</v>
      </c>
      <c r="N46" s="37">
        <f t="shared" si="53"/>
        <v>24</v>
      </c>
      <c r="O46" s="60">
        <f>W46+AJ46+AV46+BG46+BT46+CE46+CP46+DA46+DL46+DW46+EH46+ES46+FD46+FO46+FZ46+GK46+GV46+HG46+HR46+IC46</f>
        <v>24</v>
      </c>
      <c r="P46" s="31">
        <v>27.99</v>
      </c>
      <c r="Q46" s="28"/>
      <c r="R46" s="28"/>
      <c r="S46" s="28"/>
      <c r="T46" s="28"/>
      <c r="U46" s="28"/>
      <c r="V46" s="28"/>
      <c r="W46" s="29">
        <v>0</v>
      </c>
      <c r="X46" s="29">
        <v>0</v>
      </c>
      <c r="Y46" s="29">
        <v>0</v>
      </c>
      <c r="Z46" s="29">
        <v>0</v>
      </c>
      <c r="AA46" s="30">
        <v>0</v>
      </c>
      <c r="AB46" s="27">
        <f t="shared" si="54"/>
        <v>27.99</v>
      </c>
      <c r="AC46" s="26">
        <f t="shared" si="55"/>
        <v>0</v>
      </c>
      <c r="AD46" s="23">
        <f t="shared" si="56"/>
        <v>0</v>
      </c>
      <c r="AE46" s="45">
        <f t="shared" si="57"/>
        <v>27.99</v>
      </c>
      <c r="AF46" s="31">
        <v>36.81</v>
      </c>
      <c r="AG46" s="28"/>
      <c r="AH46" s="28"/>
      <c r="AI46" s="28"/>
      <c r="AJ46" s="29">
        <v>1</v>
      </c>
      <c r="AK46" s="29">
        <v>0</v>
      </c>
      <c r="AL46" s="29">
        <v>0</v>
      </c>
      <c r="AM46" s="29">
        <v>0</v>
      </c>
      <c r="AN46" s="30">
        <v>0</v>
      </c>
      <c r="AO46" s="27">
        <f t="shared" si="58"/>
        <v>36.81</v>
      </c>
      <c r="AP46" s="26">
        <f t="shared" si="59"/>
        <v>1</v>
      </c>
      <c r="AQ46" s="23">
        <f t="shared" si="60"/>
        <v>0</v>
      </c>
      <c r="AR46" s="45">
        <f t="shared" si="61"/>
        <v>37.81</v>
      </c>
      <c r="AS46" s="31">
        <v>37.44</v>
      </c>
      <c r="AT46" s="28"/>
      <c r="AU46" s="28"/>
      <c r="AV46" s="29">
        <v>6</v>
      </c>
      <c r="AW46" s="29">
        <v>0</v>
      </c>
      <c r="AX46" s="29">
        <v>0</v>
      </c>
      <c r="AY46" s="29">
        <v>0</v>
      </c>
      <c r="AZ46" s="30">
        <v>0</v>
      </c>
      <c r="BA46" s="27">
        <f t="shared" si="62"/>
        <v>37.44</v>
      </c>
      <c r="BB46" s="26">
        <f t="shared" si="63"/>
        <v>6</v>
      </c>
      <c r="BC46" s="23">
        <f t="shared" si="64"/>
        <v>0</v>
      </c>
      <c r="BD46" s="45">
        <f t="shared" si="65"/>
        <v>43.44</v>
      </c>
      <c r="BE46" s="27"/>
      <c r="BF46" s="43"/>
      <c r="BG46" s="29"/>
      <c r="BH46" s="29"/>
      <c r="BI46" s="29"/>
      <c r="BJ46" s="29"/>
      <c r="BK46" s="30"/>
      <c r="BL46" s="40">
        <f t="shared" si="66"/>
        <v>0</v>
      </c>
      <c r="BM46" s="37">
        <f t="shared" si="67"/>
        <v>0</v>
      </c>
      <c r="BN46" s="36">
        <f t="shared" si="68"/>
        <v>0</v>
      </c>
      <c r="BO46" s="35">
        <f t="shared" si="69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70"/>
        <v>0</v>
      </c>
      <c r="BZ46" s="26">
        <f t="shared" si="71"/>
        <v>0</v>
      </c>
      <c r="CA46" s="32">
        <f t="shared" si="72"/>
        <v>0</v>
      </c>
      <c r="CB46" s="72">
        <f t="shared" si="73"/>
        <v>0</v>
      </c>
      <c r="CC46" s="31">
        <v>48.19</v>
      </c>
      <c r="CD46" s="28"/>
      <c r="CE46" s="29">
        <v>17</v>
      </c>
      <c r="CF46" s="29">
        <v>1</v>
      </c>
      <c r="CG46" s="29">
        <v>0</v>
      </c>
      <c r="CH46" s="29">
        <v>0</v>
      </c>
      <c r="CI46" s="30">
        <v>0</v>
      </c>
      <c r="CJ46" s="27">
        <f t="shared" si="74"/>
        <v>48.19</v>
      </c>
      <c r="CK46" s="26">
        <f t="shared" si="75"/>
        <v>17</v>
      </c>
      <c r="CL46" s="23">
        <f t="shared" si="76"/>
        <v>3</v>
      </c>
      <c r="CM46" s="45">
        <f t="shared" si="77"/>
        <v>68.19</v>
      </c>
      <c r="IL46" s="79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</row>
    <row r="47" spans="1:283" s="4" customFormat="1" x14ac:dyDescent="0.2">
      <c r="A47" s="33">
        <v>14</v>
      </c>
      <c r="B47" s="63" t="s">
        <v>168</v>
      </c>
      <c r="C47" s="25"/>
      <c r="D47" s="64"/>
      <c r="E47" s="64" t="s">
        <v>15</v>
      </c>
      <c r="F47" s="65" t="s">
        <v>102</v>
      </c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>
        <f>IF(ISNA(VLOOKUP(E47,SortLookup!$A$1:$B$5,2,FALSE))," ",VLOOKUP(E47,SortLookup!$A$1:$B$5,2,FALSE))</f>
        <v>0</v>
      </c>
      <c r="J47" s="22" t="str">
        <f>IF(ISNA(VLOOKUP(F47,SortLookup!$A$7:$B$11,2,FALSE))," ",VLOOKUP(F47,SortLookup!$A$7:$B$11,2,FALSE))</f>
        <v xml:space="preserve"> </v>
      </c>
      <c r="K47" s="58">
        <f t="shared" si="52"/>
        <v>184.55</v>
      </c>
      <c r="L47" s="59">
        <f>AB47+AO47+BA47+BL47+BY47+CJ47+CU46+DF46+DQ46+EB46+EM46+EX46+FI46+FT46+GE46+GP46+HA46+HL46+HW46+IH46</f>
        <v>135.55000000000001</v>
      </c>
      <c r="M47" s="36">
        <f>AD47+AQ47+BC47+BN47+CA47+CL47+CW46+DH46+DS46+ED46+EO46+EZ46+FK46+FV46+GG46+GR46+HC46+HN46+HY46+IJ46</f>
        <v>0</v>
      </c>
      <c r="N47" s="37">
        <f t="shared" si="53"/>
        <v>49</v>
      </c>
      <c r="O47" s="60">
        <f>W47+AJ47+AV47+BG47+BT47+CE47+CP46+DA46+DL46+DW46+EH46+ES46+FD46+FO46+FZ46+GK46+GV46+HG46+HR46+IC46</f>
        <v>49</v>
      </c>
      <c r="P47" s="31">
        <v>23.26</v>
      </c>
      <c r="Q47" s="28"/>
      <c r="R47" s="28"/>
      <c r="S47" s="28"/>
      <c r="T47" s="28"/>
      <c r="U47" s="28"/>
      <c r="V47" s="28"/>
      <c r="W47" s="29">
        <v>5</v>
      </c>
      <c r="X47" s="29">
        <v>0</v>
      </c>
      <c r="Y47" s="29">
        <v>0</v>
      </c>
      <c r="Z47" s="29">
        <v>0</v>
      </c>
      <c r="AA47" s="30">
        <v>0</v>
      </c>
      <c r="AB47" s="27">
        <f t="shared" si="54"/>
        <v>23.26</v>
      </c>
      <c r="AC47" s="26">
        <f t="shared" si="55"/>
        <v>5</v>
      </c>
      <c r="AD47" s="23">
        <f t="shared" si="56"/>
        <v>0</v>
      </c>
      <c r="AE47" s="45">
        <f t="shared" si="57"/>
        <v>28.26</v>
      </c>
      <c r="AF47" s="31">
        <v>38.909999999999997</v>
      </c>
      <c r="AG47" s="28"/>
      <c r="AH47" s="28"/>
      <c r="AI47" s="28"/>
      <c r="AJ47" s="29">
        <v>6</v>
      </c>
      <c r="AK47" s="29">
        <v>0</v>
      </c>
      <c r="AL47" s="29">
        <v>0</v>
      </c>
      <c r="AM47" s="29">
        <v>0</v>
      </c>
      <c r="AN47" s="30">
        <v>0</v>
      </c>
      <c r="AO47" s="27">
        <f t="shared" si="58"/>
        <v>38.909999999999997</v>
      </c>
      <c r="AP47" s="26">
        <f t="shared" si="59"/>
        <v>6</v>
      </c>
      <c r="AQ47" s="23">
        <f t="shared" si="60"/>
        <v>0</v>
      </c>
      <c r="AR47" s="45">
        <f t="shared" si="61"/>
        <v>44.91</v>
      </c>
      <c r="AS47" s="31">
        <v>38.71</v>
      </c>
      <c r="AT47" s="28"/>
      <c r="AU47" s="28"/>
      <c r="AV47" s="29">
        <v>13</v>
      </c>
      <c r="AW47" s="29">
        <v>0</v>
      </c>
      <c r="AX47" s="29">
        <v>0</v>
      </c>
      <c r="AY47" s="29">
        <v>0</v>
      </c>
      <c r="AZ47" s="30">
        <v>0</v>
      </c>
      <c r="BA47" s="27">
        <f t="shared" si="62"/>
        <v>38.71</v>
      </c>
      <c r="BB47" s="26">
        <f t="shared" si="63"/>
        <v>13</v>
      </c>
      <c r="BC47" s="23">
        <f t="shared" si="64"/>
        <v>0</v>
      </c>
      <c r="BD47" s="45">
        <f t="shared" si="65"/>
        <v>51.71</v>
      </c>
      <c r="BE47" s="27"/>
      <c r="BF47" s="43"/>
      <c r="BG47" s="29"/>
      <c r="BH47" s="29"/>
      <c r="BI47" s="29"/>
      <c r="BJ47" s="29"/>
      <c r="BK47" s="30"/>
      <c r="BL47" s="40">
        <f t="shared" si="66"/>
        <v>0</v>
      </c>
      <c r="BM47" s="37">
        <f t="shared" si="67"/>
        <v>0</v>
      </c>
      <c r="BN47" s="36">
        <f t="shared" si="68"/>
        <v>0</v>
      </c>
      <c r="BO47" s="35">
        <f t="shared" si="69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70"/>
        <v>0</v>
      </c>
      <c r="BZ47" s="26">
        <f t="shared" si="71"/>
        <v>0</v>
      </c>
      <c r="CA47" s="32">
        <f t="shared" si="72"/>
        <v>0</v>
      </c>
      <c r="CB47" s="72">
        <f t="shared" si="73"/>
        <v>0</v>
      </c>
      <c r="CC47" s="31">
        <v>34.67</v>
      </c>
      <c r="CD47" s="28"/>
      <c r="CE47" s="29">
        <v>25</v>
      </c>
      <c r="CF47" s="29">
        <v>0</v>
      </c>
      <c r="CG47" s="29">
        <v>0</v>
      </c>
      <c r="CH47" s="29">
        <v>0</v>
      </c>
      <c r="CI47" s="30">
        <v>0</v>
      </c>
      <c r="CJ47" s="27">
        <f t="shared" si="74"/>
        <v>34.67</v>
      </c>
      <c r="CK47" s="26">
        <f t="shared" si="75"/>
        <v>25</v>
      </c>
      <c r="CL47" s="23">
        <f t="shared" si="76"/>
        <v>0</v>
      </c>
      <c r="CM47" s="45">
        <f t="shared" si="77"/>
        <v>59.67</v>
      </c>
      <c r="CN47"/>
      <c r="CO47"/>
      <c r="CP47"/>
      <c r="CQ47"/>
      <c r="CR47"/>
      <c r="CS47"/>
      <c r="CT47"/>
      <c r="CW47"/>
      <c r="CZ47"/>
      <c r="DA47"/>
      <c r="DB47"/>
      <c r="DC47"/>
      <c r="DD47"/>
      <c r="DE47"/>
      <c r="DH47"/>
      <c r="DK47"/>
      <c r="DL47"/>
      <c r="DM47"/>
      <c r="DN47"/>
      <c r="DO47"/>
      <c r="DP47"/>
      <c r="DS47"/>
      <c r="DV47"/>
      <c r="DW47"/>
      <c r="DX47"/>
      <c r="DY47"/>
      <c r="DZ47"/>
      <c r="EA47"/>
      <c r="ED47"/>
      <c r="EG47"/>
      <c r="EH47"/>
      <c r="EI47"/>
      <c r="EJ47"/>
      <c r="EK47"/>
      <c r="EL47"/>
      <c r="EO47"/>
      <c r="ER47"/>
      <c r="ES47"/>
      <c r="ET47"/>
      <c r="EU47"/>
      <c r="EV47"/>
      <c r="EW47"/>
      <c r="EZ47"/>
      <c r="FC47"/>
      <c r="FD47"/>
      <c r="FE47"/>
      <c r="FF47"/>
      <c r="FG47"/>
      <c r="FH47"/>
      <c r="FK47"/>
      <c r="FN47"/>
      <c r="FO47"/>
      <c r="FP47"/>
      <c r="FQ47"/>
      <c r="FR47"/>
      <c r="FS47"/>
      <c r="FV47"/>
      <c r="FY47"/>
      <c r="FZ47"/>
      <c r="GA47"/>
      <c r="GB47"/>
      <c r="GC47"/>
      <c r="GD47"/>
      <c r="GG47"/>
      <c r="GJ47"/>
      <c r="GK47"/>
      <c r="GL47"/>
      <c r="GM47"/>
      <c r="GN47"/>
      <c r="GO47"/>
      <c r="GR47"/>
      <c r="GU47"/>
      <c r="GV47"/>
      <c r="GW47"/>
      <c r="GX47"/>
      <c r="GY47"/>
      <c r="GZ47"/>
      <c r="HC47"/>
      <c r="HF47"/>
      <c r="HG47"/>
      <c r="HH47"/>
      <c r="HI47"/>
      <c r="HJ47"/>
      <c r="HK47"/>
      <c r="HN47"/>
      <c r="HQ47"/>
      <c r="HR47"/>
      <c r="HS47"/>
      <c r="HT47"/>
      <c r="HU47"/>
      <c r="HV47"/>
      <c r="HY47"/>
      <c r="IB47"/>
      <c r="IC47"/>
      <c r="ID47"/>
      <c r="IE47"/>
      <c r="IF47"/>
      <c r="IG47"/>
      <c r="IJ47"/>
      <c r="IK47"/>
      <c r="IL47" s="79"/>
    </row>
    <row r="48" spans="1:283" s="4" customFormat="1" x14ac:dyDescent="0.2">
      <c r="A48" s="33">
        <v>15</v>
      </c>
      <c r="B48" s="63" t="s">
        <v>103</v>
      </c>
      <c r="C48" s="25"/>
      <c r="D48" s="64" t="s">
        <v>104</v>
      </c>
      <c r="E48" s="64" t="s">
        <v>15</v>
      </c>
      <c r="F48" s="65" t="s">
        <v>22</v>
      </c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>
        <f>IF(ISNA(VLOOKUP(E48,SortLookup!$A$1:$B$5,2,FALSE))," ",VLOOKUP(E48,SortLookup!$A$1:$B$5,2,FALSE))</f>
        <v>0</v>
      </c>
      <c r="J48" s="22">
        <f>IF(ISNA(VLOOKUP(F48,SortLookup!$A$7:$B$11,2,FALSE))," ",VLOOKUP(F48,SortLookup!$A$7:$B$11,2,FALSE))</f>
        <v>3</v>
      </c>
      <c r="K48" s="58">
        <f t="shared" si="52"/>
        <v>187.47</v>
      </c>
      <c r="L48" s="59">
        <f>AB48+AO48+BA48+BL48+BY48+CJ48+CU47+DF47+DQ47+EB47+EM47+EX47+FI47+FT47+GE47+GP47+HA47+HL47+HW47+IH47</f>
        <v>158.47</v>
      </c>
      <c r="M48" s="36">
        <f>AD48+AQ48+BC48+BN48+CA48+CL48+CW47+DH47+DS47+ED47+EO47+EZ47+FK47+FV47+GG47+GR47+HC47+HN47+HY47+IJ47</f>
        <v>0</v>
      </c>
      <c r="N48" s="37">
        <f t="shared" si="53"/>
        <v>29</v>
      </c>
      <c r="O48" s="60">
        <f>W48+AJ48+AV48+BG48+BT48+CE48+CP47+DA47+DL47+DW47+EH47+ES47+FD47+FO47+FZ47+GK47+GV47+HG47+HR47+IC47</f>
        <v>29</v>
      </c>
      <c r="P48" s="31">
        <v>40.409999999999997</v>
      </c>
      <c r="Q48" s="28"/>
      <c r="R48" s="28"/>
      <c r="S48" s="28"/>
      <c r="T48" s="28"/>
      <c r="U48" s="28"/>
      <c r="V48" s="28"/>
      <c r="W48" s="29">
        <v>1</v>
      </c>
      <c r="X48" s="29">
        <v>0</v>
      </c>
      <c r="Y48" s="29">
        <v>0</v>
      </c>
      <c r="Z48" s="29">
        <v>0</v>
      </c>
      <c r="AA48" s="30">
        <v>0</v>
      </c>
      <c r="AB48" s="27">
        <f t="shared" si="54"/>
        <v>40.409999999999997</v>
      </c>
      <c r="AC48" s="26">
        <f t="shared" si="55"/>
        <v>1</v>
      </c>
      <c r="AD48" s="23">
        <f t="shared" si="56"/>
        <v>0</v>
      </c>
      <c r="AE48" s="45">
        <f t="shared" si="57"/>
        <v>41.41</v>
      </c>
      <c r="AF48" s="31">
        <v>49.11</v>
      </c>
      <c r="AG48" s="28"/>
      <c r="AH48" s="28"/>
      <c r="AI48" s="28"/>
      <c r="AJ48" s="29">
        <v>0</v>
      </c>
      <c r="AK48" s="29">
        <v>0</v>
      </c>
      <c r="AL48" s="29">
        <v>0</v>
      </c>
      <c r="AM48" s="29">
        <v>0</v>
      </c>
      <c r="AN48" s="30">
        <v>0</v>
      </c>
      <c r="AO48" s="27">
        <f t="shared" si="58"/>
        <v>49.11</v>
      </c>
      <c r="AP48" s="26">
        <f t="shared" si="59"/>
        <v>0</v>
      </c>
      <c r="AQ48" s="23">
        <f t="shared" si="60"/>
        <v>0</v>
      </c>
      <c r="AR48" s="45">
        <f t="shared" si="61"/>
        <v>49.11</v>
      </c>
      <c r="AS48" s="31">
        <v>37.18</v>
      </c>
      <c r="AT48" s="28"/>
      <c r="AU48" s="28"/>
      <c r="AV48" s="29">
        <v>6</v>
      </c>
      <c r="AW48" s="29">
        <v>0</v>
      </c>
      <c r="AX48" s="29">
        <v>0</v>
      </c>
      <c r="AY48" s="29">
        <v>0</v>
      </c>
      <c r="AZ48" s="30">
        <v>0</v>
      </c>
      <c r="BA48" s="27">
        <f t="shared" si="62"/>
        <v>37.18</v>
      </c>
      <c r="BB48" s="26">
        <f t="shared" si="63"/>
        <v>6</v>
      </c>
      <c r="BC48" s="23">
        <f t="shared" si="64"/>
        <v>0</v>
      </c>
      <c r="BD48" s="45">
        <f t="shared" si="65"/>
        <v>43.18</v>
      </c>
      <c r="BE48" s="27"/>
      <c r="BF48" s="43"/>
      <c r="BG48" s="29"/>
      <c r="BH48" s="29"/>
      <c r="BI48" s="29"/>
      <c r="BJ48" s="29"/>
      <c r="BK48" s="30"/>
      <c r="BL48" s="40">
        <f t="shared" si="66"/>
        <v>0</v>
      </c>
      <c r="BM48" s="37">
        <f t="shared" si="67"/>
        <v>0</v>
      </c>
      <c r="BN48" s="36">
        <f t="shared" si="68"/>
        <v>0</v>
      </c>
      <c r="BO48" s="35">
        <f t="shared" si="69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70"/>
        <v>0</v>
      </c>
      <c r="BZ48" s="26">
        <f t="shared" si="71"/>
        <v>0</v>
      </c>
      <c r="CA48" s="32">
        <f t="shared" si="72"/>
        <v>0</v>
      </c>
      <c r="CB48" s="72">
        <f t="shared" si="73"/>
        <v>0</v>
      </c>
      <c r="CC48" s="31">
        <v>31.77</v>
      </c>
      <c r="CD48" s="28"/>
      <c r="CE48" s="29">
        <v>22</v>
      </c>
      <c r="CF48" s="29">
        <v>0</v>
      </c>
      <c r="CG48" s="29">
        <v>0</v>
      </c>
      <c r="CH48" s="29">
        <v>0</v>
      </c>
      <c r="CI48" s="30">
        <v>0</v>
      </c>
      <c r="CJ48" s="27">
        <f t="shared" si="74"/>
        <v>31.77</v>
      </c>
      <c r="CK48" s="26">
        <f t="shared" si="75"/>
        <v>22</v>
      </c>
      <c r="CL48" s="23">
        <f t="shared" si="76"/>
        <v>0</v>
      </c>
      <c r="CM48" s="45">
        <f t="shared" si="77"/>
        <v>53.77</v>
      </c>
      <c r="IL48" s="79"/>
      <c r="IO48"/>
      <c r="IP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</row>
    <row r="49" spans="1:283" s="4" customFormat="1" x14ac:dyDescent="0.2">
      <c r="A49" s="33">
        <v>16</v>
      </c>
      <c r="B49" s="63" t="s">
        <v>163</v>
      </c>
      <c r="C49" s="25"/>
      <c r="D49" s="64" t="s">
        <v>108</v>
      </c>
      <c r="E49" s="64" t="s">
        <v>15</v>
      </c>
      <c r="F49" s="65" t="s">
        <v>22</v>
      </c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>
        <f>IF(ISNA(VLOOKUP(E49,SortLookup!$A$1:$B$5,2,FALSE))," ",VLOOKUP(E49,SortLookup!$A$1:$B$5,2,FALSE))</f>
        <v>0</v>
      </c>
      <c r="J49" s="22">
        <f>IF(ISNA(VLOOKUP(F49,SortLookup!$A$7:$B$11,2,FALSE))," ",VLOOKUP(F49,SortLookup!$A$7:$B$11,2,FALSE))</f>
        <v>3</v>
      </c>
      <c r="K49" s="58">
        <f t="shared" si="52"/>
        <v>189.8</v>
      </c>
      <c r="L49" s="59">
        <f>AB49+AO49+BA49+BL49+BY49+CJ49+CU49+DF49+DQ49+EB49+EM49+EX49+FI49+FT49+GE49+GP49+HA49+HL49+HW49+IH49</f>
        <v>132.80000000000001</v>
      </c>
      <c r="M49" s="36">
        <f>AD49+AQ49+BC49+BN49+CA49+CL49+CW49+DH49+DS49+ED49+EO49+EZ49+FK49+FV49+GG49+GR49+HC49+HN49+HY49+IJ49</f>
        <v>0</v>
      </c>
      <c r="N49" s="37">
        <f t="shared" si="53"/>
        <v>57</v>
      </c>
      <c r="O49" s="60">
        <f>W49+AJ49+AV49+BG49+BT49+CE49+CP49+DA49+DL49+DW49+EH49+ES49+FD49+FO49+FZ49+GK49+GV49+HG49+HR49+IC49</f>
        <v>57</v>
      </c>
      <c r="P49" s="31">
        <v>29.28</v>
      </c>
      <c r="Q49" s="28"/>
      <c r="R49" s="28"/>
      <c r="S49" s="28"/>
      <c r="T49" s="28"/>
      <c r="U49" s="28"/>
      <c r="V49" s="28"/>
      <c r="W49" s="29">
        <v>4</v>
      </c>
      <c r="X49" s="29">
        <v>0</v>
      </c>
      <c r="Y49" s="29">
        <v>0</v>
      </c>
      <c r="Z49" s="29">
        <v>0</v>
      </c>
      <c r="AA49" s="30">
        <v>0</v>
      </c>
      <c r="AB49" s="27">
        <f t="shared" si="54"/>
        <v>29.28</v>
      </c>
      <c r="AC49" s="26">
        <f t="shared" si="55"/>
        <v>4</v>
      </c>
      <c r="AD49" s="23">
        <f t="shared" si="56"/>
        <v>0</v>
      </c>
      <c r="AE49" s="45">
        <f t="shared" si="57"/>
        <v>33.28</v>
      </c>
      <c r="AF49" s="31">
        <v>43.63</v>
      </c>
      <c r="AG49" s="28"/>
      <c r="AH49" s="28"/>
      <c r="AI49" s="28"/>
      <c r="AJ49" s="29">
        <v>5</v>
      </c>
      <c r="AK49" s="29">
        <v>0</v>
      </c>
      <c r="AL49" s="29">
        <v>0</v>
      </c>
      <c r="AM49" s="29">
        <v>0</v>
      </c>
      <c r="AN49" s="30">
        <v>0</v>
      </c>
      <c r="AO49" s="27">
        <f t="shared" si="58"/>
        <v>43.63</v>
      </c>
      <c r="AP49" s="26">
        <f t="shared" si="59"/>
        <v>5</v>
      </c>
      <c r="AQ49" s="23">
        <f t="shared" si="60"/>
        <v>0</v>
      </c>
      <c r="AR49" s="45">
        <f t="shared" si="61"/>
        <v>48.63</v>
      </c>
      <c r="AS49" s="31">
        <v>33.36</v>
      </c>
      <c r="AT49" s="28"/>
      <c r="AU49" s="28"/>
      <c r="AV49" s="29">
        <v>15</v>
      </c>
      <c r="AW49" s="29">
        <v>0</v>
      </c>
      <c r="AX49" s="29">
        <v>0</v>
      </c>
      <c r="AY49" s="29">
        <v>0</v>
      </c>
      <c r="AZ49" s="30">
        <v>0</v>
      </c>
      <c r="BA49" s="27">
        <f t="shared" si="62"/>
        <v>33.36</v>
      </c>
      <c r="BB49" s="26">
        <f t="shared" si="63"/>
        <v>15</v>
      </c>
      <c r="BC49" s="23">
        <f t="shared" si="64"/>
        <v>0</v>
      </c>
      <c r="BD49" s="45">
        <f t="shared" si="65"/>
        <v>48.36</v>
      </c>
      <c r="BE49" s="27"/>
      <c r="BF49" s="43"/>
      <c r="BG49" s="29"/>
      <c r="BH49" s="29"/>
      <c r="BI49" s="29"/>
      <c r="BJ49" s="29"/>
      <c r="BK49" s="30"/>
      <c r="BL49" s="40">
        <f t="shared" si="66"/>
        <v>0</v>
      </c>
      <c r="BM49" s="37">
        <f t="shared" si="67"/>
        <v>0</v>
      </c>
      <c r="BN49" s="36">
        <f t="shared" si="68"/>
        <v>0</v>
      </c>
      <c r="BO49" s="35">
        <f t="shared" si="69"/>
        <v>0</v>
      </c>
      <c r="BP49" s="31"/>
      <c r="BQ49" s="28"/>
      <c r="BR49" s="28"/>
      <c r="BS49" s="28"/>
      <c r="BT49" s="29"/>
      <c r="BU49" s="29"/>
      <c r="BV49" s="29"/>
      <c r="BW49" s="29"/>
      <c r="BX49" s="30"/>
      <c r="BY49" s="27">
        <f t="shared" si="70"/>
        <v>0</v>
      </c>
      <c r="BZ49" s="26">
        <f t="shared" si="71"/>
        <v>0</v>
      </c>
      <c r="CA49" s="32">
        <f t="shared" si="72"/>
        <v>0</v>
      </c>
      <c r="CB49" s="72">
        <f t="shared" si="73"/>
        <v>0</v>
      </c>
      <c r="CC49" s="31">
        <v>26.53</v>
      </c>
      <c r="CD49" s="28"/>
      <c r="CE49" s="29">
        <v>33</v>
      </c>
      <c r="CF49" s="29">
        <v>0</v>
      </c>
      <c r="CG49" s="29">
        <v>0</v>
      </c>
      <c r="CH49" s="29">
        <v>0</v>
      </c>
      <c r="CI49" s="30">
        <v>0</v>
      </c>
      <c r="CJ49" s="27">
        <f t="shared" si="74"/>
        <v>26.53</v>
      </c>
      <c r="CK49" s="26">
        <f t="shared" si="75"/>
        <v>33</v>
      </c>
      <c r="CL49" s="23">
        <f t="shared" si="76"/>
        <v>0</v>
      </c>
      <c r="CM49" s="45">
        <f t="shared" si="77"/>
        <v>59.53</v>
      </c>
      <c r="IL49" s="79"/>
    </row>
    <row r="50" spans="1:283" s="4" customFormat="1" x14ac:dyDescent="0.2">
      <c r="A50" s="33">
        <v>17</v>
      </c>
      <c r="B50" s="63" t="s">
        <v>141</v>
      </c>
      <c r="C50" s="25"/>
      <c r="D50" s="64"/>
      <c r="E50" s="64" t="s">
        <v>15</v>
      </c>
      <c r="F50" s="65" t="s">
        <v>21</v>
      </c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>
        <f>IF(ISNA(VLOOKUP(E50,SortLookup!$A$1:$B$5,2,FALSE))," ",VLOOKUP(E50,SortLookup!$A$1:$B$5,2,FALSE))</f>
        <v>0</v>
      </c>
      <c r="J50" s="22">
        <f>IF(ISNA(VLOOKUP(F50,SortLookup!$A$7:$B$11,2,FALSE))," ",VLOOKUP(F50,SortLookup!$A$7:$B$11,2,FALSE))</f>
        <v>2</v>
      </c>
      <c r="K50" s="58">
        <f t="shared" si="52"/>
        <v>194.7</v>
      </c>
      <c r="L50" s="59">
        <f>AB50+AO50+BA50+BL50+BY50+CJ50+CU48+DF48+DQ48+EB48+EM48+EX48+FI48+FT48+GE48+GP48+HA48+HL48+HW48+IH48</f>
        <v>122.7</v>
      </c>
      <c r="M50" s="36">
        <f>AD50+AQ50+BC50+BN50+CA50+CL50+CW48+DH48+DS48+ED48+EO48+EZ48+FK48+FV48+GG48+GR48+HC48+HN48+HY48+IJ48</f>
        <v>0</v>
      </c>
      <c r="N50" s="37">
        <f t="shared" si="53"/>
        <v>72</v>
      </c>
      <c r="O50" s="60">
        <f>W50+AJ50+AV50+BG50+BT50+CE50+CP48+DA48+DL48+DW48+EH48+ES48+FD48+FO48+FZ48+GK48+GV48+HG48+HR48+IC48</f>
        <v>72</v>
      </c>
      <c r="P50" s="31">
        <v>25.58</v>
      </c>
      <c r="Q50" s="28"/>
      <c r="R50" s="28"/>
      <c r="S50" s="28"/>
      <c r="T50" s="28"/>
      <c r="U50" s="28"/>
      <c r="V50" s="28"/>
      <c r="W50" s="29">
        <v>6</v>
      </c>
      <c r="X50" s="29">
        <v>0</v>
      </c>
      <c r="Y50" s="29">
        <v>0</v>
      </c>
      <c r="Z50" s="29">
        <v>0</v>
      </c>
      <c r="AA50" s="30">
        <v>0</v>
      </c>
      <c r="AB50" s="27">
        <f t="shared" si="54"/>
        <v>25.58</v>
      </c>
      <c r="AC50" s="26">
        <f t="shared" si="55"/>
        <v>6</v>
      </c>
      <c r="AD50" s="23">
        <f t="shared" si="56"/>
        <v>0</v>
      </c>
      <c r="AE50" s="45">
        <f t="shared" si="57"/>
        <v>31.58</v>
      </c>
      <c r="AF50" s="31">
        <v>43.73</v>
      </c>
      <c r="AG50" s="28"/>
      <c r="AH50" s="28"/>
      <c r="AI50" s="28"/>
      <c r="AJ50" s="29">
        <v>5</v>
      </c>
      <c r="AK50" s="29">
        <v>0</v>
      </c>
      <c r="AL50" s="29">
        <v>0</v>
      </c>
      <c r="AM50" s="29">
        <v>0</v>
      </c>
      <c r="AN50" s="30">
        <v>0</v>
      </c>
      <c r="AO50" s="27">
        <f t="shared" si="58"/>
        <v>43.73</v>
      </c>
      <c r="AP50" s="26">
        <f t="shared" si="59"/>
        <v>5</v>
      </c>
      <c r="AQ50" s="23">
        <f t="shared" si="60"/>
        <v>0</v>
      </c>
      <c r="AR50" s="45">
        <f t="shared" si="61"/>
        <v>48.73</v>
      </c>
      <c r="AS50" s="31">
        <v>24.59</v>
      </c>
      <c r="AT50" s="28"/>
      <c r="AU50" s="28"/>
      <c r="AV50" s="29">
        <v>12</v>
      </c>
      <c r="AW50" s="29">
        <v>0</v>
      </c>
      <c r="AX50" s="29">
        <v>0</v>
      </c>
      <c r="AY50" s="29">
        <v>0</v>
      </c>
      <c r="AZ50" s="30">
        <v>0</v>
      </c>
      <c r="BA50" s="27">
        <f t="shared" si="62"/>
        <v>24.59</v>
      </c>
      <c r="BB50" s="26">
        <f t="shared" si="63"/>
        <v>12</v>
      </c>
      <c r="BC50" s="23">
        <f t="shared" si="64"/>
        <v>0</v>
      </c>
      <c r="BD50" s="45">
        <f t="shared" si="65"/>
        <v>36.590000000000003</v>
      </c>
      <c r="BE50" s="27"/>
      <c r="BF50" s="43"/>
      <c r="BG50" s="29"/>
      <c r="BH50" s="29"/>
      <c r="BI50" s="29"/>
      <c r="BJ50" s="29"/>
      <c r="BK50" s="30"/>
      <c r="BL50" s="40">
        <f t="shared" si="66"/>
        <v>0</v>
      </c>
      <c r="BM50" s="37">
        <f t="shared" si="67"/>
        <v>0</v>
      </c>
      <c r="BN50" s="36">
        <f t="shared" si="68"/>
        <v>0</v>
      </c>
      <c r="BO50" s="35">
        <f t="shared" si="69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>
        <f t="shared" si="70"/>
        <v>0</v>
      </c>
      <c r="BZ50" s="26">
        <f t="shared" si="71"/>
        <v>0</v>
      </c>
      <c r="CA50" s="32">
        <f t="shared" si="72"/>
        <v>0</v>
      </c>
      <c r="CB50" s="72">
        <f t="shared" si="73"/>
        <v>0</v>
      </c>
      <c r="CC50" s="31">
        <v>28.8</v>
      </c>
      <c r="CD50" s="28"/>
      <c r="CE50" s="29">
        <v>49</v>
      </c>
      <c r="CF50" s="29">
        <v>0</v>
      </c>
      <c r="CG50" s="29">
        <v>0</v>
      </c>
      <c r="CH50" s="29">
        <v>0</v>
      </c>
      <c r="CI50" s="30">
        <v>0</v>
      </c>
      <c r="CJ50" s="27">
        <f t="shared" si="74"/>
        <v>28.8</v>
      </c>
      <c r="CK50" s="26">
        <f t="shared" si="75"/>
        <v>49</v>
      </c>
      <c r="CL50" s="23">
        <f t="shared" si="76"/>
        <v>0</v>
      </c>
      <c r="CM50" s="45">
        <f t="shared" si="77"/>
        <v>77.8</v>
      </c>
      <c r="IL50" s="79"/>
    </row>
    <row r="51" spans="1:283" s="4" customFormat="1" x14ac:dyDescent="0.2">
      <c r="A51" s="33">
        <v>18</v>
      </c>
      <c r="B51" s="63" t="s">
        <v>154</v>
      </c>
      <c r="C51" s="25"/>
      <c r="D51" s="64" t="s">
        <v>112</v>
      </c>
      <c r="E51" s="64" t="s">
        <v>15</v>
      </c>
      <c r="F51" s="65" t="s">
        <v>102</v>
      </c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>
        <f>IF(ISNA(VLOOKUP(E51,SortLookup!$A$1:$B$5,2,FALSE))," ",VLOOKUP(E51,SortLookup!$A$1:$B$5,2,FALSE))</f>
        <v>0</v>
      </c>
      <c r="J51" s="22" t="str">
        <f>IF(ISNA(VLOOKUP(F51,SortLookup!$A$7:$B$11,2,FALSE))," ",VLOOKUP(F51,SortLookup!$A$7:$B$11,2,FALSE))</f>
        <v xml:space="preserve"> </v>
      </c>
      <c r="K51" s="58">
        <f t="shared" si="52"/>
        <v>202.52</v>
      </c>
      <c r="L51" s="59">
        <f>AB51+AO51+BA51+BL51+BY51+CJ51+CU51+DF51+DQ51+EB51+EM51+EX51+FI51+FT51+GE51+GP51+HA51+HL51+HW51+IH51</f>
        <v>146.52000000000001</v>
      </c>
      <c r="M51" s="36">
        <f>AD51+AQ51+BC51+BN51+CA51+CL51+CW51+DH51+DS51+ED51+EO51+EZ51+FK51+FV51+GG51+GR51+HC51+HN51+HY51+IJ51</f>
        <v>9</v>
      </c>
      <c r="N51" s="37">
        <f t="shared" si="53"/>
        <v>47</v>
      </c>
      <c r="O51" s="60">
        <f>W51+AJ51+AV51+BG51+BT51+CE51+CP51+DA51+DL51+DW51+EH51+ES51+FD51+FO51+FZ51+GK51+GV51+HG51+HR51+IC51</f>
        <v>47</v>
      </c>
      <c r="P51" s="31">
        <v>25.35</v>
      </c>
      <c r="Q51" s="28"/>
      <c r="R51" s="28"/>
      <c r="S51" s="28"/>
      <c r="T51" s="28"/>
      <c r="U51" s="28"/>
      <c r="V51" s="28"/>
      <c r="W51" s="29">
        <v>8</v>
      </c>
      <c r="X51" s="29">
        <v>0</v>
      </c>
      <c r="Y51" s="29">
        <v>0</v>
      </c>
      <c r="Z51" s="29">
        <v>0</v>
      </c>
      <c r="AA51" s="30">
        <v>0</v>
      </c>
      <c r="AB51" s="27">
        <f t="shared" si="54"/>
        <v>25.35</v>
      </c>
      <c r="AC51" s="26">
        <f t="shared" si="55"/>
        <v>8</v>
      </c>
      <c r="AD51" s="23">
        <f t="shared" si="56"/>
        <v>0</v>
      </c>
      <c r="AE51" s="45">
        <f t="shared" si="57"/>
        <v>33.35</v>
      </c>
      <c r="AF51" s="31">
        <v>41.62</v>
      </c>
      <c r="AG51" s="28"/>
      <c r="AH51" s="28"/>
      <c r="AI51" s="28"/>
      <c r="AJ51" s="29">
        <v>2</v>
      </c>
      <c r="AK51" s="29">
        <v>0</v>
      </c>
      <c r="AL51" s="29">
        <v>0</v>
      </c>
      <c r="AM51" s="29">
        <v>0</v>
      </c>
      <c r="AN51" s="30">
        <v>0</v>
      </c>
      <c r="AO51" s="27">
        <f t="shared" si="58"/>
        <v>41.62</v>
      </c>
      <c r="AP51" s="26">
        <f t="shared" si="59"/>
        <v>2</v>
      </c>
      <c r="AQ51" s="23">
        <f t="shared" si="60"/>
        <v>0</v>
      </c>
      <c r="AR51" s="45">
        <f t="shared" si="61"/>
        <v>43.62</v>
      </c>
      <c r="AS51" s="31">
        <v>42.61</v>
      </c>
      <c r="AT51" s="28"/>
      <c r="AU51" s="28"/>
      <c r="AV51" s="29">
        <v>16</v>
      </c>
      <c r="AW51" s="29">
        <v>0</v>
      </c>
      <c r="AX51" s="29">
        <v>0</v>
      </c>
      <c r="AY51" s="29">
        <v>0</v>
      </c>
      <c r="AZ51" s="30">
        <v>0</v>
      </c>
      <c r="BA51" s="27">
        <f t="shared" si="62"/>
        <v>42.61</v>
      </c>
      <c r="BB51" s="26">
        <f t="shared" si="63"/>
        <v>16</v>
      </c>
      <c r="BC51" s="23">
        <f t="shared" si="64"/>
        <v>0</v>
      </c>
      <c r="BD51" s="45">
        <f t="shared" si="65"/>
        <v>58.61</v>
      </c>
      <c r="BE51" s="27"/>
      <c r="BF51" s="43"/>
      <c r="BG51" s="29"/>
      <c r="BH51" s="29"/>
      <c r="BI51" s="29"/>
      <c r="BJ51" s="29"/>
      <c r="BK51" s="30"/>
      <c r="BL51" s="40">
        <f t="shared" si="66"/>
        <v>0</v>
      </c>
      <c r="BM51" s="37">
        <f t="shared" si="67"/>
        <v>0</v>
      </c>
      <c r="BN51" s="36">
        <f t="shared" si="68"/>
        <v>0</v>
      </c>
      <c r="BO51" s="35">
        <f t="shared" si="69"/>
        <v>0</v>
      </c>
      <c r="BP51" s="31"/>
      <c r="BQ51" s="28"/>
      <c r="BR51" s="28"/>
      <c r="BS51" s="28"/>
      <c r="BT51" s="29"/>
      <c r="BU51" s="29"/>
      <c r="BV51" s="29"/>
      <c r="BW51" s="29"/>
      <c r="BX51" s="30"/>
      <c r="BY51" s="27">
        <f t="shared" si="70"/>
        <v>0</v>
      </c>
      <c r="BZ51" s="26">
        <f t="shared" si="71"/>
        <v>0</v>
      </c>
      <c r="CA51" s="32">
        <f t="shared" si="72"/>
        <v>0</v>
      </c>
      <c r="CB51" s="72">
        <f t="shared" si="73"/>
        <v>0</v>
      </c>
      <c r="CC51" s="31">
        <v>36.94</v>
      </c>
      <c r="CD51" s="28"/>
      <c r="CE51" s="29">
        <v>21</v>
      </c>
      <c r="CF51" s="29">
        <v>3</v>
      </c>
      <c r="CG51" s="29">
        <v>0</v>
      </c>
      <c r="CH51" s="29">
        <v>0</v>
      </c>
      <c r="CI51" s="30">
        <v>0</v>
      </c>
      <c r="CJ51" s="27">
        <f t="shared" si="74"/>
        <v>36.94</v>
      </c>
      <c r="CK51" s="26">
        <f t="shared" si="75"/>
        <v>21</v>
      </c>
      <c r="CL51" s="23">
        <f t="shared" si="76"/>
        <v>9</v>
      </c>
      <c r="CM51" s="45">
        <f t="shared" si="77"/>
        <v>66.94</v>
      </c>
      <c r="CN51" s="1"/>
      <c r="CO51" s="1"/>
      <c r="CP51" s="2"/>
      <c r="CQ51" s="2"/>
      <c r="CR51" s="2"/>
      <c r="CS51" s="2"/>
      <c r="CT51" s="2"/>
      <c r="CU51" s="61"/>
      <c r="CV51" s="13"/>
      <c r="CW51" s="6"/>
      <c r="CX51" s="38"/>
      <c r="CY51" s="1"/>
      <c r="CZ51" s="1"/>
      <c r="DA51" s="2"/>
      <c r="DB51" s="2"/>
      <c r="DC51" s="2"/>
      <c r="DD51" s="2"/>
      <c r="DE51" s="2"/>
      <c r="DF51" s="61"/>
      <c r="DG51" s="13"/>
      <c r="DH51" s="6"/>
      <c r="DI51" s="38"/>
      <c r="DJ51" s="1"/>
      <c r="DK51" s="1"/>
      <c r="DL51" s="2"/>
      <c r="DM51" s="2"/>
      <c r="DN51" s="2"/>
      <c r="DO51" s="2"/>
      <c r="DP51" s="2"/>
      <c r="DQ51" s="61"/>
      <c r="DR51" s="13"/>
      <c r="DS51" s="6"/>
      <c r="DT51" s="38"/>
      <c r="DU51" s="1"/>
      <c r="DV51" s="1"/>
      <c r="DW51" s="2"/>
      <c r="DX51" s="2"/>
      <c r="DY51" s="2"/>
      <c r="DZ51" s="2"/>
      <c r="EA51" s="2"/>
      <c r="EB51" s="61"/>
      <c r="EC51" s="13"/>
      <c r="ED51" s="6"/>
      <c r="EE51" s="38"/>
      <c r="EF51" s="1"/>
      <c r="EG51" s="1"/>
      <c r="EH51" s="2"/>
      <c r="EI51" s="2"/>
      <c r="EJ51" s="2"/>
      <c r="EK51" s="2"/>
      <c r="EL51" s="2"/>
      <c r="EM51" s="61"/>
      <c r="EN51" s="13"/>
      <c r="EO51" s="6"/>
      <c r="EP51" s="38"/>
      <c r="EQ51" s="1"/>
      <c r="ER51" s="1"/>
      <c r="ES51" s="2"/>
      <c r="ET51" s="2"/>
      <c r="EU51" s="2"/>
      <c r="EV51" s="2"/>
      <c r="EW51" s="2"/>
      <c r="EX51" s="61"/>
      <c r="EY51" s="13"/>
      <c r="EZ51" s="6"/>
      <c r="FA51" s="38"/>
      <c r="FB51" s="1"/>
      <c r="FC51" s="1"/>
      <c r="FD51" s="2"/>
      <c r="FE51" s="2"/>
      <c r="FF51" s="2"/>
      <c r="FG51" s="2"/>
      <c r="FH51" s="2"/>
      <c r="FI51" s="61"/>
      <c r="FJ51" s="13"/>
      <c r="FK51" s="6"/>
      <c r="FL51" s="38"/>
      <c r="FM51" s="1"/>
      <c r="FN51" s="1"/>
      <c r="FO51" s="2"/>
      <c r="FP51" s="2"/>
      <c r="FQ51" s="2"/>
      <c r="FR51" s="2"/>
      <c r="FS51" s="2"/>
      <c r="FT51" s="61"/>
      <c r="FU51" s="13"/>
      <c r="FV51" s="6"/>
      <c r="FW51" s="38"/>
      <c r="FX51" s="1"/>
      <c r="FY51" s="1"/>
      <c r="FZ51" s="2"/>
      <c r="GA51" s="2"/>
      <c r="GB51" s="2"/>
      <c r="GC51" s="2"/>
      <c r="GD51" s="2"/>
      <c r="GE51" s="61"/>
      <c r="GF51" s="13"/>
      <c r="GG51" s="6"/>
      <c r="GH51" s="38"/>
      <c r="GI51" s="1"/>
      <c r="GJ51" s="1"/>
      <c r="GK51" s="2"/>
      <c r="GL51" s="2"/>
      <c r="GM51" s="2"/>
      <c r="GN51" s="2"/>
      <c r="GO51" s="2"/>
      <c r="GP51" s="61"/>
      <c r="GQ51" s="13"/>
      <c r="GR51" s="6"/>
      <c r="GS51" s="38"/>
      <c r="GT51" s="1"/>
      <c r="GU51" s="1"/>
      <c r="GV51" s="2"/>
      <c r="GW51" s="2"/>
      <c r="GX51" s="2"/>
      <c r="GY51" s="2"/>
      <c r="GZ51" s="2"/>
      <c r="HA51" s="61"/>
      <c r="HB51" s="13"/>
      <c r="HC51" s="6"/>
      <c r="HD51" s="38"/>
      <c r="HE51" s="1"/>
      <c r="HF51" s="1"/>
      <c r="HG51" s="2"/>
      <c r="HH51" s="2"/>
      <c r="HI51" s="2"/>
      <c r="HJ51" s="2"/>
      <c r="HK51" s="2"/>
      <c r="HL51" s="61"/>
      <c r="HM51" s="13"/>
      <c r="HN51" s="6"/>
      <c r="HO51" s="38"/>
      <c r="HP51" s="1"/>
      <c r="HQ51" s="1"/>
      <c r="HR51" s="2"/>
      <c r="HS51" s="2"/>
      <c r="HT51" s="2"/>
      <c r="HU51" s="2"/>
      <c r="HV51" s="2"/>
      <c r="HW51" s="61"/>
      <c r="HX51" s="13"/>
      <c r="HY51" s="6"/>
      <c r="HZ51" s="38"/>
      <c r="IA51" s="1"/>
      <c r="IB51" s="1"/>
      <c r="IC51" s="2"/>
      <c r="ID51" s="2"/>
      <c r="IE51" s="2"/>
      <c r="IF51" s="2"/>
      <c r="IG51" s="2"/>
      <c r="IH51" s="61"/>
      <c r="II51" s="13"/>
      <c r="IJ51" s="6"/>
      <c r="IK51" s="38"/>
      <c r="IL51" s="79"/>
      <c r="IM51"/>
      <c r="IN51"/>
      <c r="IO51"/>
      <c r="IP51"/>
      <c r="IQ51"/>
    </row>
    <row r="52" spans="1:283" s="4" customFormat="1" x14ac:dyDescent="0.2">
      <c r="A52" s="33">
        <v>19</v>
      </c>
      <c r="B52" s="63" t="s">
        <v>148</v>
      </c>
      <c r="C52" s="25"/>
      <c r="D52" s="64"/>
      <c r="E52" s="64" t="s">
        <v>15</v>
      </c>
      <c r="F52" s="65" t="s">
        <v>102</v>
      </c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>
        <f>IF(ISNA(VLOOKUP(E52,SortLookup!$A$1:$B$5,2,FALSE))," ",VLOOKUP(E52,SortLookup!$A$1:$B$5,2,FALSE))</f>
        <v>0</v>
      </c>
      <c r="J52" s="22" t="str">
        <f>IF(ISNA(VLOOKUP(F52,SortLookup!$A$7:$B$11,2,FALSE))," ",VLOOKUP(F52,SortLookup!$A$7:$B$11,2,FALSE))</f>
        <v xml:space="preserve"> </v>
      </c>
      <c r="K52" s="58">
        <f t="shared" si="52"/>
        <v>217.3</v>
      </c>
      <c r="L52" s="59">
        <f>AB52+AO52+BA52+BL52+BY52+CJ52+CU51+DF51+DQ51+EB51+EM51+EX51+FI51+FT51+GE51+GP51+HA51+HL51+HW51+IH51</f>
        <v>160.30000000000001</v>
      </c>
      <c r="M52" s="36">
        <f>AD52+AQ52+BC52+BN52+CA52+CL52+CW51+DH51+DS51+ED51+EO51+EZ51+FK51+FV51+GG51+GR51+HC51+HN51+HY51+IJ51</f>
        <v>13</v>
      </c>
      <c r="N52" s="37">
        <f t="shared" si="53"/>
        <v>44</v>
      </c>
      <c r="O52" s="60">
        <f>W52+AJ52+AV52+BG52+BT52+CE52+CP51+DA51+DL51+DW51+EH51+ES51+FD51+FO51+FZ51+GK51+GV51+HG51+HR51+IC51</f>
        <v>44</v>
      </c>
      <c r="P52" s="31">
        <v>36.07</v>
      </c>
      <c r="Q52" s="28"/>
      <c r="R52" s="28"/>
      <c r="S52" s="28"/>
      <c r="T52" s="28"/>
      <c r="U52" s="28"/>
      <c r="V52" s="28"/>
      <c r="W52" s="29">
        <v>5</v>
      </c>
      <c r="X52" s="29">
        <v>0</v>
      </c>
      <c r="Y52" s="29">
        <v>0</v>
      </c>
      <c r="Z52" s="29">
        <v>1</v>
      </c>
      <c r="AA52" s="30">
        <v>0</v>
      </c>
      <c r="AB52" s="27">
        <f t="shared" si="54"/>
        <v>36.07</v>
      </c>
      <c r="AC52" s="26">
        <f t="shared" si="55"/>
        <v>5</v>
      </c>
      <c r="AD52" s="23">
        <f t="shared" si="56"/>
        <v>5</v>
      </c>
      <c r="AE52" s="45">
        <f t="shared" si="57"/>
        <v>46.07</v>
      </c>
      <c r="AF52" s="31">
        <v>47.21</v>
      </c>
      <c r="AG52" s="28"/>
      <c r="AH52" s="28"/>
      <c r="AI52" s="28"/>
      <c r="AJ52" s="29">
        <v>6</v>
      </c>
      <c r="AK52" s="29">
        <v>0</v>
      </c>
      <c r="AL52" s="29">
        <v>0</v>
      </c>
      <c r="AM52" s="29">
        <v>1</v>
      </c>
      <c r="AN52" s="30">
        <v>0</v>
      </c>
      <c r="AO52" s="27">
        <f t="shared" si="58"/>
        <v>47.21</v>
      </c>
      <c r="AP52" s="26">
        <f t="shared" si="59"/>
        <v>6</v>
      </c>
      <c r="AQ52" s="23">
        <f t="shared" si="60"/>
        <v>5</v>
      </c>
      <c r="AR52" s="45">
        <f t="shared" si="61"/>
        <v>58.21</v>
      </c>
      <c r="AS52" s="31">
        <v>35.65</v>
      </c>
      <c r="AT52" s="28"/>
      <c r="AU52" s="28"/>
      <c r="AV52" s="29">
        <v>14</v>
      </c>
      <c r="AW52" s="29">
        <v>1</v>
      </c>
      <c r="AX52" s="29">
        <v>0</v>
      </c>
      <c r="AY52" s="110">
        <v>0</v>
      </c>
      <c r="AZ52" s="111">
        <v>0</v>
      </c>
      <c r="BA52" s="112">
        <f t="shared" si="62"/>
        <v>35.65</v>
      </c>
      <c r="BB52" s="113">
        <f t="shared" si="63"/>
        <v>14</v>
      </c>
      <c r="BC52" s="114">
        <f t="shared" si="64"/>
        <v>3</v>
      </c>
      <c r="BD52" s="115">
        <f t="shared" si="65"/>
        <v>52.65</v>
      </c>
      <c r="BE52" s="112"/>
      <c r="BF52" s="116"/>
      <c r="BG52" s="110"/>
      <c r="BH52" s="110"/>
      <c r="BI52" s="110"/>
      <c r="BJ52" s="110"/>
      <c r="BK52" s="111"/>
      <c r="BL52" s="117">
        <f t="shared" si="66"/>
        <v>0</v>
      </c>
      <c r="BM52" s="118">
        <f t="shared" si="67"/>
        <v>0</v>
      </c>
      <c r="BN52" s="119">
        <f t="shared" si="68"/>
        <v>0</v>
      </c>
      <c r="BO52" s="120">
        <f t="shared" si="69"/>
        <v>0</v>
      </c>
      <c r="BP52" s="121"/>
      <c r="BQ52" s="122"/>
      <c r="BR52" s="122"/>
      <c r="BS52" s="122"/>
      <c r="BT52" s="110"/>
      <c r="BU52" s="110"/>
      <c r="BV52" s="110"/>
      <c r="BW52" s="110"/>
      <c r="BX52" s="111"/>
      <c r="BY52" s="112">
        <f t="shared" si="70"/>
        <v>0</v>
      </c>
      <c r="BZ52" s="113">
        <f t="shared" si="71"/>
        <v>0</v>
      </c>
      <c r="CA52" s="123">
        <f t="shared" si="72"/>
        <v>0</v>
      </c>
      <c r="CB52" s="124">
        <f t="shared" si="73"/>
        <v>0</v>
      </c>
      <c r="CC52" s="121">
        <v>41.37</v>
      </c>
      <c r="CD52" s="122"/>
      <c r="CE52" s="110">
        <v>19</v>
      </c>
      <c r="CF52" s="110">
        <v>0</v>
      </c>
      <c r="CG52" s="110">
        <v>0</v>
      </c>
      <c r="CH52" s="110">
        <v>0</v>
      </c>
      <c r="CI52" s="111">
        <v>0</v>
      </c>
      <c r="CJ52" s="112">
        <f t="shared" si="74"/>
        <v>41.37</v>
      </c>
      <c r="CK52" s="113">
        <f t="shared" si="75"/>
        <v>19</v>
      </c>
      <c r="CL52" s="114">
        <f t="shared" si="76"/>
        <v>0</v>
      </c>
      <c r="CM52" s="115">
        <f t="shared" si="77"/>
        <v>60.37</v>
      </c>
      <c r="CN52" s="1"/>
      <c r="CO52" s="1"/>
      <c r="CP52" s="2"/>
      <c r="CQ52" s="2"/>
      <c r="CR52" s="2"/>
      <c r="CS52" s="2"/>
      <c r="CT52" s="2"/>
      <c r="CU52" s="61"/>
      <c r="CV52" s="13"/>
      <c r="CW52" s="6"/>
      <c r="CX52" s="38"/>
      <c r="CY52" s="1"/>
      <c r="CZ52" s="1"/>
      <c r="DA52" s="2"/>
      <c r="DB52" s="2"/>
      <c r="DC52" s="2"/>
      <c r="DD52" s="2"/>
      <c r="DE52" s="2"/>
      <c r="DF52" s="61"/>
      <c r="DG52" s="13"/>
      <c r="DH52" s="6"/>
      <c r="DI52" s="38"/>
      <c r="DJ52" s="1"/>
      <c r="DK52" s="1"/>
      <c r="DL52" s="2"/>
      <c r="DM52" s="2"/>
      <c r="DN52" s="2"/>
      <c r="DO52" s="2"/>
      <c r="DP52" s="2"/>
      <c r="DQ52" s="61"/>
      <c r="DR52" s="13"/>
      <c r="DS52" s="6"/>
      <c r="DT52" s="38"/>
      <c r="DU52" s="1"/>
      <c r="DV52" s="1"/>
      <c r="DW52" s="2"/>
      <c r="DX52" s="2"/>
      <c r="DY52" s="2"/>
      <c r="DZ52" s="2"/>
      <c r="EA52" s="2"/>
      <c r="EB52" s="61"/>
      <c r="EC52" s="13"/>
      <c r="ED52" s="6"/>
      <c r="EE52" s="38"/>
      <c r="EF52" s="1"/>
      <c r="EG52" s="1"/>
      <c r="EH52" s="2"/>
      <c r="EI52" s="2"/>
      <c r="EJ52" s="2"/>
      <c r="EK52" s="2"/>
      <c r="EL52" s="2"/>
      <c r="EM52" s="61"/>
      <c r="EN52" s="13"/>
      <c r="EO52" s="6"/>
      <c r="EP52" s="38"/>
      <c r="EQ52" s="1"/>
      <c r="ER52" s="1"/>
      <c r="ES52" s="2"/>
      <c r="ET52" s="2"/>
      <c r="EU52" s="2"/>
      <c r="EV52" s="2"/>
      <c r="EW52" s="2"/>
      <c r="EX52" s="61"/>
      <c r="EY52" s="13"/>
      <c r="EZ52" s="6"/>
      <c r="FA52" s="38"/>
      <c r="FB52" s="1"/>
      <c r="FC52" s="1"/>
      <c r="FD52" s="2"/>
      <c r="FE52" s="2"/>
      <c r="FF52" s="2"/>
      <c r="FG52" s="2"/>
      <c r="FH52" s="2"/>
      <c r="FI52" s="61"/>
      <c r="FJ52" s="13"/>
      <c r="FK52" s="6"/>
      <c r="FL52" s="38"/>
      <c r="FM52" s="1"/>
      <c r="FN52" s="1"/>
      <c r="FO52" s="2"/>
      <c r="FP52" s="2"/>
      <c r="FQ52" s="2"/>
      <c r="FR52" s="2"/>
      <c r="FS52" s="2"/>
      <c r="FT52" s="61"/>
      <c r="FU52" s="13"/>
      <c r="FV52" s="6"/>
      <c r="FW52" s="38"/>
      <c r="FX52" s="1"/>
      <c r="FY52" s="1"/>
      <c r="FZ52" s="2"/>
      <c r="GA52" s="2"/>
      <c r="GB52" s="2"/>
      <c r="GC52" s="2"/>
      <c r="GD52" s="2"/>
      <c r="GE52" s="61"/>
      <c r="GF52" s="13"/>
      <c r="GG52" s="6"/>
      <c r="GH52" s="38"/>
      <c r="GI52" s="1"/>
      <c r="GJ52" s="1"/>
      <c r="GK52" s="2"/>
      <c r="GL52" s="2"/>
      <c r="GM52" s="2"/>
      <c r="GN52" s="2"/>
      <c r="GO52" s="2"/>
      <c r="GP52" s="61"/>
      <c r="GQ52" s="13"/>
      <c r="GR52" s="6"/>
      <c r="GS52" s="38"/>
      <c r="GT52" s="1"/>
      <c r="GU52" s="1"/>
      <c r="GV52" s="2"/>
      <c r="GW52" s="2"/>
      <c r="GX52" s="2"/>
      <c r="GY52" s="2"/>
      <c r="GZ52" s="2"/>
      <c r="HA52" s="61"/>
      <c r="HB52" s="13"/>
      <c r="HC52" s="6"/>
      <c r="HD52" s="38"/>
      <c r="HE52" s="1"/>
      <c r="HF52" s="1"/>
      <c r="HG52" s="2"/>
      <c r="HH52" s="2"/>
      <c r="HI52" s="2"/>
      <c r="HJ52" s="2"/>
      <c r="HK52" s="2"/>
      <c r="HL52" s="61"/>
      <c r="HM52" s="13"/>
      <c r="HN52" s="6"/>
      <c r="HO52" s="38"/>
      <c r="HP52" s="1"/>
      <c r="HQ52" s="1"/>
      <c r="HR52" s="2"/>
      <c r="HS52" s="2"/>
      <c r="HT52" s="2"/>
      <c r="HU52" s="2"/>
      <c r="HV52" s="2"/>
      <c r="HW52" s="61"/>
      <c r="HX52" s="13"/>
      <c r="HY52" s="6"/>
      <c r="HZ52" s="38"/>
      <c r="IA52" s="1"/>
      <c r="IB52" s="1"/>
      <c r="IC52" s="2"/>
      <c r="ID52" s="2"/>
      <c r="IE52" s="2"/>
      <c r="IF52" s="2"/>
      <c r="IG52" s="2"/>
      <c r="IH52" s="61"/>
      <c r="II52" s="13"/>
      <c r="IJ52" s="6"/>
      <c r="IK52" s="38"/>
      <c r="IL52" s="79"/>
      <c r="IM52"/>
      <c r="IN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</row>
    <row r="53" spans="1:283" s="4" customFormat="1" x14ac:dyDescent="0.2">
      <c r="A53" s="33">
        <v>20</v>
      </c>
      <c r="B53" s="132" t="s">
        <v>140</v>
      </c>
      <c r="C53" s="133"/>
      <c r="D53" s="134"/>
      <c r="E53" s="134" t="s">
        <v>15</v>
      </c>
      <c r="F53" s="135" t="s">
        <v>22</v>
      </c>
      <c r="G53" s="136" t="str">
        <f>IF(AND(OR($G$2="Y",$H$2="Y"),I53&lt;5,J53&lt;5),IF(AND(I53=#REF!,J53=#REF!),#REF!+1,1),"")</f>
        <v/>
      </c>
      <c r="H53" s="137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38">
        <f>IF(ISNA(VLOOKUP(E53,SortLookup!$A$1:$B$5,2,FALSE))," ",VLOOKUP(E53,SortLookup!$A$1:$B$5,2,FALSE))</f>
        <v>0</v>
      </c>
      <c r="J53" s="139">
        <f>IF(ISNA(VLOOKUP(F53,SortLookup!$A$7:$B$11,2,FALSE))," ",VLOOKUP(F53,SortLookup!$A$7:$B$11,2,FALSE))</f>
        <v>3</v>
      </c>
      <c r="K53" s="140">
        <f t="shared" si="52"/>
        <v>218.02</v>
      </c>
      <c r="L53" s="141">
        <f>AB53+AO53+BA53+BL53+BY53+CJ53+CU53+DF53+DQ53+EB53+EM53+EX53+FI53+FT53+GE53+GP53+HA53+HL53+HW53+IH53</f>
        <v>178.02</v>
      </c>
      <c r="M53" s="114">
        <f>AD53+AQ53+BC53+BN53+CA53+CL53+CW53+DH53+DS53+ED53+EO53+EZ53+FK53+FV53+GG53+GR53+HC53+HN53+HY53+IJ53</f>
        <v>0</v>
      </c>
      <c r="N53" s="113">
        <f t="shared" si="53"/>
        <v>40</v>
      </c>
      <c r="O53" s="142">
        <f>W53+AJ53+AV53+BG53+BT53+CE53+CP53+DA53+DL53+DW53+EH53+ES53+FD53+FO53+FZ53+GK53+GV53+HG53+HR53+IC53</f>
        <v>40</v>
      </c>
      <c r="P53" s="121">
        <v>39.840000000000003</v>
      </c>
      <c r="Q53" s="122"/>
      <c r="R53" s="122"/>
      <c r="S53" s="122"/>
      <c r="T53" s="122"/>
      <c r="U53" s="122"/>
      <c r="V53" s="122"/>
      <c r="W53" s="110">
        <v>7</v>
      </c>
      <c r="X53" s="110">
        <v>0</v>
      </c>
      <c r="Y53" s="110">
        <v>0</v>
      </c>
      <c r="Z53" s="110">
        <v>0</v>
      </c>
      <c r="AA53" s="111">
        <v>0</v>
      </c>
      <c r="AB53" s="112">
        <f t="shared" si="54"/>
        <v>39.840000000000003</v>
      </c>
      <c r="AC53" s="113">
        <f t="shared" si="55"/>
        <v>7</v>
      </c>
      <c r="AD53" s="114">
        <f t="shared" si="56"/>
        <v>0</v>
      </c>
      <c r="AE53" s="115">
        <f t="shared" si="57"/>
        <v>46.84</v>
      </c>
      <c r="AF53" s="121">
        <v>49.59</v>
      </c>
      <c r="AG53" s="122"/>
      <c r="AH53" s="122"/>
      <c r="AI53" s="122"/>
      <c r="AJ53" s="110">
        <v>17</v>
      </c>
      <c r="AK53" s="110">
        <v>0</v>
      </c>
      <c r="AL53" s="110">
        <v>0</v>
      </c>
      <c r="AM53" s="110">
        <v>0</v>
      </c>
      <c r="AN53" s="111">
        <v>0</v>
      </c>
      <c r="AO53" s="112">
        <f t="shared" si="58"/>
        <v>49.59</v>
      </c>
      <c r="AP53" s="113">
        <f t="shared" si="59"/>
        <v>17</v>
      </c>
      <c r="AQ53" s="114">
        <f t="shared" si="60"/>
        <v>0</v>
      </c>
      <c r="AR53" s="115">
        <f t="shared" si="61"/>
        <v>66.59</v>
      </c>
      <c r="AS53" s="121">
        <v>50.05</v>
      </c>
      <c r="AT53" s="122"/>
      <c r="AU53" s="122"/>
      <c r="AV53" s="110">
        <v>4</v>
      </c>
      <c r="AW53" s="110">
        <v>0</v>
      </c>
      <c r="AX53" s="110">
        <v>0</v>
      </c>
      <c r="AY53" s="110">
        <v>0</v>
      </c>
      <c r="AZ53" s="111">
        <v>0</v>
      </c>
      <c r="BA53" s="112">
        <f t="shared" si="62"/>
        <v>50.05</v>
      </c>
      <c r="BB53" s="113">
        <f t="shared" si="63"/>
        <v>4</v>
      </c>
      <c r="BC53" s="114">
        <f t="shared" si="64"/>
        <v>0</v>
      </c>
      <c r="BD53" s="115">
        <f t="shared" si="65"/>
        <v>54.05</v>
      </c>
      <c r="BE53" s="112"/>
      <c r="BF53" s="116"/>
      <c r="BG53" s="110"/>
      <c r="BH53" s="110"/>
      <c r="BI53" s="110"/>
      <c r="BJ53" s="110"/>
      <c r="BK53" s="111"/>
      <c r="BL53" s="117">
        <f t="shared" si="66"/>
        <v>0</v>
      </c>
      <c r="BM53" s="118">
        <f t="shared" si="67"/>
        <v>0</v>
      </c>
      <c r="BN53" s="119">
        <f t="shared" si="68"/>
        <v>0</v>
      </c>
      <c r="BO53" s="120">
        <f t="shared" si="69"/>
        <v>0</v>
      </c>
      <c r="BP53" s="121"/>
      <c r="BQ53" s="122"/>
      <c r="BR53" s="122"/>
      <c r="BS53" s="122"/>
      <c r="BT53" s="110"/>
      <c r="BU53" s="110"/>
      <c r="BV53" s="110"/>
      <c r="BW53" s="110"/>
      <c r="BX53" s="111"/>
      <c r="BY53" s="112">
        <f t="shared" si="70"/>
        <v>0</v>
      </c>
      <c r="BZ53" s="113">
        <f t="shared" si="71"/>
        <v>0</v>
      </c>
      <c r="CA53" s="123">
        <f t="shared" si="72"/>
        <v>0</v>
      </c>
      <c r="CB53" s="124">
        <f t="shared" si="73"/>
        <v>0</v>
      </c>
      <c r="CC53" s="121">
        <v>38.54</v>
      </c>
      <c r="CD53" s="122"/>
      <c r="CE53" s="110">
        <v>12</v>
      </c>
      <c r="CF53" s="110">
        <v>0</v>
      </c>
      <c r="CG53" s="110">
        <v>0</v>
      </c>
      <c r="CH53" s="110">
        <v>0</v>
      </c>
      <c r="CI53" s="111">
        <v>0</v>
      </c>
      <c r="CJ53" s="112">
        <f t="shared" si="74"/>
        <v>38.54</v>
      </c>
      <c r="CK53" s="113">
        <f t="shared" si="75"/>
        <v>12</v>
      </c>
      <c r="CL53" s="114">
        <f t="shared" si="76"/>
        <v>0</v>
      </c>
      <c r="CM53" s="115">
        <f t="shared" si="77"/>
        <v>50.54</v>
      </c>
      <c r="IL53" s="78"/>
      <c r="IM53"/>
      <c r="IN53"/>
    </row>
    <row r="54" spans="1:283" s="4" customFormat="1" x14ac:dyDescent="0.2">
      <c r="A54" s="33">
        <v>21</v>
      </c>
      <c r="B54" s="132" t="s">
        <v>159</v>
      </c>
      <c r="C54" s="133"/>
      <c r="D54" s="134" t="s">
        <v>108</v>
      </c>
      <c r="E54" s="134" t="s">
        <v>15</v>
      </c>
      <c r="F54" s="135" t="s">
        <v>22</v>
      </c>
      <c r="G54" s="136" t="str">
        <f>IF(AND(OR($G$2="Y",$H$2="Y"),I54&lt;5,J54&lt;5),IF(AND(I54=#REF!,J54=#REF!),#REF!+1,1),"")</f>
        <v/>
      </c>
      <c r="H54" s="137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38">
        <f>IF(ISNA(VLOOKUP(E54,SortLookup!$A$1:$B$5,2,FALSE))," ",VLOOKUP(E54,SortLookup!$A$1:$B$5,2,FALSE))</f>
        <v>0</v>
      </c>
      <c r="J54" s="139">
        <f>IF(ISNA(VLOOKUP(F54,SortLookup!$A$7:$B$11,2,FALSE))," ",VLOOKUP(F54,SortLookup!$A$7:$B$11,2,FALSE))</f>
        <v>3</v>
      </c>
      <c r="K54" s="140">
        <f t="shared" si="52"/>
        <v>219.37</v>
      </c>
      <c r="L54" s="141">
        <f>AB54+AO54+BA54+BL54+BY54+CJ54+CU52+DF52+DQ52+EB52+EM52+EX52+FI52+FT52+GE52+GP52+HA52+HL52+HW52+IH52</f>
        <v>142.37</v>
      </c>
      <c r="M54" s="114">
        <f>AD54+AQ54+BC54+BN54+CA54+CL54+CW52+DH52+DS52+ED52+EO52+EZ52+FK52+FV52+GG52+GR52+HC52+HN52+HY52+IJ52</f>
        <v>0</v>
      </c>
      <c r="N54" s="113">
        <f t="shared" si="53"/>
        <v>77</v>
      </c>
      <c r="O54" s="142">
        <f>W54+AJ54+AV54+BG54+BT54+CE54+CP52+DA52+DL52+DW52+EH52+ES52+FD52+FO52+FZ52+GK52+GV52+HG52+HR52+IC52</f>
        <v>77</v>
      </c>
      <c r="P54" s="121">
        <v>34.36</v>
      </c>
      <c r="Q54" s="122"/>
      <c r="R54" s="122"/>
      <c r="S54" s="122"/>
      <c r="T54" s="122"/>
      <c r="U54" s="122"/>
      <c r="V54" s="122"/>
      <c r="W54" s="110">
        <v>1</v>
      </c>
      <c r="X54" s="110">
        <v>0</v>
      </c>
      <c r="Y54" s="110">
        <v>0</v>
      </c>
      <c r="Z54" s="110">
        <v>0</v>
      </c>
      <c r="AA54" s="111">
        <v>0</v>
      </c>
      <c r="AB54" s="112">
        <f t="shared" si="54"/>
        <v>34.36</v>
      </c>
      <c r="AC54" s="113">
        <f t="shared" si="55"/>
        <v>1</v>
      </c>
      <c r="AD54" s="114">
        <f t="shared" si="56"/>
        <v>0</v>
      </c>
      <c r="AE54" s="115">
        <f t="shared" si="57"/>
        <v>35.36</v>
      </c>
      <c r="AF54" s="121">
        <v>43.14</v>
      </c>
      <c r="AG54" s="122"/>
      <c r="AH54" s="122"/>
      <c r="AI54" s="122"/>
      <c r="AJ54" s="110">
        <v>2</v>
      </c>
      <c r="AK54" s="110">
        <v>0</v>
      </c>
      <c r="AL54" s="110">
        <v>0</v>
      </c>
      <c r="AM54" s="110">
        <v>0</v>
      </c>
      <c r="AN54" s="111">
        <v>0</v>
      </c>
      <c r="AO54" s="112">
        <f t="shared" si="58"/>
        <v>43.14</v>
      </c>
      <c r="AP54" s="113">
        <f t="shared" si="59"/>
        <v>2</v>
      </c>
      <c r="AQ54" s="114">
        <f t="shared" si="60"/>
        <v>0</v>
      </c>
      <c r="AR54" s="115">
        <f t="shared" si="61"/>
        <v>45.14</v>
      </c>
      <c r="AS54" s="121">
        <v>35.270000000000003</v>
      </c>
      <c r="AT54" s="122"/>
      <c r="AU54" s="122"/>
      <c r="AV54" s="110">
        <v>14</v>
      </c>
      <c r="AW54" s="110">
        <v>0</v>
      </c>
      <c r="AX54" s="110">
        <v>0</v>
      </c>
      <c r="AY54" s="110">
        <v>0</v>
      </c>
      <c r="AZ54" s="111">
        <v>0</v>
      </c>
      <c r="BA54" s="112">
        <f t="shared" si="62"/>
        <v>35.270000000000003</v>
      </c>
      <c r="BB54" s="113">
        <f t="shared" si="63"/>
        <v>14</v>
      </c>
      <c r="BC54" s="114">
        <f t="shared" si="64"/>
        <v>0</v>
      </c>
      <c r="BD54" s="115">
        <f t="shared" si="65"/>
        <v>49.27</v>
      </c>
      <c r="BE54" s="112"/>
      <c r="BF54" s="116"/>
      <c r="BG54" s="110"/>
      <c r="BH54" s="110"/>
      <c r="BI54" s="110"/>
      <c r="BJ54" s="110"/>
      <c r="BK54" s="111"/>
      <c r="BL54" s="117">
        <f t="shared" si="66"/>
        <v>0</v>
      </c>
      <c r="BM54" s="118">
        <f t="shared" si="67"/>
        <v>0</v>
      </c>
      <c r="BN54" s="119">
        <f t="shared" si="68"/>
        <v>0</v>
      </c>
      <c r="BO54" s="120">
        <f t="shared" si="69"/>
        <v>0</v>
      </c>
      <c r="BP54" s="121"/>
      <c r="BQ54" s="122"/>
      <c r="BR54" s="122"/>
      <c r="BS54" s="122"/>
      <c r="BT54" s="110"/>
      <c r="BU54" s="110"/>
      <c r="BV54" s="110"/>
      <c r="BW54" s="110"/>
      <c r="BX54" s="111"/>
      <c r="BY54" s="112">
        <f t="shared" si="70"/>
        <v>0</v>
      </c>
      <c r="BZ54" s="113">
        <f t="shared" si="71"/>
        <v>0</v>
      </c>
      <c r="CA54" s="123">
        <f t="shared" si="72"/>
        <v>0</v>
      </c>
      <c r="CB54" s="124">
        <f t="shared" si="73"/>
        <v>0</v>
      </c>
      <c r="CC54" s="121">
        <v>29.6</v>
      </c>
      <c r="CD54" s="122"/>
      <c r="CE54" s="110">
        <v>60</v>
      </c>
      <c r="CF54" s="110">
        <v>0</v>
      </c>
      <c r="CG54" s="110">
        <v>0</v>
      </c>
      <c r="CH54" s="110">
        <v>0</v>
      </c>
      <c r="CI54" s="111">
        <v>0</v>
      </c>
      <c r="CJ54" s="112">
        <f t="shared" si="74"/>
        <v>29.6</v>
      </c>
      <c r="CK54" s="113">
        <f t="shared" si="75"/>
        <v>60</v>
      </c>
      <c r="CL54" s="114">
        <f t="shared" si="76"/>
        <v>0</v>
      </c>
      <c r="CM54" s="115">
        <f t="shared" si="77"/>
        <v>89.6</v>
      </c>
      <c r="CN54"/>
      <c r="CO54"/>
      <c r="CP54"/>
      <c r="CQ54"/>
      <c r="CR54"/>
      <c r="CS54"/>
      <c r="CT54"/>
      <c r="CW54"/>
      <c r="CZ54"/>
      <c r="DA54"/>
      <c r="DB54"/>
      <c r="DC54"/>
      <c r="DD54"/>
      <c r="DE54"/>
      <c r="DH54"/>
      <c r="DK54"/>
      <c r="DL54"/>
      <c r="DM54"/>
      <c r="DN54"/>
      <c r="DO54"/>
      <c r="DP54"/>
      <c r="DS54"/>
      <c r="DV54"/>
      <c r="DW54"/>
      <c r="DX54"/>
      <c r="DY54"/>
      <c r="DZ54"/>
      <c r="EA54"/>
      <c r="ED54"/>
      <c r="EG54"/>
      <c r="EH54"/>
      <c r="EI54"/>
      <c r="EJ54"/>
      <c r="EK54"/>
      <c r="EL54"/>
      <c r="EO54"/>
      <c r="ER54"/>
      <c r="ES54"/>
      <c r="ET54"/>
      <c r="EU54"/>
      <c r="EV54"/>
      <c r="EW54"/>
      <c r="EZ54"/>
      <c r="FC54"/>
      <c r="FD54"/>
      <c r="FE54"/>
      <c r="FF54"/>
      <c r="FG54"/>
      <c r="FH54"/>
      <c r="FK54"/>
      <c r="FN54"/>
      <c r="FO54"/>
      <c r="FP54"/>
      <c r="FQ54"/>
      <c r="FR54"/>
      <c r="FS54"/>
      <c r="FV54"/>
      <c r="FY54"/>
      <c r="FZ54"/>
      <c r="GA54"/>
      <c r="GB54"/>
      <c r="GC54"/>
      <c r="GD54"/>
      <c r="GG54"/>
      <c r="GJ54"/>
      <c r="GK54"/>
      <c r="GL54"/>
      <c r="GM54"/>
      <c r="GN54"/>
      <c r="GO54"/>
      <c r="GR54"/>
      <c r="GU54"/>
      <c r="GV54"/>
      <c r="GW54"/>
      <c r="GX54"/>
      <c r="GY54"/>
      <c r="GZ54"/>
      <c r="HC54"/>
      <c r="HF54"/>
      <c r="HG54"/>
      <c r="HH54"/>
      <c r="HI54"/>
      <c r="HJ54"/>
      <c r="HK54"/>
      <c r="HN54"/>
      <c r="HQ54"/>
      <c r="HR54"/>
      <c r="HS54"/>
      <c r="HT54"/>
      <c r="HU54"/>
      <c r="HV54"/>
      <c r="HY54"/>
      <c r="IB54"/>
      <c r="IC54"/>
      <c r="ID54"/>
      <c r="IE54"/>
      <c r="IF54"/>
      <c r="IG54"/>
      <c r="IJ54"/>
      <c r="IK54"/>
      <c r="IL54" s="78"/>
      <c r="IM54"/>
      <c r="IN54"/>
    </row>
    <row r="55" spans="1:283" s="4" customFormat="1" x14ac:dyDescent="0.2">
      <c r="A55" s="33">
        <v>22</v>
      </c>
      <c r="B55" s="132" t="s">
        <v>155</v>
      </c>
      <c r="C55" s="133"/>
      <c r="D55" s="134" t="s">
        <v>112</v>
      </c>
      <c r="E55" s="134" t="s">
        <v>15</v>
      </c>
      <c r="F55" s="135" t="s">
        <v>102</v>
      </c>
      <c r="G55" s="136" t="str">
        <f>IF(AND(OR($G$2="Y",$H$2="Y"),I55&lt;5,J55&lt;5),IF(AND(I55=#REF!,J55=#REF!),#REF!+1,1),"")</f>
        <v/>
      </c>
      <c r="H55" s="137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8">
        <f>IF(ISNA(VLOOKUP(E55,SortLookup!$A$1:$B$5,2,FALSE))," ",VLOOKUP(E55,SortLookup!$A$1:$B$5,2,FALSE))</f>
        <v>0</v>
      </c>
      <c r="J55" s="139" t="str">
        <f>IF(ISNA(VLOOKUP(F55,SortLookup!$A$7:$B$11,2,FALSE))," ",VLOOKUP(F55,SortLookup!$A$7:$B$11,2,FALSE))</f>
        <v xml:space="preserve"> </v>
      </c>
      <c r="K55" s="140">
        <f t="shared" si="52"/>
        <v>240.34</v>
      </c>
      <c r="L55" s="141">
        <f>AB55+AO55+BA55+BL55+BY55+CJ55+CU55+DF55+DQ55+EB55+EM55+EX55+FI55+FT55+GE55+GP55+HA55+HL55+HW55+IH55</f>
        <v>166.34</v>
      </c>
      <c r="M55" s="114">
        <f>AD55+AQ55+BC55+BN55+CA55+CL55+CW55+DH55+DS55+ED55+EO55+EZ55+FK55+FV55+GG55+GR55+HC55+HN55+HY55+IJ55</f>
        <v>0</v>
      </c>
      <c r="N55" s="113">
        <f t="shared" si="53"/>
        <v>74</v>
      </c>
      <c r="O55" s="142">
        <f>W55+AJ55+AV55+BG55+BT55+CE55+CP55+DA55+DL55+DW55+EH55+ES55+FD55+FO55+FZ55+GK55+GV55+HG55+HR55+IC55</f>
        <v>74</v>
      </c>
      <c r="P55" s="121">
        <v>29.65</v>
      </c>
      <c r="Q55" s="122"/>
      <c r="R55" s="122"/>
      <c r="S55" s="122"/>
      <c r="T55" s="122"/>
      <c r="U55" s="122"/>
      <c r="V55" s="122"/>
      <c r="W55" s="110">
        <v>11</v>
      </c>
      <c r="X55" s="110">
        <v>0</v>
      </c>
      <c r="Y55" s="110">
        <v>0</v>
      </c>
      <c r="Z55" s="110">
        <v>0</v>
      </c>
      <c r="AA55" s="111">
        <v>0</v>
      </c>
      <c r="AB55" s="112">
        <f t="shared" si="54"/>
        <v>29.65</v>
      </c>
      <c r="AC55" s="113">
        <f t="shared" si="55"/>
        <v>11</v>
      </c>
      <c r="AD55" s="114">
        <f t="shared" si="56"/>
        <v>0</v>
      </c>
      <c r="AE55" s="115">
        <f t="shared" si="57"/>
        <v>40.65</v>
      </c>
      <c r="AF55" s="121">
        <v>51.79</v>
      </c>
      <c r="AG55" s="122"/>
      <c r="AH55" s="122"/>
      <c r="AI55" s="122"/>
      <c r="AJ55" s="110">
        <v>4</v>
      </c>
      <c r="AK55" s="110">
        <v>0</v>
      </c>
      <c r="AL55" s="110">
        <v>0</v>
      </c>
      <c r="AM55" s="110">
        <v>0</v>
      </c>
      <c r="AN55" s="111">
        <v>0</v>
      </c>
      <c r="AO55" s="112">
        <f t="shared" si="58"/>
        <v>51.79</v>
      </c>
      <c r="AP55" s="113">
        <f t="shared" si="59"/>
        <v>4</v>
      </c>
      <c r="AQ55" s="114">
        <f t="shared" si="60"/>
        <v>0</v>
      </c>
      <c r="AR55" s="115">
        <f t="shared" si="61"/>
        <v>55.79</v>
      </c>
      <c r="AS55" s="121">
        <v>53.13</v>
      </c>
      <c r="AT55" s="122"/>
      <c r="AU55" s="122"/>
      <c r="AV55" s="110">
        <v>18</v>
      </c>
      <c r="AW55" s="110">
        <v>0</v>
      </c>
      <c r="AX55" s="110">
        <v>0</v>
      </c>
      <c r="AY55" s="110">
        <v>0</v>
      </c>
      <c r="AZ55" s="111">
        <v>0</v>
      </c>
      <c r="BA55" s="112">
        <f t="shared" si="62"/>
        <v>53.13</v>
      </c>
      <c r="BB55" s="113">
        <f t="shared" si="63"/>
        <v>18</v>
      </c>
      <c r="BC55" s="114">
        <f t="shared" si="64"/>
        <v>0</v>
      </c>
      <c r="BD55" s="115">
        <f t="shared" si="65"/>
        <v>71.13</v>
      </c>
      <c r="BE55" s="112"/>
      <c r="BF55" s="116"/>
      <c r="BG55" s="110"/>
      <c r="BH55" s="110"/>
      <c r="BI55" s="110"/>
      <c r="BJ55" s="110"/>
      <c r="BK55" s="111"/>
      <c r="BL55" s="117">
        <f t="shared" si="66"/>
        <v>0</v>
      </c>
      <c r="BM55" s="118">
        <f t="shared" si="67"/>
        <v>0</v>
      </c>
      <c r="BN55" s="119">
        <f t="shared" si="68"/>
        <v>0</v>
      </c>
      <c r="BO55" s="120">
        <f t="shared" si="69"/>
        <v>0</v>
      </c>
      <c r="BP55" s="121"/>
      <c r="BQ55" s="122"/>
      <c r="BR55" s="122"/>
      <c r="BS55" s="122"/>
      <c r="BT55" s="110"/>
      <c r="BU55" s="110"/>
      <c r="BV55" s="110"/>
      <c r="BW55" s="110"/>
      <c r="BX55" s="111"/>
      <c r="BY55" s="112">
        <f t="shared" si="70"/>
        <v>0</v>
      </c>
      <c r="BZ55" s="113">
        <f t="shared" si="71"/>
        <v>0</v>
      </c>
      <c r="CA55" s="123">
        <f t="shared" si="72"/>
        <v>0</v>
      </c>
      <c r="CB55" s="124">
        <f t="shared" si="73"/>
        <v>0</v>
      </c>
      <c r="CC55" s="121">
        <v>31.77</v>
      </c>
      <c r="CD55" s="122"/>
      <c r="CE55" s="110">
        <v>41</v>
      </c>
      <c r="CF55" s="110">
        <v>0</v>
      </c>
      <c r="CG55" s="110">
        <v>0</v>
      </c>
      <c r="CH55" s="110">
        <v>0</v>
      </c>
      <c r="CI55" s="111">
        <v>0</v>
      </c>
      <c r="CJ55" s="112">
        <f t="shared" si="74"/>
        <v>31.77</v>
      </c>
      <c r="CK55" s="113">
        <f t="shared" si="75"/>
        <v>41</v>
      </c>
      <c r="CL55" s="114">
        <f t="shared" si="76"/>
        <v>0</v>
      </c>
      <c r="CM55" s="115">
        <f t="shared" si="77"/>
        <v>72.77</v>
      </c>
      <c r="IL55" s="78"/>
      <c r="IM55"/>
      <c r="IN55"/>
    </row>
    <row r="56" spans="1:283" s="4" customFormat="1" x14ac:dyDescent="0.2">
      <c r="A56" s="33">
        <v>23</v>
      </c>
      <c r="B56" s="132" t="s">
        <v>152</v>
      </c>
      <c r="C56" s="133"/>
      <c r="D56" s="155"/>
      <c r="E56" s="64" t="s">
        <v>15</v>
      </c>
      <c r="F56" s="156" t="s">
        <v>22</v>
      </c>
      <c r="G56" s="136" t="str">
        <f>IF(AND(OR($G$2="Y",$H$2="Y"),I56&lt;5,J56&lt;5),IF(AND(I56=#REF!,J56=#REF!),#REF!+1,1),"")</f>
        <v/>
      </c>
      <c r="H56" s="137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38">
        <f>IF(ISNA(VLOOKUP(E56,SortLookup!$A$1:$B$5,2,FALSE))," ",VLOOKUP(E56,SortLookup!$A$1:$B$5,2,FALSE))</f>
        <v>0</v>
      </c>
      <c r="J56" s="139">
        <f>IF(ISNA(VLOOKUP(F56,SortLookup!$A$7:$B$11,2,FALSE))," ",VLOOKUP(F56,SortLookup!$A$7:$B$11,2,FALSE))</f>
        <v>3</v>
      </c>
      <c r="K56" s="140">
        <f t="shared" si="52"/>
        <v>240.76</v>
      </c>
      <c r="L56" s="141">
        <f>AB56+AO56+BA56+BL56+BY56+CJ56+CU56+DF56+DQ56+EB56+EM56+EX56+FI56+FT56+GE56+GP56+HA56+HL56+HW56+IH56</f>
        <v>170.76</v>
      </c>
      <c r="M56" s="114">
        <f>AD56+AQ56+BC56+BN56+CA56+CL56+CW56+DH56+DS56+ED56+EO56+EZ56+FK56+FV56+GG56+GR56+HC56+HN56+HY56+IJ56</f>
        <v>0</v>
      </c>
      <c r="N56" s="113">
        <f t="shared" si="53"/>
        <v>70</v>
      </c>
      <c r="O56" s="142">
        <f>W56+AJ56+AV56+BG56+BT56+CE56+CP56+DA56+DL56+DW56+EH56+ES56+FD56+FO56+FZ56+GK56+GV56+HG56+HR56+IC56</f>
        <v>70</v>
      </c>
      <c r="P56" s="121">
        <v>37.57</v>
      </c>
      <c r="Q56" s="122"/>
      <c r="R56" s="122"/>
      <c r="S56" s="122"/>
      <c r="T56" s="122"/>
      <c r="U56" s="122"/>
      <c r="V56" s="122"/>
      <c r="W56" s="110">
        <v>10</v>
      </c>
      <c r="X56" s="110">
        <v>0</v>
      </c>
      <c r="Y56" s="110">
        <v>0</v>
      </c>
      <c r="Z56" s="110">
        <v>0</v>
      </c>
      <c r="AA56" s="111">
        <v>0</v>
      </c>
      <c r="AB56" s="112">
        <f t="shared" si="54"/>
        <v>37.57</v>
      </c>
      <c r="AC56" s="113">
        <f t="shared" si="55"/>
        <v>10</v>
      </c>
      <c r="AD56" s="114">
        <f t="shared" si="56"/>
        <v>0</v>
      </c>
      <c r="AE56" s="115">
        <f t="shared" si="57"/>
        <v>47.57</v>
      </c>
      <c r="AF56" s="121">
        <v>53.12</v>
      </c>
      <c r="AG56" s="122"/>
      <c r="AH56" s="122"/>
      <c r="AI56" s="122"/>
      <c r="AJ56" s="110">
        <v>1</v>
      </c>
      <c r="AK56" s="110">
        <v>0</v>
      </c>
      <c r="AL56" s="110">
        <v>0</v>
      </c>
      <c r="AM56" s="110">
        <v>0</v>
      </c>
      <c r="AN56" s="111">
        <v>0</v>
      </c>
      <c r="AO56" s="112">
        <f t="shared" si="58"/>
        <v>53.12</v>
      </c>
      <c r="AP56" s="113">
        <f t="shared" si="59"/>
        <v>1</v>
      </c>
      <c r="AQ56" s="114">
        <f t="shared" si="60"/>
        <v>0</v>
      </c>
      <c r="AR56" s="115">
        <f t="shared" si="61"/>
        <v>54.12</v>
      </c>
      <c r="AS56" s="121">
        <v>43.18</v>
      </c>
      <c r="AT56" s="122"/>
      <c r="AU56" s="122"/>
      <c r="AV56" s="110">
        <v>15</v>
      </c>
      <c r="AW56" s="110">
        <v>0</v>
      </c>
      <c r="AX56" s="110">
        <v>0</v>
      </c>
      <c r="AY56" s="110">
        <v>0</v>
      </c>
      <c r="AZ56" s="111">
        <v>0</v>
      </c>
      <c r="BA56" s="112">
        <f t="shared" si="62"/>
        <v>43.18</v>
      </c>
      <c r="BB56" s="113">
        <f t="shared" si="63"/>
        <v>15</v>
      </c>
      <c r="BC56" s="114">
        <f t="shared" si="64"/>
        <v>0</v>
      </c>
      <c r="BD56" s="115">
        <f t="shared" si="65"/>
        <v>58.18</v>
      </c>
      <c r="BE56" s="112"/>
      <c r="BF56" s="116"/>
      <c r="BG56" s="110"/>
      <c r="BH56" s="110"/>
      <c r="BI56" s="110"/>
      <c r="BJ56" s="110"/>
      <c r="BK56" s="111"/>
      <c r="BL56" s="117">
        <f t="shared" si="66"/>
        <v>0</v>
      </c>
      <c r="BM56" s="118">
        <f t="shared" si="67"/>
        <v>0</v>
      </c>
      <c r="BN56" s="119">
        <f t="shared" si="68"/>
        <v>0</v>
      </c>
      <c r="BO56" s="120">
        <f t="shared" si="69"/>
        <v>0</v>
      </c>
      <c r="BP56" s="121"/>
      <c r="BQ56" s="122"/>
      <c r="BR56" s="122"/>
      <c r="BS56" s="122"/>
      <c r="BT56" s="110"/>
      <c r="BU56" s="110"/>
      <c r="BV56" s="110"/>
      <c r="BW56" s="110"/>
      <c r="BX56" s="111"/>
      <c r="BY56" s="112">
        <f t="shared" si="70"/>
        <v>0</v>
      </c>
      <c r="BZ56" s="113">
        <f t="shared" si="71"/>
        <v>0</v>
      </c>
      <c r="CA56" s="123">
        <f t="shared" si="72"/>
        <v>0</v>
      </c>
      <c r="CB56" s="124">
        <f t="shared" si="73"/>
        <v>0</v>
      </c>
      <c r="CC56" s="121">
        <v>36.89</v>
      </c>
      <c r="CD56" s="122"/>
      <c r="CE56" s="110">
        <v>44</v>
      </c>
      <c r="CF56" s="110">
        <v>0</v>
      </c>
      <c r="CG56" s="110">
        <v>0</v>
      </c>
      <c r="CH56" s="110">
        <v>0</v>
      </c>
      <c r="CI56" s="111">
        <v>0</v>
      </c>
      <c r="CJ56" s="112">
        <f t="shared" si="74"/>
        <v>36.89</v>
      </c>
      <c r="CK56" s="113">
        <f t="shared" si="75"/>
        <v>44</v>
      </c>
      <c r="CL56" s="114">
        <f t="shared" si="76"/>
        <v>0</v>
      </c>
      <c r="CM56" s="115">
        <f t="shared" si="77"/>
        <v>80.89</v>
      </c>
      <c r="CN56" s="1"/>
      <c r="CO56" s="1"/>
      <c r="CP56" s="2"/>
      <c r="CQ56" s="2"/>
      <c r="CR56" s="2"/>
      <c r="CS56" s="2"/>
      <c r="CT56" s="2"/>
      <c r="CU56" s="61"/>
      <c r="CV56" s="13"/>
      <c r="CW56" s="6"/>
      <c r="CX56" s="38"/>
      <c r="CY56" s="1"/>
      <c r="CZ56" s="1"/>
      <c r="DA56" s="2"/>
      <c r="DB56" s="2"/>
      <c r="DC56" s="2"/>
      <c r="DD56" s="2"/>
      <c r="DE56" s="2"/>
      <c r="DF56" s="61"/>
      <c r="DG56" s="13"/>
      <c r="DH56" s="6"/>
      <c r="DI56" s="38"/>
      <c r="DJ56" s="1"/>
      <c r="DK56" s="1"/>
      <c r="DL56" s="2"/>
      <c r="DM56" s="2"/>
      <c r="DN56" s="2"/>
      <c r="DO56" s="2"/>
      <c r="DP56" s="2"/>
      <c r="DQ56" s="61"/>
      <c r="DR56" s="13"/>
      <c r="DS56" s="6"/>
      <c r="DT56" s="38"/>
      <c r="DU56" s="1"/>
      <c r="DV56" s="1"/>
      <c r="DW56" s="2"/>
      <c r="DX56" s="2"/>
      <c r="DY56" s="2"/>
      <c r="DZ56" s="2"/>
      <c r="EA56" s="2"/>
      <c r="EB56" s="61"/>
      <c r="EC56" s="13"/>
      <c r="ED56" s="6"/>
      <c r="EE56" s="38"/>
      <c r="EF56" s="1"/>
      <c r="EG56" s="1"/>
      <c r="EH56" s="2"/>
      <c r="EI56" s="2"/>
      <c r="EJ56" s="2"/>
      <c r="EK56" s="2"/>
      <c r="EL56" s="2"/>
      <c r="EM56" s="61"/>
      <c r="EN56" s="13"/>
      <c r="EO56" s="6"/>
      <c r="EP56" s="38"/>
      <c r="EQ56" s="1"/>
      <c r="ER56" s="1"/>
      <c r="ES56" s="2"/>
      <c r="ET56" s="2"/>
      <c r="EU56" s="2"/>
      <c r="EV56" s="2"/>
      <c r="EW56" s="2"/>
      <c r="EX56" s="61"/>
      <c r="EY56" s="13"/>
      <c r="EZ56" s="6"/>
      <c r="FA56" s="38"/>
      <c r="FB56" s="1"/>
      <c r="FC56" s="1"/>
      <c r="FD56" s="2"/>
      <c r="FE56" s="2"/>
      <c r="FF56" s="2"/>
      <c r="FG56" s="2"/>
      <c r="FH56" s="2"/>
      <c r="FI56" s="61"/>
      <c r="FJ56" s="13"/>
      <c r="FK56" s="6"/>
      <c r="FL56" s="38"/>
      <c r="FM56" s="1"/>
      <c r="FN56" s="1"/>
      <c r="FO56" s="2"/>
      <c r="FP56" s="2"/>
      <c r="FQ56" s="2"/>
      <c r="FR56" s="2"/>
      <c r="FS56" s="2"/>
      <c r="FT56" s="61"/>
      <c r="FU56" s="13"/>
      <c r="FV56" s="6"/>
      <c r="FW56" s="38"/>
      <c r="FX56" s="1"/>
      <c r="FY56" s="1"/>
      <c r="FZ56" s="2"/>
      <c r="GA56" s="2"/>
      <c r="GB56" s="2"/>
      <c r="GC56" s="2"/>
      <c r="GD56" s="2"/>
      <c r="GE56" s="61"/>
      <c r="GF56" s="13"/>
      <c r="GG56" s="6"/>
      <c r="GH56" s="38"/>
      <c r="GI56" s="1"/>
      <c r="GJ56" s="1"/>
      <c r="GK56" s="2"/>
      <c r="GL56" s="2"/>
      <c r="GM56" s="2"/>
      <c r="GN56" s="2"/>
      <c r="GO56" s="2"/>
      <c r="GP56" s="61"/>
      <c r="GQ56" s="13"/>
      <c r="GR56" s="6"/>
      <c r="GS56" s="38"/>
      <c r="GT56" s="1"/>
      <c r="GU56" s="1"/>
      <c r="GV56" s="2"/>
      <c r="GW56" s="2"/>
      <c r="GX56" s="2"/>
      <c r="GY56" s="2"/>
      <c r="GZ56" s="2"/>
      <c r="HA56" s="61"/>
      <c r="HB56" s="13"/>
      <c r="HC56" s="6"/>
      <c r="HD56" s="38"/>
      <c r="HE56" s="1"/>
      <c r="HF56" s="1"/>
      <c r="HG56" s="2"/>
      <c r="HH56" s="2"/>
      <c r="HI56" s="2"/>
      <c r="HJ56" s="2"/>
      <c r="HK56" s="2"/>
      <c r="HL56" s="61"/>
      <c r="HM56" s="13"/>
      <c r="HN56" s="6"/>
      <c r="HO56" s="38"/>
      <c r="HP56" s="1"/>
      <c r="HQ56" s="1"/>
      <c r="HR56" s="2"/>
      <c r="HS56" s="2"/>
      <c r="HT56" s="2"/>
      <c r="HU56" s="2"/>
      <c r="HV56" s="2"/>
      <c r="HW56" s="61"/>
      <c r="HX56" s="13"/>
      <c r="HY56" s="6"/>
      <c r="HZ56" s="38"/>
      <c r="IA56" s="1"/>
      <c r="IB56" s="1"/>
      <c r="IC56" s="2"/>
      <c r="ID56" s="2"/>
      <c r="IE56" s="2"/>
      <c r="IF56" s="2"/>
      <c r="IG56" s="2"/>
      <c r="IH56" s="61"/>
      <c r="II56" s="13"/>
      <c r="IJ56" s="6"/>
      <c r="IK56" s="38"/>
      <c r="IL56" s="78"/>
      <c r="IM56"/>
      <c r="IN56"/>
      <c r="IO56"/>
      <c r="IP56"/>
      <c r="IQ56"/>
    </row>
    <row r="57" spans="1:283" s="4" customFormat="1" x14ac:dyDescent="0.2">
      <c r="A57" s="33">
        <v>24</v>
      </c>
      <c r="B57" s="63" t="s">
        <v>170</v>
      </c>
      <c r="C57" s="133"/>
      <c r="D57" s="134" t="s">
        <v>112</v>
      </c>
      <c r="E57" s="157" t="s">
        <v>15</v>
      </c>
      <c r="F57" s="135" t="s">
        <v>102</v>
      </c>
      <c r="G57" s="136" t="str">
        <f>IF(AND(OR($G$2="Y",$H$2="Y"),I57&lt;5,J57&lt;5),IF(AND(I57=#REF!,J57=#REF!),#REF!+1,1),"")</f>
        <v/>
      </c>
      <c r="H57" s="137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38">
        <f>IF(ISNA(VLOOKUP(E57,SortLookup!$A$1:$B$5,2,FALSE))," ",VLOOKUP(E57,SortLookup!$A$1:$B$5,2,FALSE))</f>
        <v>0</v>
      </c>
      <c r="J57" s="139" t="str">
        <f>IF(ISNA(VLOOKUP(F57,SortLookup!$A$7:$B$11,2,FALSE))," ",VLOOKUP(F57,SortLookup!$A$7:$B$11,2,FALSE))</f>
        <v xml:space="preserve"> </v>
      </c>
      <c r="K57" s="140">
        <f t="shared" si="52"/>
        <v>243.34</v>
      </c>
      <c r="L57" s="141">
        <f>AB57+AO57+BA57+BL57+BY57+CJ57+CU51+DF51+DQ51+EB51+EM51+EX51+FI51+FT51+GE51+GP51+HA51+HL51+HW51+IH51</f>
        <v>141.34</v>
      </c>
      <c r="M57" s="114">
        <f>AD57+AQ57+BC57+BN57+CA57+CL57+CW51+DH51+DS51+ED51+EO51+EZ51+FK51+FV51+GG51+GR51+HC51+HN51+HY51+IJ51</f>
        <v>0</v>
      </c>
      <c r="N57" s="113">
        <f t="shared" si="53"/>
        <v>102</v>
      </c>
      <c r="O57" s="142">
        <f>W57+AJ57+AV57+BG57+BT57+CE57+CP51+DA51+DL51+DW51+EH51+ES51+FD51+FO51+FZ51+GK51+GV51+HG51+HR51+IC51</f>
        <v>102</v>
      </c>
      <c r="P57" s="121">
        <v>30.85</v>
      </c>
      <c r="Q57" s="122"/>
      <c r="R57" s="122"/>
      <c r="S57" s="122"/>
      <c r="T57" s="122"/>
      <c r="U57" s="122"/>
      <c r="V57" s="122"/>
      <c r="W57" s="110">
        <v>8</v>
      </c>
      <c r="X57" s="110">
        <v>0</v>
      </c>
      <c r="Y57" s="110">
        <v>0</v>
      </c>
      <c r="Z57" s="110">
        <v>0</v>
      </c>
      <c r="AA57" s="111">
        <v>0</v>
      </c>
      <c r="AB57" s="112">
        <f t="shared" si="54"/>
        <v>30.85</v>
      </c>
      <c r="AC57" s="113">
        <f t="shared" si="55"/>
        <v>8</v>
      </c>
      <c r="AD57" s="114">
        <f t="shared" si="56"/>
        <v>0</v>
      </c>
      <c r="AE57" s="115">
        <f t="shared" si="57"/>
        <v>38.85</v>
      </c>
      <c r="AF57" s="121">
        <v>41.69</v>
      </c>
      <c r="AG57" s="122"/>
      <c r="AH57" s="122"/>
      <c r="AI57" s="122"/>
      <c r="AJ57" s="110">
        <v>15</v>
      </c>
      <c r="AK57" s="110">
        <v>0</v>
      </c>
      <c r="AL57" s="110">
        <v>0</v>
      </c>
      <c r="AM57" s="110">
        <v>0</v>
      </c>
      <c r="AN57" s="111">
        <v>0</v>
      </c>
      <c r="AO57" s="112">
        <f t="shared" si="58"/>
        <v>41.69</v>
      </c>
      <c r="AP57" s="113">
        <f t="shared" si="59"/>
        <v>15</v>
      </c>
      <c r="AQ57" s="114">
        <f t="shared" si="60"/>
        <v>0</v>
      </c>
      <c r="AR57" s="115">
        <f t="shared" si="61"/>
        <v>56.69</v>
      </c>
      <c r="AS57" s="121">
        <v>36.32</v>
      </c>
      <c r="AT57" s="122"/>
      <c r="AU57" s="122"/>
      <c r="AV57" s="110">
        <v>31</v>
      </c>
      <c r="AW57" s="110">
        <v>0</v>
      </c>
      <c r="AX57" s="110">
        <v>0</v>
      </c>
      <c r="AY57" s="110">
        <v>0</v>
      </c>
      <c r="AZ57" s="111">
        <v>0</v>
      </c>
      <c r="BA57" s="112">
        <f t="shared" si="62"/>
        <v>36.32</v>
      </c>
      <c r="BB57" s="113">
        <f t="shared" si="63"/>
        <v>31</v>
      </c>
      <c r="BC57" s="114">
        <f t="shared" si="64"/>
        <v>0</v>
      </c>
      <c r="BD57" s="115">
        <f t="shared" si="65"/>
        <v>67.319999999999993</v>
      </c>
      <c r="BE57" s="112"/>
      <c r="BF57" s="116"/>
      <c r="BG57" s="110"/>
      <c r="BH57" s="110"/>
      <c r="BI57" s="110"/>
      <c r="BJ57" s="110"/>
      <c r="BK57" s="111"/>
      <c r="BL57" s="117">
        <f t="shared" si="66"/>
        <v>0</v>
      </c>
      <c r="BM57" s="118">
        <f t="shared" si="67"/>
        <v>0</v>
      </c>
      <c r="BN57" s="119">
        <f t="shared" si="68"/>
        <v>0</v>
      </c>
      <c r="BO57" s="120">
        <f t="shared" si="69"/>
        <v>0</v>
      </c>
      <c r="BP57" s="121"/>
      <c r="BQ57" s="122"/>
      <c r="BR57" s="122"/>
      <c r="BS57" s="122"/>
      <c r="BT57" s="110"/>
      <c r="BU57" s="110"/>
      <c r="BV57" s="110"/>
      <c r="BW57" s="110"/>
      <c r="BX57" s="111"/>
      <c r="BY57" s="112">
        <f t="shared" si="70"/>
        <v>0</v>
      </c>
      <c r="BZ57" s="113">
        <f t="shared" si="71"/>
        <v>0</v>
      </c>
      <c r="CA57" s="123">
        <f t="shared" si="72"/>
        <v>0</v>
      </c>
      <c r="CB57" s="124">
        <f t="shared" si="73"/>
        <v>0</v>
      </c>
      <c r="CC57" s="121">
        <v>32.479999999999997</v>
      </c>
      <c r="CD57" s="122"/>
      <c r="CE57" s="110">
        <v>48</v>
      </c>
      <c r="CF57" s="110">
        <v>0</v>
      </c>
      <c r="CG57" s="110">
        <v>0</v>
      </c>
      <c r="CH57" s="110">
        <v>0</v>
      </c>
      <c r="CI57" s="111">
        <v>0</v>
      </c>
      <c r="CJ57" s="112">
        <f t="shared" si="74"/>
        <v>32.479999999999997</v>
      </c>
      <c r="CK57" s="113">
        <f t="shared" si="75"/>
        <v>48</v>
      </c>
      <c r="CL57" s="114">
        <f t="shared" si="76"/>
        <v>0</v>
      </c>
      <c r="CM57" s="115">
        <f t="shared" si="77"/>
        <v>80.48</v>
      </c>
      <c r="IL57" s="78"/>
      <c r="IM57"/>
      <c r="IN57"/>
      <c r="IQ57"/>
    </row>
    <row r="58" spans="1:283" s="4" customFormat="1" x14ac:dyDescent="0.2">
      <c r="A58" s="33">
        <v>25</v>
      </c>
      <c r="B58" s="63" t="s">
        <v>156</v>
      </c>
      <c r="C58" s="133"/>
      <c r="D58" s="134"/>
      <c r="E58" s="134" t="s">
        <v>15</v>
      </c>
      <c r="F58" s="64" t="s">
        <v>22</v>
      </c>
      <c r="G58" s="136" t="str">
        <f>IF(AND(OR($G$2="Y",$H$2="Y"),I58&lt;5,J58&lt;5),IF(AND(I58=#REF!,J58=#REF!),#REF!+1,1),"")</f>
        <v/>
      </c>
      <c r="H58" s="137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38">
        <f>IF(ISNA(VLOOKUP(E58,SortLookup!$A$1:$B$5,2,FALSE))," ",VLOOKUP(E58,SortLookup!$A$1:$B$5,2,FALSE))</f>
        <v>0</v>
      </c>
      <c r="J58" s="139">
        <f>IF(ISNA(VLOOKUP(F58,SortLookup!$A$7:$B$11,2,FALSE))," ",VLOOKUP(F58,SortLookup!$A$7:$B$11,2,FALSE))</f>
        <v>3</v>
      </c>
      <c r="K58" s="140">
        <f t="shared" si="52"/>
        <v>244.68</v>
      </c>
      <c r="L58" s="141">
        <f>AB58+AO58+BA58+BL58+BY58+CJ58+CU57+DF57+DQ57+EB57+EM57+EX57+FI57+FT57+GE57+GP57+HA57+HL57+HW57+IH57</f>
        <v>206.68</v>
      </c>
      <c r="M58" s="114">
        <f>AD58+AQ58+BC58+BN58+CA58+CL58+CW57+DH57+DS57+ED57+EO57+EZ57+FK57+FV57+GG57+GR57+HC57+HN57+HY57+IJ57</f>
        <v>5</v>
      </c>
      <c r="N58" s="113">
        <f t="shared" si="53"/>
        <v>33</v>
      </c>
      <c r="O58" s="142">
        <f>W58+AJ58+AV58+BG58+BT58+CE58+CP57+DA57+DL57+DW57+EH57+ES57+FD57+FO57+FZ57+GK57+GV57+HG57+HR57+IC57</f>
        <v>33</v>
      </c>
      <c r="P58" s="121">
        <v>48.85</v>
      </c>
      <c r="Q58" s="122"/>
      <c r="R58" s="122"/>
      <c r="S58" s="122"/>
      <c r="T58" s="122"/>
      <c r="U58" s="122"/>
      <c r="V58" s="122"/>
      <c r="W58" s="110">
        <v>0</v>
      </c>
      <c r="X58" s="110">
        <v>0</v>
      </c>
      <c r="Y58" s="110">
        <v>0</v>
      </c>
      <c r="Z58" s="110">
        <v>0</v>
      </c>
      <c r="AA58" s="111">
        <v>0</v>
      </c>
      <c r="AB58" s="112">
        <f t="shared" si="54"/>
        <v>48.85</v>
      </c>
      <c r="AC58" s="113">
        <f t="shared" si="55"/>
        <v>0</v>
      </c>
      <c r="AD58" s="114">
        <f t="shared" si="56"/>
        <v>0</v>
      </c>
      <c r="AE58" s="115">
        <f t="shared" si="57"/>
        <v>48.85</v>
      </c>
      <c r="AF58" s="121">
        <v>59.76</v>
      </c>
      <c r="AG58" s="122"/>
      <c r="AH58" s="122"/>
      <c r="AI58" s="122"/>
      <c r="AJ58" s="110">
        <v>1</v>
      </c>
      <c r="AK58" s="110">
        <v>0</v>
      </c>
      <c r="AL58" s="110">
        <v>0</v>
      </c>
      <c r="AM58" s="110">
        <v>0</v>
      </c>
      <c r="AN58" s="111">
        <v>0</v>
      </c>
      <c r="AO58" s="112">
        <f t="shared" si="58"/>
        <v>59.76</v>
      </c>
      <c r="AP58" s="113">
        <f t="shared" si="59"/>
        <v>1</v>
      </c>
      <c r="AQ58" s="114">
        <f t="shared" si="60"/>
        <v>0</v>
      </c>
      <c r="AR58" s="115">
        <f t="shared" si="61"/>
        <v>60.76</v>
      </c>
      <c r="AS58" s="121">
        <v>47.11</v>
      </c>
      <c r="AT58" s="122"/>
      <c r="AU58" s="122"/>
      <c r="AV58" s="110">
        <v>1</v>
      </c>
      <c r="AW58" s="110">
        <v>0</v>
      </c>
      <c r="AX58" s="110">
        <v>0</v>
      </c>
      <c r="AY58" s="110">
        <v>1</v>
      </c>
      <c r="AZ58" s="111">
        <v>0</v>
      </c>
      <c r="BA58" s="112">
        <f t="shared" si="62"/>
        <v>47.11</v>
      </c>
      <c r="BB58" s="113">
        <f t="shared" si="63"/>
        <v>1</v>
      </c>
      <c r="BC58" s="114">
        <f t="shared" si="64"/>
        <v>5</v>
      </c>
      <c r="BD58" s="115">
        <f t="shared" si="65"/>
        <v>53.11</v>
      </c>
      <c r="BE58" s="112"/>
      <c r="BF58" s="116"/>
      <c r="BG58" s="110"/>
      <c r="BH58" s="110"/>
      <c r="BI58" s="110"/>
      <c r="BJ58" s="110"/>
      <c r="BK58" s="111"/>
      <c r="BL58" s="117">
        <f t="shared" si="66"/>
        <v>0</v>
      </c>
      <c r="BM58" s="118">
        <f t="shared" si="67"/>
        <v>0</v>
      </c>
      <c r="BN58" s="119">
        <f t="shared" si="68"/>
        <v>0</v>
      </c>
      <c r="BO58" s="120">
        <f t="shared" si="69"/>
        <v>0</v>
      </c>
      <c r="BP58" s="121"/>
      <c r="BQ58" s="122"/>
      <c r="BR58" s="122"/>
      <c r="BS58" s="122"/>
      <c r="BT58" s="110"/>
      <c r="BU58" s="110"/>
      <c r="BV58" s="110"/>
      <c r="BW58" s="110"/>
      <c r="BX58" s="111"/>
      <c r="BY58" s="112">
        <f t="shared" si="70"/>
        <v>0</v>
      </c>
      <c r="BZ58" s="113">
        <f t="shared" si="71"/>
        <v>0</v>
      </c>
      <c r="CA58" s="123">
        <f t="shared" si="72"/>
        <v>0</v>
      </c>
      <c r="CB58" s="124">
        <f t="shared" si="73"/>
        <v>0</v>
      </c>
      <c r="CC58" s="121">
        <v>50.96</v>
      </c>
      <c r="CD58" s="122"/>
      <c r="CE58" s="110">
        <v>31</v>
      </c>
      <c r="CF58" s="110">
        <v>0</v>
      </c>
      <c r="CG58" s="110">
        <v>0</v>
      </c>
      <c r="CH58" s="110">
        <v>0</v>
      </c>
      <c r="CI58" s="111">
        <v>0</v>
      </c>
      <c r="CJ58" s="112">
        <f t="shared" si="74"/>
        <v>50.96</v>
      </c>
      <c r="CK58" s="113">
        <f t="shared" si="75"/>
        <v>31</v>
      </c>
      <c r="CL58" s="114">
        <f t="shared" si="76"/>
        <v>0</v>
      </c>
      <c r="CM58" s="115">
        <f t="shared" si="77"/>
        <v>81.96</v>
      </c>
      <c r="IL58" s="78"/>
      <c r="IM58"/>
      <c r="IN58"/>
      <c r="IQ58"/>
      <c r="IR58"/>
    </row>
    <row r="59" spans="1:283" s="4" customFormat="1" x14ac:dyDescent="0.2">
      <c r="A59" s="33">
        <v>26</v>
      </c>
      <c r="B59" s="132" t="s">
        <v>149</v>
      </c>
      <c r="C59" s="133"/>
      <c r="D59" s="134"/>
      <c r="E59" s="134" t="s">
        <v>15</v>
      </c>
      <c r="F59" s="135" t="s">
        <v>102</v>
      </c>
      <c r="G59" s="136" t="str">
        <f>IF(AND(OR($G$2="Y",$H$2="Y"),I59&lt;5,J59&lt;5),IF(AND(I59=#REF!,J59=#REF!),#REF!+1,1),"")</f>
        <v/>
      </c>
      <c r="H59" s="137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38">
        <f>IF(ISNA(VLOOKUP(E59,SortLookup!$A$1:$B$5,2,FALSE))," ",VLOOKUP(E59,SortLookup!$A$1:$B$5,2,FALSE))</f>
        <v>0</v>
      </c>
      <c r="J59" s="139" t="str">
        <f>IF(ISNA(VLOOKUP(F59,SortLookup!$A$7:$B$11,2,FALSE))," ",VLOOKUP(F59,SortLookup!$A$7:$B$11,2,FALSE))</f>
        <v xml:space="preserve"> </v>
      </c>
      <c r="K59" s="190">
        <f t="shared" si="52"/>
        <v>248.11</v>
      </c>
      <c r="L59" s="141">
        <f>AB59+AO59+BA59+BL59+BY59+CJ59+CU58+DF58+DQ58+EB58+EM58+EX58+FI58+FT58+GE58+GP58+HA58+HL58+HW58+IH58</f>
        <v>136.11000000000001</v>
      </c>
      <c r="M59" s="114">
        <f>AD59+AQ59+BC59+BN59+CA59+CL59+CW58+DH58+DS58+ED58+EO58+EZ58+FK58+FV58+GG58+GR58+HC58+HN58+HY58+IJ58</f>
        <v>29</v>
      </c>
      <c r="N59" s="113">
        <f t="shared" si="53"/>
        <v>83</v>
      </c>
      <c r="O59" s="142">
        <f>W59+AJ59+AV59+BG59+BT59+CE59+CP58+DA58+DL58+DW58+EH58+ES58+FD58+FO58+FZ58+GK58+GV58+HG58+HR58+IC58</f>
        <v>83</v>
      </c>
      <c r="P59" s="121">
        <v>28.15</v>
      </c>
      <c r="Q59" s="122"/>
      <c r="R59" s="122"/>
      <c r="S59" s="122"/>
      <c r="T59" s="122"/>
      <c r="U59" s="122"/>
      <c r="V59" s="122"/>
      <c r="W59" s="110">
        <v>13</v>
      </c>
      <c r="X59" s="110">
        <v>0</v>
      </c>
      <c r="Y59" s="110">
        <v>0</v>
      </c>
      <c r="Z59" s="110">
        <v>1</v>
      </c>
      <c r="AA59" s="111">
        <v>0</v>
      </c>
      <c r="AB59" s="112">
        <f t="shared" si="54"/>
        <v>28.15</v>
      </c>
      <c r="AC59" s="113">
        <f t="shared" si="55"/>
        <v>13</v>
      </c>
      <c r="AD59" s="114">
        <f t="shared" si="56"/>
        <v>5</v>
      </c>
      <c r="AE59" s="115">
        <f t="shared" si="57"/>
        <v>46.15</v>
      </c>
      <c r="AF59" s="121">
        <v>44.15</v>
      </c>
      <c r="AG59" s="122"/>
      <c r="AH59" s="122"/>
      <c r="AI59" s="122"/>
      <c r="AJ59" s="110">
        <v>9</v>
      </c>
      <c r="AK59" s="110">
        <v>1</v>
      </c>
      <c r="AL59" s="110">
        <v>0</v>
      </c>
      <c r="AM59" s="110">
        <v>1</v>
      </c>
      <c r="AN59" s="111">
        <v>0</v>
      </c>
      <c r="AO59" s="112">
        <f t="shared" si="58"/>
        <v>44.15</v>
      </c>
      <c r="AP59" s="113">
        <f t="shared" si="59"/>
        <v>9</v>
      </c>
      <c r="AQ59" s="114">
        <f t="shared" si="60"/>
        <v>8</v>
      </c>
      <c r="AR59" s="115">
        <f t="shared" si="61"/>
        <v>61.15</v>
      </c>
      <c r="AS59" s="121">
        <v>25.95</v>
      </c>
      <c r="AT59" s="122"/>
      <c r="AU59" s="122"/>
      <c r="AV59" s="110">
        <v>15</v>
      </c>
      <c r="AW59" s="110">
        <v>0</v>
      </c>
      <c r="AX59" s="110">
        <v>0</v>
      </c>
      <c r="AY59" s="110">
        <v>2</v>
      </c>
      <c r="AZ59" s="111">
        <v>0</v>
      </c>
      <c r="BA59" s="112">
        <f t="shared" si="62"/>
        <v>25.95</v>
      </c>
      <c r="BB59" s="113">
        <f t="shared" si="63"/>
        <v>15</v>
      </c>
      <c r="BC59" s="114">
        <f t="shared" si="64"/>
        <v>10</v>
      </c>
      <c r="BD59" s="115">
        <f t="shared" si="65"/>
        <v>50.95</v>
      </c>
      <c r="BE59" s="112"/>
      <c r="BF59" s="116"/>
      <c r="BG59" s="110"/>
      <c r="BH59" s="110"/>
      <c r="BI59" s="110"/>
      <c r="BJ59" s="110"/>
      <c r="BK59" s="111"/>
      <c r="BL59" s="117">
        <f t="shared" si="66"/>
        <v>0</v>
      </c>
      <c r="BM59" s="118">
        <f t="shared" si="67"/>
        <v>0</v>
      </c>
      <c r="BN59" s="119">
        <f t="shared" si="68"/>
        <v>0</v>
      </c>
      <c r="BO59" s="120">
        <f t="shared" si="69"/>
        <v>0</v>
      </c>
      <c r="BP59" s="121"/>
      <c r="BQ59" s="122"/>
      <c r="BR59" s="122"/>
      <c r="BS59" s="122"/>
      <c r="BT59" s="110"/>
      <c r="BU59" s="110"/>
      <c r="BV59" s="110"/>
      <c r="BW59" s="110"/>
      <c r="BX59" s="111"/>
      <c r="BY59" s="112">
        <f t="shared" si="70"/>
        <v>0</v>
      </c>
      <c r="BZ59" s="113">
        <f t="shared" si="71"/>
        <v>0</v>
      </c>
      <c r="CA59" s="123">
        <f t="shared" si="72"/>
        <v>0</v>
      </c>
      <c r="CB59" s="182">
        <f t="shared" si="73"/>
        <v>0</v>
      </c>
      <c r="CC59" s="185">
        <v>37.86</v>
      </c>
      <c r="CD59" s="122"/>
      <c r="CE59" s="110">
        <v>46</v>
      </c>
      <c r="CF59" s="110">
        <v>2</v>
      </c>
      <c r="CG59" s="110">
        <v>0</v>
      </c>
      <c r="CH59" s="110">
        <v>0</v>
      </c>
      <c r="CI59" s="111">
        <v>0</v>
      </c>
      <c r="CJ59" s="112">
        <f t="shared" si="74"/>
        <v>37.86</v>
      </c>
      <c r="CK59" s="113">
        <f t="shared" si="75"/>
        <v>46</v>
      </c>
      <c r="CL59" s="114">
        <f t="shared" si="76"/>
        <v>6</v>
      </c>
      <c r="CM59" s="115">
        <f t="shared" si="77"/>
        <v>89.86</v>
      </c>
      <c r="IL59" s="78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</row>
    <row r="60" spans="1:283" s="4" customFormat="1" x14ac:dyDescent="0.2">
      <c r="A60" s="33">
        <v>27</v>
      </c>
      <c r="B60" s="63" t="s">
        <v>110</v>
      </c>
      <c r="C60" s="25"/>
      <c r="D60" s="64"/>
      <c r="E60" s="64" t="s">
        <v>15</v>
      </c>
      <c r="F60" s="64" t="s">
        <v>22</v>
      </c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>
        <f>IF(ISNA(VLOOKUP(E60,SortLookup!$A$1:$B$5,2,FALSE))," ",VLOOKUP(E60,SortLookup!$A$1:$B$5,2,FALSE))</f>
        <v>0</v>
      </c>
      <c r="J60" s="22">
        <f>IF(ISNA(VLOOKUP(F60,SortLookup!$A$7:$B$11,2,FALSE))," ",VLOOKUP(F60,SortLookup!$A$7:$B$11,2,FALSE))</f>
        <v>3</v>
      </c>
      <c r="K60" s="191">
        <f t="shared" si="52"/>
        <v>255.39</v>
      </c>
      <c r="L60" s="129">
        <f>AB60+AO60+BA60+BL60+BY60+CJ60+CU60+DF60+DQ60+EB60+EM60+EX60+FI60+FT60+GE60+GP60+HA60+HL60+HW60+IH60</f>
        <v>195.39</v>
      </c>
      <c r="M60" s="23">
        <f>AD60+AQ60+BC60+BN60+CA60+CL60+CW60+DH60+DS60+ED60+EO60+EZ60+FK60+FV60+GG60+GR60+HC60+HN60+HY60+IJ60</f>
        <v>3</v>
      </c>
      <c r="N60" s="26">
        <f t="shared" si="53"/>
        <v>57</v>
      </c>
      <c r="O60" s="188">
        <f>W60+AJ60+AV60+BG60+BT60+CE60+CP60+DA60+DL60+DW60+EH60+ES60+FD60+FO60+FZ60+GK60+GV60+HG60+HR60+IC60</f>
        <v>57</v>
      </c>
      <c r="P60" s="31">
        <v>42.98</v>
      </c>
      <c r="Q60" s="28"/>
      <c r="R60" s="28"/>
      <c r="S60" s="28"/>
      <c r="T60" s="28"/>
      <c r="U60" s="28"/>
      <c r="V60" s="28"/>
      <c r="W60" s="29">
        <v>2</v>
      </c>
      <c r="X60" s="29">
        <v>0</v>
      </c>
      <c r="Y60" s="29">
        <v>0</v>
      </c>
      <c r="Z60" s="29">
        <v>0</v>
      </c>
      <c r="AA60" s="30">
        <v>0</v>
      </c>
      <c r="AB60" s="27">
        <f t="shared" si="54"/>
        <v>42.98</v>
      </c>
      <c r="AC60" s="26">
        <f t="shared" si="55"/>
        <v>2</v>
      </c>
      <c r="AD60" s="23">
        <f t="shared" si="56"/>
        <v>0</v>
      </c>
      <c r="AE60" s="45">
        <f t="shared" si="57"/>
        <v>44.98</v>
      </c>
      <c r="AF60" s="31">
        <v>58.33</v>
      </c>
      <c r="AG60" s="28"/>
      <c r="AH60" s="28"/>
      <c r="AI60" s="28"/>
      <c r="AJ60" s="29">
        <v>10</v>
      </c>
      <c r="AK60" s="29">
        <v>0</v>
      </c>
      <c r="AL60" s="29">
        <v>0</v>
      </c>
      <c r="AM60" s="29">
        <v>0</v>
      </c>
      <c r="AN60" s="30">
        <v>0</v>
      </c>
      <c r="AO60" s="27">
        <f t="shared" si="58"/>
        <v>58.33</v>
      </c>
      <c r="AP60" s="26">
        <f t="shared" si="59"/>
        <v>10</v>
      </c>
      <c r="AQ60" s="23">
        <f t="shared" si="60"/>
        <v>0</v>
      </c>
      <c r="AR60" s="45">
        <f t="shared" si="61"/>
        <v>68.33</v>
      </c>
      <c r="AS60" s="31">
        <v>48.8</v>
      </c>
      <c r="AT60" s="28"/>
      <c r="AU60" s="28"/>
      <c r="AV60" s="29">
        <v>5</v>
      </c>
      <c r="AW60" s="29">
        <v>0</v>
      </c>
      <c r="AX60" s="29">
        <v>0</v>
      </c>
      <c r="AY60" s="29">
        <v>0</v>
      </c>
      <c r="AZ60" s="30">
        <v>0</v>
      </c>
      <c r="BA60" s="27">
        <f t="shared" si="62"/>
        <v>48.8</v>
      </c>
      <c r="BB60" s="26">
        <f t="shared" si="63"/>
        <v>5</v>
      </c>
      <c r="BC60" s="23">
        <f t="shared" si="64"/>
        <v>0</v>
      </c>
      <c r="BD60" s="45">
        <f t="shared" si="65"/>
        <v>53.8</v>
      </c>
      <c r="BE60" s="27"/>
      <c r="BF60" s="43"/>
      <c r="BG60" s="29"/>
      <c r="BH60" s="29"/>
      <c r="BI60" s="29"/>
      <c r="BJ60" s="29"/>
      <c r="BK60" s="29"/>
      <c r="BL60" s="129">
        <f t="shared" si="66"/>
        <v>0</v>
      </c>
      <c r="BM60" s="26">
        <f t="shared" si="67"/>
        <v>0</v>
      </c>
      <c r="BN60" s="23">
        <f t="shared" si="68"/>
        <v>0</v>
      </c>
      <c r="BO60" s="181">
        <f t="shared" si="69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9">
        <f t="shared" si="70"/>
        <v>0</v>
      </c>
      <c r="BZ60" s="26">
        <f t="shared" si="71"/>
        <v>0</v>
      </c>
      <c r="CA60" s="23">
        <f t="shared" si="72"/>
        <v>0</v>
      </c>
      <c r="CB60" s="183">
        <f t="shared" si="73"/>
        <v>0</v>
      </c>
      <c r="CC60" s="186">
        <v>45.28</v>
      </c>
      <c r="CD60" s="28"/>
      <c r="CE60" s="29">
        <v>40</v>
      </c>
      <c r="CF60" s="29">
        <v>1</v>
      </c>
      <c r="CG60" s="29">
        <v>0</v>
      </c>
      <c r="CH60" s="29">
        <v>0</v>
      </c>
      <c r="CI60" s="30">
        <v>0</v>
      </c>
      <c r="CJ60" s="27">
        <f t="shared" si="74"/>
        <v>45.28</v>
      </c>
      <c r="CK60" s="26">
        <f t="shared" si="75"/>
        <v>40</v>
      </c>
      <c r="CL60" s="23">
        <f t="shared" si="76"/>
        <v>3</v>
      </c>
      <c r="CM60" s="181">
        <f t="shared" si="77"/>
        <v>88.28</v>
      </c>
      <c r="CN60" s="1"/>
      <c r="CO60" s="1"/>
      <c r="CP60" s="2"/>
      <c r="CQ60" s="2"/>
      <c r="CR60" s="2"/>
      <c r="CS60" s="2"/>
      <c r="CT60" s="2"/>
      <c r="CU60" s="61"/>
      <c r="CV60" s="13"/>
      <c r="CW60" s="6"/>
      <c r="CX60" s="38"/>
      <c r="CY60" s="1"/>
      <c r="CZ60" s="1"/>
      <c r="DA60" s="2"/>
      <c r="DB60" s="2"/>
      <c r="DC60" s="2"/>
      <c r="DD60" s="2"/>
      <c r="DE60" s="2"/>
      <c r="DF60" s="61"/>
      <c r="DG60" s="13"/>
      <c r="DH60" s="6"/>
      <c r="DI60" s="38"/>
      <c r="DJ60" s="1"/>
      <c r="DK60" s="1"/>
      <c r="DL60" s="2"/>
      <c r="DM60" s="2"/>
      <c r="DN60" s="2"/>
      <c r="DO60" s="2"/>
      <c r="DP60" s="2"/>
      <c r="DQ60" s="61"/>
      <c r="DR60" s="13"/>
      <c r="DS60" s="6"/>
      <c r="DT60" s="38"/>
      <c r="DU60" s="1"/>
      <c r="DV60" s="1"/>
      <c r="DW60" s="2"/>
      <c r="DX60" s="2"/>
      <c r="DY60" s="2"/>
      <c r="DZ60" s="2"/>
      <c r="EA60" s="2"/>
      <c r="EB60" s="61"/>
      <c r="EC60" s="13"/>
      <c r="ED60" s="6"/>
      <c r="EE60" s="38"/>
      <c r="EF60" s="1"/>
      <c r="EG60" s="1"/>
      <c r="EH60" s="2"/>
      <c r="EI60" s="2"/>
      <c r="EJ60" s="2"/>
      <c r="EK60" s="2"/>
      <c r="EL60" s="2"/>
      <c r="EM60" s="61"/>
      <c r="EN60" s="13"/>
      <c r="EO60" s="6"/>
      <c r="EP60" s="38"/>
      <c r="EQ60" s="1"/>
      <c r="ER60" s="1"/>
      <c r="ES60" s="2"/>
      <c r="ET60" s="2"/>
      <c r="EU60" s="2"/>
      <c r="EV60" s="2"/>
      <c r="EW60" s="2"/>
      <c r="EX60" s="61"/>
      <c r="EY60" s="13"/>
      <c r="EZ60" s="6"/>
      <c r="FA60" s="38"/>
      <c r="FB60" s="1"/>
      <c r="FC60" s="1"/>
      <c r="FD60" s="2"/>
      <c r="FE60" s="2"/>
      <c r="FF60" s="2"/>
      <c r="FG60" s="2"/>
      <c r="FH60" s="2"/>
      <c r="FI60" s="61"/>
      <c r="FJ60" s="13"/>
      <c r="FK60" s="6"/>
      <c r="FL60" s="38"/>
      <c r="FM60" s="1"/>
      <c r="FN60" s="1"/>
      <c r="FO60" s="2"/>
      <c r="FP60" s="2"/>
      <c r="FQ60" s="2"/>
      <c r="FR60" s="2"/>
      <c r="FS60" s="2"/>
      <c r="FT60" s="61"/>
      <c r="FU60" s="13"/>
      <c r="FV60" s="6"/>
      <c r="FW60" s="38"/>
      <c r="FX60" s="1"/>
      <c r="FY60" s="1"/>
      <c r="FZ60" s="2"/>
      <c r="GA60" s="2"/>
      <c r="GB60" s="2"/>
      <c r="GC60" s="2"/>
      <c r="GD60" s="2"/>
      <c r="GE60" s="61"/>
      <c r="GF60" s="13"/>
      <c r="GG60" s="6"/>
      <c r="GH60" s="38"/>
      <c r="GI60" s="1"/>
      <c r="GJ60" s="1"/>
      <c r="GK60" s="2"/>
      <c r="GL60" s="2"/>
      <c r="GM60" s="2"/>
      <c r="GN60" s="2"/>
      <c r="GO60" s="2"/>
      <c r="GP60" s="61"/>
      <c r="GQ60" s="13"/>
      <c r="GR60" s="6"/>
      <c r="GS60" s="38"/>
      <c r="GT60" s="1"/>
      <c r="GU60" s="1"/>
      <c r="GV60" s="2"/>
      <c r="GW60" s="2"/>
      <c r="GX60" s="2"/>
      <c r="GY60" s="2"/>
      <c r="GZ60" s="2"/>
      <c r="HA60" s="61"/>
      <c r="HB60" s="13"/>
      <c r="HC60" s="6"/>
      <c r="HD60" s="38"/>
      <c r="HE60" s="1"/>
      <c r="HF60" s="1"/>
      <c r="HG60" s="2"/>
      <c r="HH60" s="2"/>
      <c r="HI60" s="2"/>
      <c r="HJ60" s="2"/>
      <c r="HK60" s="2"/>
      <c r="HL60" s="61"/>
      <c r="HM60" s="13"/>
      <c r="HN60" s="6"/>
      <c r="HO60" s="38"/>
      <c r="HP60" s="1"/>
      <c r="HQ60" s="1"/>
      <c r="HR60" s="2"/>
      <c r="HS60" s="2"/>
      <c r="HT60" s="2"/>
      <c r="HU60" s="2"/>
      <c r="HV60" s="2"/>
      <c r="HW60" s="61"/>
      <c r="HX60" s="13"/>
      <c r="HY60" s="6"/>
      <c r="HZ60" s="38"/>
      <c r="IA60" s="1"/>
      <c r="IB60" s="1"/>
      <c r="IC60" s="2"/>
      <c r="ID60" s="2"/>
      <c r="IE60" s="2"/>
      <c r="IF60" s="2"/>
      <c r="IG60" s="2"/>
      <c r="IH60" s="61"/>
      <c r="II60" s="13"/>
      <c r="IJ60" s="6"/>
      <c r="IK60" s="38"/>
      <c r="IL60" s="78"/>
      <c r="IM60"/>
      <c r="IN60"/>
      <c r="IO60"/>
      <c r="IP60"/>
      <c r="IQ60"/>
    </row>
    <row r="61" spans="1:283" s="4" customFormat="1" x14ac:dyDescent="0.2">
      <c r="A61" s="33">
        <v>28</v>
      </c>
      <c r="B61" s="63" t="s">
        <v>161</v>
      </c>
      <c r="C61" s="25"/>
      <c r="D61" s="64" t="s">
        <v>112</v>
      </c>
      <c r="E61" s="64" t="s">
        <v>15</v>
      </c>
      <c r="F61" s="64" t="s">
        <v>102</v>
      </c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>
        <f>IF(ISNA(VLOOKUP(E61,SortLookup!$A$1:$B$5,2,FALSE))," ",VLOOKUP(E61,SortLookup!$A$1:$B$5,2,FALSE))</f>
        <v>0</v>
      </c>
      <c r="J61" s="22" t="str">
        <f>IF(ISNA(VLOOKUP(F61,SortLookup!$A$7:$B$11,2,FALSE))," ",VLOOKUP(F61,SortLookup!$A$7:$B$11,2,FALSE))</f>
        <v xml:space="preserve"> </v>
      </c>
      <c r="K61" s="191">
        <f t="shared" si="52"/>
        <v>280.74</v>
      </c>
      <c r="L61" s="129">
        <f>AB61+AO61+BA61+BL61+BY61+CJ61+CU61+DF61+DQ61+EB61+EM61+EX61+FI61+FT61+GE61+GP61+HA61+HL61+HW61+IH61</f>
        <v>227.74</v>
      </c>
      <c r="M61" s="23">
        <f>AD61+AQ61+BC61+BN61+CA61+CL61+CW61+DH61+DS61+ED61+EO61+EZ61+FK61+FV61+GG61+GR61+HC61+HN61+HY61+IJ61</f>
        <v>0</v>
      </c>
      <c r="N61" s="26">
        <f t="shared" si="53"/>
        <v>53</v>
      </c>
      <c r="O61" s="188">
        <f>W61+AJ61+AV61+BG61+BT61+CE61+CP61+DA61+DL61+DW61+EH61+ES61+FD61+FO61+FZ61+GK61+GV61+HG61+HR61+IC61</f>
        <v>53</v>
      </c>
      <c r="P61" s="31">
        <v>51.63</v>
      </c>
      <c r="Q61" s="28"/>
      <c r="R61" s="28"/>
      <c r="S61" s="28"/>
      <c r="T61" s="28"/>
      <c r="U61" s="28"/>
      <c r="V61" s="28"/>
      <c r="W61" s="29">
        <v>19</v>
      </c>
      <c r="X61" s="29">
        <v>0</v>
      </c>
      <c r="Y61" s="29">
        <v>0</v>
      </c>
      <c r="Z61" s="29">
        <v>0</v>
      </c>
      <c r="AA61" s="30">
        <v>0</v>
      </c>
      <c r="AB61" s="27">
        <f t="shared" si="54"/>
        <v>51.63</v>
      </c>
      <c r="AC61" s="26">
        <f t="shared" si="55"/>
        <v>19</v>
      </c>
      <c r="AD61" s="23">
        <f t="shared" si="56"/>
        <v>0</v>
      </c>
      <c r="AE61" s="45">
        <f t="shared" si="57"/>
        <v>70.63</v>
      </c>
      <c r="AF61" s="31">
        <v>53.95</v>
      </c>
      <c r="AG61" s="28"/>
      <c r="AH61" s="28"/>
      <c r="AI61" s="28"/>
      <c r="AJ61" s="29">
        <v>7</v>
      </c>
      <c r="AK61" s="29">
        <v>0</v>
      </c>
      <c r="AL61" s="29">
        <v>0</v>
      </c>
      <c r="AM61" s="29">
        <v>0</v>
      </c>
      <c r="AN61" s="30">
        <v>0</v>
      </c>
      <c r="AO61" s="27">
        <f t="shared" si="58"/>
        <v>53.95</v>
      </c>
      <c r="AP61" s="26">
        <f t="shared" si="59"/>
        <v>7</v>
      </c>
      <c r="AQ61" s="23">
        <f t="shared" si="60"/>
        <v>0</v>
      </c>
      <c r="AR61" s="45">
        <f t="shared" si="61"/>
        <v>60.95</v>
      </c>
      <c r="AS61" s="31">
        <v>68.209999999999994</v>
      </c>
      <c r="AT61" s="28"/>
      <c r="AU61" s="28"/>
      <c r="AV61" s="29">
        <v>19</v>
      </c>
      <c r="AW61" s="29">
        <v>0</v>
      </c>
      <c r="AX61" s="29">
        <v>0</v>
      </c>
      <c r="AY61" s="29">
        <v>0</v>
      </c>
      <c r="AZ61" s="30">
        <v>0</v>
      </c>
      <c r="BA61" s="27">
        <f t="shared" si="62"/>
        <v>68.209999999999994</v>
      </c>
      <c r="BB61" s="26">
        <f t="shared" si="63"/>
        <v>19</v>
      </c>
      <c r="BC61" s="23">
        <f t="shared" si="64"/>
        <v>0</v>
      </c>
      <c r="BD61" s="45">
        <f t="shared" si="65"/>
        <v>87.21</v>
      </c>
      <c r="BE61" s="27"/>
      <c r="BF61" s="43"/>
      <c r="BG61" s="29"/>
      <c r="BH61" s="29"/>
      <c r="BI61" s="29"/>
      <c r="BJ61" s="29"/>
      <c r="BK61" s="29"/>
      <c r="BL61" s="129">
        <f t="shared" si="66"/>
        <v>0</v>
      </c>
      <c r="BM61" s="26">
        <f t="shared" si="67"/>
        <v>0</v>
      </c>
      <c r="BN61" s="23">
        <f t="shared" si="68"/>
        <v>0</v>
      </c>
      <c r="BO61" s="181">
        <f t="shared" si="69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9">
        <f t="shared" si="70"/>
        <v>0</v>
      </c>
      <c r="BZ61" s="26">
        <f t="shared" si="71"/>
        <v>0</v>
      </c>
      <c r="CA61" s="23">
        <f t="shared" si="72"/>
        <v>0</v>
      </c>
      <c r="CB61" s="183">
        <f t="shared" si="73"/>
        <v>0</v>
      </c>
      <c r="CC61" s="186">
        <v>53.95</v>
      </c>
      <c r="CD61" s="28"/>
      <c r="CE61" s="29">
        <v>8</v>
      </c>
      <c r="CF61" s="29">
        <v>0</v>
      </c>
      <c r="CG61" s="29">
        <v>0</v>
      </c>
      <c r="CH61" s="29">
        <v>0</v>
      </c>
      <c r="CI61" s="30">
        <v>0</v>
      </c>
      <c r="CJ61" s="27">
        <f t="shared" si="74"/>
        <v>53.95</v>
      </c>
      <c r="CK61" s="26">
        <f t="shared" si="75"/>
        <v>8</v>
      </c>
      <c r="CL61" s="23">
        <f t="shared" si="76"/>
        <v>0</v>
      </c>
      <c r="CM61" s="181">
        <f t="shared" si="77"/>
        <v>61.95</v>
      </c>
      <c r="IL61" s="78"/>
    </row>
    <row r="62" spans="1:283" s="4" customFormat="1" x14ac:dyDescent="0.2">
      <c r="A62" s="33">
        <v>29</v>
      </c>
      <c r="B62" s="63" t="s">
        <v>167</v>
      </c>
      <c r="C62" s="25"/>
      <c r="D62" s="64"/>
      <c r="E62" s="64" t="s">
        <v>15</v>
      </c>
      <c r="F62" s="64" t="s">
        <v>111</v>
      </c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>
        <f>IF(ISNA(VLOOKUP(E62,SortLookup!$A$1:$B$5,2,FALSE))," ",VLOOKUP(E62,SortLookup!$A$1:$B$5,2,FALSE))</f>
        <v>0</v>
      </c>
      <c r="J62" s="22" t="str">
        <f>IF(ISNA(VLOOKUP(F62,SortLookup!$A$7:$B$11,2,FALSE))," ",VLOOKUP(F62,SortLookup!$A$7:$B$11,2,FALSE))</f>
        <v xml:space="preserve"> </v>
      </c>
      <c r="K62" s="191">
        <f t="shared" si="52"/>
        <v>283.25</v>
      </c>
      <c r="L62" s="129">
        <f>AB62+AO62+BA62+BL62+BY62+CJ62+CU61+DF61+DQ61+EB61+EM61+EX61+FI61+FT61+GE61+GP61+HA61+HL61+HW61+IH61</f>
        <v>161.25</v>
      </c>
      <c r="M62" s="23">
        <f>AD62+AQ62+BC62+BN62+CA62+CL62+CW61+DH61+DS61+ED61+EO61+EZ61+FK61+FV61+GG61+GR61+HC61+HN61+HY61+IJ61</f>
        <v>11</v>
      </c>
      <c r="N62" s="26">
        <f t="shared" si="53"/>
        <v>111</v>
      </c>
      <c r="O62" s="188">
        <f>W62+AJ62+AV62+BG62+BT62+CE62+CP61+DA61+DL61+DW61+EH61+ES61+FD61+FO61+FZ61+GK61+GV61+HG61+HR61+IC61</f>
        <v>111</v>
      </c>
      <c r="P62" s="31">
        <v>53.26</v>
      </c>
      <c r="Q62" s="28"/>
      <c r="R62" s="28"/>
      <c r="S62" s="28"/>
      <c r="T62" s="28"/>
      <c r="U62" s="28"/>
      <c r="V62" s="28"/>
      <c r="W62" s="29">
        <v>6</v>
      </c>
      <c r="X62" s="29">
        <v>0</v>
      </c>
      <c r="Y62" s="29">
        <v>0</v>
      </c>
      <c r="Z62" s="29">
        <v>0</v>
      </c>
      <c r="AA62" s="30">
        <v>0</v>
      </c>
      <c r="AB62" s="27">
        <f t="shared" si="54"/>
        <v>53.26</v>
      </c>
      <c r="AC62" s="26">
        <f t="shared" si="55"/>
        <v>6</v>
      </c>
      <c r="AD62" s="23">
        <f t="shared" si="56"/>
        <v>0</v>
      </c>
      <c r="AE62" s="45">
        <f t="shared" si="57"/>
        <v>59.26</v>
      </c>
      <c r="AF62" s="31">
        <v>42.97</v>
      </c>
      <c r="AG62" s="28"/>
      <c r="AH62" s="28"/>
      <c r="AI62" s="28"/>
      <c r="AJ62" s="29">
        <v>17</v>
      </c>
      <c r="AK62" s="29">
        <v>2</v>
      </c>
      <c r="AL62" s="29">
        <v>0</v>
      </c>
      <c r="AM62" s="29">
        <v>1</v>
      </c>
      <c r="AN62" s="30">
        <v>0</v>
      </c>
      <c r="AO62" s="27">
        <f t="shared" si="58"/>
        <v>42.97</v>
      </c>
      <c r="AP62" s="26">
        <f t="shared" si="59"/>
        <v>17</v>
      </c>
      <c r="AQ62" s="23">
        <f t="shared" si="60"/>
        <v>11</v>
      </c>
      <c r="AR62" s="45">
        <f t="shared" si="61"/>
        <v>70.97</v>
      </c>
      <c r="AS62" s="31">
        <v>33.770000000000003</v>
      </c>
      <c r="AT62" s="28"/>
      <c r="AU62" s="28"/>
      <c r="AV62" s="29">
        <v>23</v>
      </c>
      <c r="AW62" s="29">
        <v>0</v>
      </c>
      <c r="AX62" s="29">
        <v>0</v>
      </c>
      <c r="AY62" s="29">
        <v>0</v>
      </c>
      <c r="AZ62" s="30">
        <v>0</v>
      </c>
      <c r="BA62" s="27">
        <f t="shared" si="62"/>
        <v>33.770000000000003</v>
      </c>
      <c r="BB62" s="26">
        <f t="shared" si="63"/>
        <v>23</v>
      </c>
      <c r="BC62" s="23">
        <f t="shared" si="64"/>
        <v>0</v>
      </c>
      <c r="BD62" s="45">
        <f t="shared" si="65"/>
        <v>56.77</v>
      </c>
      <c r="BE62" s="27"/>
      <c r="BF62" s="43"/>
      <c r="BG62" s="29"/>
      <c r="BH62" s="29"/>
      <c r="BI62" s="29"/>
      <c r="BJ62" s="29"/>
      <c r="BK62" s="29"/>
      <c r="BL62" s="129">
        <f t="shared" si="66"/>
        <v>0</v>
      </c>
      <c r="BM62" s="26">
        <f t="shared" si="67"/>
        <v>0</v>
      </c>
      <c r="BN62" s="23">
        <f t="shared" si="68"/>
        <v>0</v>
      </c>
      <c r="BO62" s="181">
        <f t="shared" si="69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9">
        <f t="shared" si="70"/>
        <v>0</v>
      </c>
      <c r="BZ62" s="26">
        <f t="shared" si="71"/>
        <v>0</v>
      </c>
      <c r="CA62" s="23">
        <f t="shared" si="72"/>
        <v>0</v>
      </c>
      <c r="CB62" s="183">
        <f t="shared" si="73"/>
        <v>0</v>
      </c>
      <c r="CC62" s="186">
        <v>31.25</v>
      </c>
      <c r="CD62" s="28"/>
      <c r="CE62" s="29">
        <v>65</v>
      </c>
      <c r="CF62" s="29">
        <v>0</v>
      </c>
      <c r="CG62" s="29">
        <v>0</v>
      </c>
      <c r="CH62" s="29">
        <v>0</v>
      </c>
      <c r="CI62" s="30">
        <v>0</v>
      </c>
      <c r="CJ62" s="27">
        <f t="shared" si="74"/>
        <v>31.25</v>
      </c>
      <c r="CK62" s="26">
        <f t="shared" si="75"/>
        <v>65</v>
      </c>
      <c r="CL62" s="23">
        <f t="shared" si="76"/>
        <v>0</v>
      </c>
      <c r="CM62" s="181">
        <f t="shared" si="77"/>
        <v>96.25</v>
      </c>
      <c r="CN62" s="1"/>
      <c r="CO62" s="1"/>
      <c r="CP62" s="2"/>
      <c r="CQ62" s="2"/>
      <c r="CR62" s="2"/>
      <c r="CS62" s="2"/>
      <c r="CT62" s="2"/>
      <c r="CU62" s="61"/>
      <c r="CV62" s="13"/>
      <c r="CW62" s="6"/>
      <c r="CX62" s="38"/>
      <c r="CY62" s="1"/>
      <c r="CZ62" s="1"/>
      <c r="DA62" s="2"/>
      <c r="DB62" s="2"/>
      <c r="DC62" s="2"/>
      <c r="DD62" s="2"/>
      <c r="DE62" s="2"/>
      <c r="DF62" s="61"/>
      <c r="DG62" s="13"/>
      <c r="DH62" s="6"/>
      <c r="DI62" s="38"/>
      <c r="DJ62" s="1"/>
      <c r="DK62" s="1"/>
      <c r="DL62" s="2"/>
      <c r="DM62" s="2"/>
      <c r="DN62" s="2"/>
      <c r="DO62" s="2"/>
      <c r="DP62" s="2"/>
      <c r="DQ62" s="61"/>
      <c r="DR62" s="13"/>
      <c r="DS62" s="6"/>
      <c r="DT62" s="38"/>
      <c r="DU62" s="1"/>
      <c r="DV62" s="1"/>
      <c r="DW62" s="2"/>
      <c r="DX62" s="2"/>
      <c r="DY62" s="2"/>
      <c r="DZ62" s="2"/>
      <c r="EA62" s="2"/>
      <c r="EB62" s="61"/>
      <c r="EC62" s="13"/>
      <c r="ED62" s="6"/>
      <c r="EE62" s="38"/>
      <c r="EF62" s="1"/>
      <c r="EG62" s="1"/>
      <c r="EH62" s="2"/>
      <c r="EI62" s="2"/>
      <c r="EJ62" s="2"/>
      <c r="EK62" s="2"/>
      <c r="EL62" s="2"/>
      <c r="EM62" s="61"/>
      <c r="EN62" s="13"/>
      <c r="EO62" s="6"/>
      <c r="EP62" s="38"/>
      <c r="EQ62" s="1"/>
      <c r="ER62" s="1"/>
      <c r="ES62" s="2"/>
      <c r="ET62" s="2"/>
      <c r="EU62" s="2"/>
      <c r="EV62" s="2"/>
      <c r="EW62" s="2"/>
      <c r="EX62" s="61"/>
      <c r="EY62" s="13"/>
      <c r="EZ62" s="6"/>
      <c r="FA62" s="38"/>
      <c r="FB62" s="1"/>
      <c r="FC62" s="1"/>
      <c r="FD62" s="2"/>
      <c r="FE62" s="2"/>
      <c r="FF62" s="2"/>
      <c r="FG62" s="2"/>
      <c r="FH62" s="2"/>
      <c r="FI62" s="61"/>
      <c r="FJ62" s="13"/>
      <c r="FK62" s="6"/>
      <c r="FL62" s="38"/>
      <c r="FM62" s="1"/>
      <c r="FN62" s="1"/>
      <c r="FO62" s="2"/>
      <c r="FP62" s="2"/>
      <c r="FQ62" s="2"/>
      <c r="FR62" s="2"/>
      <c r="FS62" s="2"/>
      <c r="FT62" s="61"/>
      <c r="FU62" s="13"/>
      <c r="FV62" s="6"/>
      <c r="FW62" s="38"/>
      <c r="FX62" s="1"/>
      <c r="FY62" s="1"/>
      <c r="FZ62" s="2"/>
      <c r="GA62" s="2"/>
      <c r="GB62" s="2"/>
      <c r="GC62" s="2"/>
      <c r="GD62" s="2"/>
      <c r="GE62" s="61"/>
      <c r="GF62" s="13"/>
      <c r="GG62" s="6"/>
      <c r="GH62" s="38"/>
      <c r="GI62" s="1"/>
      <c r="GJ62" s="1"/>
      <c r="GK62" s="2"/>
      <c r="GL62" s="2"/>
      <c r="GM62" s="2"/>
      <c r="GN62" s="2"/>
      <c r="GO62" s="2"/>
      <c r="GP62" s="61"/>
      <c r="GQ62" s="13"/>
      <c r="GR62" s="6"/>
      <c r="GS62" s="38"/>
      <c r="GT62" s="1"/>
      <c r="GU62" s="1"/>
      <c r="GV62" s="2"/>
      <c r="GW62" s="2"/>
      <c r="GX62" s="2"/>
      <c r="GY62" s="2"/>
      <c r="GZ62" s="2"/>
      <c r="HA62" s="61"/>
      <c r="HB62" s="13"/>
      <c r="HC62" s="6"/>
      <c r="HD62" s="38"/>
      <c r="HE62" s="1"/>
      <c r="HF62" s="1"/>
      <c r="HG62" s="2"/>
      <c r="HH62" s="2"/>
      <c r="HI62" s="2"/>
      <c r="HJ62" s="2"/>
      <c r="HK62" s="2"/>
      <c r="HL62" s="61"/>
      <c r="HM62" s="13"/>
      <c r="HN62" s="6"/>
      <c r="HO62" s="38"/>
      <c r="HP62" s="1"/>
      <c r="HQ62" s="1"/>
      <c r="HR62" s="2"/>
      <c r="HS62" s="2"/>
      <c r="HT62" s="2"/>
      <c r="HU62" s="2"/>
      <c r="HV62" s="2"/>
      <c r="HW62" s="61"/>
      <c r="HX62" s="13"/>
      <c r="HY62" s="6"/>
      <c r="HZ62" s="38"/>
      <c r="IA62" s="1"/>
      <c r="IB62" s="1"/>
      <c r="IC62" s="2"/>
      <c r="ID62" s="2"/>
      <c r="IE62" s="2"/>
      <c r="IF62" s="2"/>
      <c r="IG62" s="2"/>
      <c r="IH62" s="61"/>
      <c r="II62" s="13"/>
      <c r="IJ62" s="6"/>
      <c r="IK62" s="38"/>
      <c r="IL62" s="78"/>
      <c r="IM62"/>
      <c r="IN62"/>
      <c r="IO62"/>
      <c r="IP62"/>
      <c r="IQ62"/>
    </row>
    <row r="63" spans="1:283" s="4" customFormat="1" x14ac:dyDescent="0.2">
      <c r="A63" s="33">
        <v>30</v>
      </c>
      <c r="B63" s="63" t="s">
        <v>142</v>
      </c>
      <c r="C63" s="25"/>
      <c r="D63" s="64"/>
      <c r="E63" s="64" t="s">
        <v>15</v>
      </c>
      <c r="F63" s="64" t="s">
        <v>23</v>
      </c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>
        <f>IF(ISNA(VLOOKUP(E63,SortLookup!$A$1:$B$5,2,FALSE))," ",VLOOKUP(E63,SortLookup!$A$1:$B$5,2,FALSE))</f>
        <v>0</v>
      </c>
      <c r="J63" s="22">
        <f>IF(ISNA(VLOOKUP(F63,SortLookup!$A$7:$B$11,2,FALSE))," ",VLOOKUP(F63,SortLookup!$A$7:$B$11,2,FALSE))</f>
        <v>4</v>
      </c>
      <c r="K63" s="191">
        <f t="shared" si="52"/>
        <v>286.95999999999998</v>
      </c>
      <c r="L63" s="129">
        <f>AB63+AO63+BA63+BL63+BY63+CJ63+CU62+DF62+DQ62+EB62+EM62+EX62+FI62+FT62+GE62+GP62+HA62+HL62+HW62+IH62</f>
        <v>194.96</v>
      </c>
      <c r="M63" s="23">
        <f>AD63+AQ63+BC63+BN63+CA63+CL63+CW62+DH62+DS62+ED62+EO62+EZ62+FK62+FV62+GG62+GR62+HC62+HN62+HY62+IJ62</f>
        <v>5</v>
      </c>
      <c r="N63" s="26">
        <f t="shared" si="53"/>
        <v>87</v>
      </c>
      <c r="O63" s="188">
        <f>W63+AJ63+AV63+BG63+BT63+CE63+CP62+DA62+DL62+DW62+EH62+ES62+FD62+FO62+FZ62+GK62+GV62+HG62+HR62+IC62</f>
        <v>87</v>
      </c>
      <c r="P63" s="31">
        <v>44.53</v>
      </c>
      <c r="Q63" s="28"/>
      <c r="R63" s="28"/>
      <c r="S63" s="28"/>
      <c r="T63" s="28"/>
      <c r="U63" s="28"/>
      <c r="V63" s="28"/>
      <c r="W63" s="29">
        <v>8</v>
      </c>
      <c r="X63" s="29">
        <v>0</v>
      </c>
      <c r="Y63" s="29">
        <v>0</v>
      </c>
      <c r="Z63" s="29">
        <v>0</v>
      </c>
      <c r="AA63" s="30">
        <v>0</v>
      </c>
      <c r="AB63" s="27">
        <f t="shared" si="54"/>
        <v>44.53</v>
      </c>
      <c r="AC63" s="26">
        <f t="shared" si="55"/>
        <v>8</v>
      </c>
      <c r="AD63" s="23">
        <f t="shared" si="56"/>
        <v>0</v>
      </c>
      <c r="AE63" s="45">
        <f t="shared" si="57"/>
        <v>52.53</v>
      </c>
      <c r="AF63" s="31">
        <v>60.85</v>
      </c>
      <c r="AG63" s="28"/>
      <c r="AH63" s="28"/>
      <c r="AI63" s="28"/>
      <c r="AJ63" s="29">
        <v>6</v>
      </c>
      <c r="AK63" s="29">
        <v>0</v>
      </c>
      <c r="AL63" s="29">
        <v>0</v>
      </c>
      <c r="AM63" s="29">
        <v>1</v>
      </c>
      <c r="AN63" s="30">
        <v>0</v>
      </c>
      <c r="AO63" s="27">
        <f t="shared" si="58"/>
        <v>60.85</v>
      </c>
      <c r="AP63" s="26">
        <f t="shared" si="59"/>
        <v>6</v>
      </c>
      <c r="AQ63" s="23">
        <f t="shared" si="60"/>
        <v>5</v>
      </c>
      <c r="AR63" s="45">
        <f t="shared" si="61"/>
        <v>71.849999999999994</v>
      </c>
      <c r="AS63" s="31">
        <v>50.35</v>
      </c>
      <c r="AT63" s="28"/>
      <c r="AU63" s="28"/>
      <c r="AV63" s="29">
        <v>10</v>
      </c>
      <c r="AW63" s="29">
        <v>0</v>
      </c>
      <c r="AX63" s="29">
        <v>0</v>
      </c>
      <c r="AY63" s="29">
        <v>0</v>
      </c>
      <c r="AZ63" s="30">
        <v>0</v>
      </c>
      <c r="BA63" s="27">
        <f t="shared" si="62"/>
        <v>50.35</v>
      </c>
      <c r="BB63" s="26">
        <f t="shared" si="63"/>
        <v>10</v>
      </c>
      <c r="BC63" s="23">
        <f t="shared" si="64"/>
        <v>0</v>
      </c>
      <c r="BD63" s="45">
        <f t="shared" si="65"/>
        <v>60.35</v>
      </c>
      <c r="BE63" s="27"/>
      <c r="BF63" s="43"/>
      <c r="BG63" s="29"/>
      <c r="BH63" s="29"/>
      <c r="BI63" s="29"/>
      <c r="BJ63" s="29"/>
      <c r="BK63" s="29"/>
      <c r="BL63" s="129">
        <f t="shared" si="66"/>
        <v>0</v>
      </c>
      <c r="BM63" s="26">
        <f t="shared" si="67"/>
        <v>0</v>
      </c>
      <c r="BN63" s="23">
        <f t="shared" si="68"/>
        <v>0</v>
      </c>
      <c r="BO63" s="181">
        <f t="shared" si="69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9">
        <f t="shared" si="70"/>
        <v>0</v>
      </c>
      <c r="BZ63" s="26">
        <f t="shared" si="71"/>
        <v>0</v>
      </c>
      <c r="CA63" s="23">
        <f t="shared" si="72"/>
        <v>0</v>
      </c>
      <c r="CB63" s="183">
        <f t="shared" si="73"/>
        <v>0</v>
      </c>
      <c r="CC63" s="186">
        <v>39.229999999999997</v>
      </c>
      <c r="CD63" s="28"/>
      <c r="CE63" s="29">
        <v>63</v>
      </c>
      <c r="CF63" s="29">
        <v>0</v>
      </c>
      <c r="CG63" s="29">
        <v>0</v>
      </c>
      <c r="CH63" s="29">
        <v>0</v>
      </c>
      <c r="CI63" s="30">
        <v>0</v>
      </c>
      <c r="CJ63" s="27">
        <f t="shared" si="74"/>
        <v>39.229999999999997</v>
      </c>
      <c r="CK63" s="26">
        <f t="shared" si="75"/>
        <v>63</v>
      </c>
      <c r="CL63" s="23">
        <f t="shared" si="76"/>
        <v>0</v>
      </c>
      <c r="CM63" s="181">
        <f t="shared" si="77"/>
        <v>102.23</v>
      </c>
      <c r="CN63"/>
      <c r="CO63"/>
      <c r="CP63"/>
      <c r="CQ63"/>
      <c r="CR63"/>
      <c r="CS63"/>
      <c r="CT63"/>
      <c r="CW63"/>
      <c r="CZ63"/>
      <c r="DA63"/>
      <c r="DB63"/>
      <c r="DC63"/>
      <c r="DD63"/>
      <c r="DE63"/>
      <c r="DH63"/>
      <c r="DK63"/>
      <c r="DL63"/>
      <c r="DM63"/>
      <c r="DN63"/>
      <c r="DO63"/>
      <c r="DP63"/>
      <c r="DS63"/>
      <c r="DV63"/>
      <c r="DW63"/>
      <c r="DX63"/>
      <c r="DY63"/>
      <c r="DZ63"/>
      <c r="EA63"/>
      <c r="ED63"/>
      <c r="EG63"/>
      <c r="EH63"/>
      <c r="EI63"/>
      <c r="EJ63"/>
      <c r="EK63"/>
      <c r="EL63"/>
      <c r="EO63"/>
      <c r="ER63"/>
      <c r="ES63"/>
      <c r="ET63"/>
      <c r="EU63"/>
      <c r="EV63"/>
      <c r="EW63"/>
      <c r="EZ63"/>
      <c r="FC63"/>
      <c r="FD63"/>
      <c r="FE63"/>
      <c r="FF63"/>
      <c r="FG63"/>
      <c r="FH63"/>
      <c r="FK63"/>
      <c r="FN63"/>
      <c r="FO63"/>
      <c r="FP63"/>
      <c r="FQ63"/>
      <c r="FR63"/>
      <c r="FS63"/>
      <c r="FV63"/>
      <c r="FY63"/>
      <c r="FZ63"/>
      <c r="GA63"/>
      <c r="GB63"/>
      <c r="GC63"/>
      <c r="GD63"/>
      <c r="GG63"/>
      <c r="GJ63"/>
      <c r="GK63"/>
      <c r="GL63"/>
      <c r="GM63"/>
      <c r="GN63"/>
      <c r="GO63"/>
      <c r="GR63"/>
      <c r="GU63"/>
      <c r="GV63"/>
      <c r="GW63"/>
      <c r="GX63"/>
      <c r="GY63"/>
      <c r="GZ63"/>
      <c r="HC63"/>
      <c r="HF63"/>
      <c r="HG63"/>
      <c r="HH63"/>
      <c r="HI63"/>
      <c r="HJ63"/>
      <c r="HK63"/>
      <c r="HN63"/>
      <c r="HQ63"/>
      <c r="HR63"/>
      <c r="HS63"/>
      <c r="HT63"/>
      <c r="HU63"/>
      <c r="HV63"/>
      <c r="HY63"/>
      <c r="IB63"/>
      <c r="IC63"/>
      <c r="ID63"/>
      <c r="IE63"/>
      <c r="IF63"/>
      <c r="IG63"/>
      <c r="IJ63"/>
      <c r="IK63"/>
      <c r="IL63" s="78"/>
    </row>
    <row r="64" spans="1:283" s="4" customFormat="1" x14ac:dyDescent="0.2">
      <c r="A64" s="33">
        <v>31</v>
      </c>
      <c r="B64" s="63" t="s">
        <v>157</v>
      </c>
      <c r="C64" s="25"/>
      <c r="D64" s="64" t="s">
        <v>112</v>
      </c>
      <c r="E64" s="64" t="s">
        <v>15</v>
      </c>
      <c r="F64" s="64" t="s">
        <v>102</v>
      </c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>
        <f>IF(ISNA(VLOOKUP(E64,SortLookup!$A$1:$B$5,2,FALSE))," ",VLOOKUP(E64,SortLookup!$A$1:$B$5,2,FALSE))</f>
        <v>0</v>
      </c>
      <c r="J64" s="22" t="str">
        <f>IF(ISNA(VLOOKUP(F64,SortLookup!$A$7:$B$11,2,FALSE))," ",VLOOKUP(F64,SortLookup!$A$7:$B$11,2,FALSE))</f>
        <v xml:space="preserve"> </v>
      </c>
      <c r="K64" s="191">
        <f t="shared" si="52"/>
        <v>304.66000000000003</v>
      </c>
      <c r="L64" s="129">
        <f>AB64+AO64+BA64+BL64+BY64+CJ64+CU63+DF63+DQ63+EB63+EM63+EX63+FI63+FT63+GE63+GP63+HA63+HL63+HW63+IH63</f>
        <v>166.66</v>
      </c>
      <c r="M64" s="23">
        <f>AD64+AQ64+BC64+BN64+CA64+CL64+CW63+DH63+DS63+ED63+EO63+EZ63+FK63+FV63+GG63+GR63+HC63+HN63+HY63+IJ63</f>
        <v>15</v>
      </c>
      <c r="N64" s="26">
        <f t="shared" si="53"/>
        <v>123</v>
      </c>
      <c r="O64" s="188">
        <f>W64+AJ64+AV64+BG64+BT64+CE64+CP63+DA63+DL63+DW63+EH63+ES63+FD63+FO63+FZ63+GK63+GV63+HG63+HR63+IC63</f>
        <v>123</v>
      </c>
      <c r="P64" s="31">
        <v>35.409999999999997</v>
      </c>
      <c r="Q64" s="28"/>
      <c r="R64" s="28"/>
      <c r="S64" s="28"/>
      <c r="T64" s="28"/>
      <c r="U64" s="28"/>
      <c r="V64" s="28"/>
      <c r="W64" s="29">
        <v>9</v>
      </c>
      <c r="X64" s="29">
        <v>0</v>
      </c>
      <c r="Y64" s="29">
        <v>0</v>
      </c>
      <c r="Z64" s="29">
        <v>0</v>
      </c>
      <c r="AA64" s="30">
        <v>0</v>
      </c>
      <c r="AB64" s="27">
        <f t="shared" si="54"/>
        <v>35.409999999999997</v>
      </c>
      <c r="AC64" s="26">
        <f t="shared" si="55"/>
        <v>9</v>
      </c>
      <c r="AD64" s="23">
        <f t="shared" si="56"/>
        <v>0</v>
      </c>
      <c r="AE64" s="45">
        <f t="shared" si="57"/>
        <v>44.41</v>
      </c>
      <c r="AF64" s="31">
        <v>48.14</v>
      </c>
      <c r="AG64" s="28"/>
      <c r="AH64" s="28"/>
      <c r="AI64" s="28"/>
      <c r="AJ64" s="29">
        <v>18</v>
      </c>
      <c r="AK64" s="29">
        <v>0</v>
      </c>
      <c r="AL64" s="29">
        <v>0</v>
      </c>
      <c r="AM64" s="29">
        <v>1</v>
      </c>
      <c r="AN64" s="30">
        <v>0</v>
      </c>
      <c r="AO64" s="27">
        <f t="shared" si="58"/>
        <v>48.14</v>
      </c>
      <c r="AP64" s="26">
        <f t="shared" si="59"/>
        <v>18</v>
      </c>
      <c r="AQ64" s="23">
        <f t="shared" si="60"/>
        <v>5</v>
      </c>
      <c r="AR64" s="45">
        <f t="shared" si="61"/>
        <v>71.14</v>
      </c>
      <c r="AS64" s="31">
        <v>48.45</v>
      </c>
      <c r="AT64" s="28"/>
      <c r="AU64" s="28"/>
      <c r="AV64" s="29">
        <v>23</v>
      </c>
      <c r="AW64" s="29">
        <v>0</v>
      </c>
      <c r="AX64" s="29">
        <v>0</v>
      </c>
      <c r="AY64" s="29">
        <v>2</v>
      </c>
      <c r="AZ64" s="30">
        <v>0</v>
      </c>
      <c r="BA64" s="27">
        <f t="shared" si="62"/>
        <v>48.45</v>
      </c>
      <c r="BB64" s="26">
        <f t="shared" si="63"/>
        <v>23</v>
      </c>
      <c r="BC64" s="23">
        <f t="shared" si="64"/>
        <v>10</v>
      </c>
      <c r="BD64" s="45">
        <f t="shared" si="65"/>
        <v>81.45</v>
      </c>
      <c r="BE64" s="27"/>
      <c r="BF64" s="43"/>
      <c r="BG64" s="29"/>
      <c r="BH64" s="29"/>
      <c r="BI64" s="29"/>
      <c r="BJ64" s="29"/>
      <c r="BK64" s="29"/>
      <c r="BL64" s="129">
        <f t="shared" si="66"/>
        <v>0</v>
      </c>
      <c r="BM64" s="26">
        <f t="shared" si="67"/>
        <v>0</v>
      </c>
      <c r="BN64" s="23">
        <f t="shared" si="68"/>
        <v>0</v>
      </c>
      <c r="BO64" s="181">
        <f t="shared" si="69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9">
        <f t="shared" si="70"/>
        <v>0</v>
      </c>
      <c r="BZ64" s="26">
        <f t="shared" si="71"/>
        <v>0</v>
      </c>
      <c r="CA64" s="23">
        <f t="shared" si="72"/>
        <v>0</v>
      </c>
      <c r="CB64" s="183">
        <f t="shared" si="73"/>
        <v>0</v>
      </c>
      <c r="CC64" s="186">
        <v>34.659999999999997</v>
      </c>
      <c r="CD64" s="28"/>
      <c r="CE64" s="29">
        <v>73</v>
      </c>
      <c r="CF64" s="29">
        <v>0</v>
      </c>
      <c r="CG64" s="29">
        <v>0</v>
      </c>
      <c r="CH64" s="29">
        <v>0</v>
      </c>
      <c r="CI64" s="30">
        <v>0</v>
      </c>
      <c r="CJ64" s="27">
        <f t="shared" si="74"/>
        <v>34.659999999999997</v>
      </c>
      <c r="CK64" s="26">
        <f t="shared" si="75"/>
        <v>73</v>
      </c>
      <c r="CL64" s="23">
        <f t="shared" si="76"/>
        <v>0</v>
      </c>
      <c r="CM64" s="181">
        <f t="shared" si="77"/>
        <v>107.66</v>
      </c>
      <c r="IL64" s="78"/>
    </row>
    <row r="65" spans="1:283" s="4" customFormat="1" ht="13.5" thickBot="1" x14ac:dyDescent="0.25">
      <c r="A65" s="33">
        <v>32</v>
      </c>
      <c r="B65" s="95" t="s">
        <v>160</v>
      </c>
      <c r="C65" s="96"/>
      <c r="D65" s="97" t="s">
        <v>112</v>
      </c>
      <c r="E65" s="97" t="s">
        <v>15</v>
      </c>
      <c r="F65" s="97" t="s">
        <v>102</v>
      </c>
      <c r="G65" s="98" t="str">
        <f>IF(AND(OR($G$2="Y",$H$2="Y"),I65&lt;5,J65&lt;5),IF(AND(I65=#REF!,J65=#REF!),#REF!+1,1),"")</f>
        <v/>
      </c>
      <c r="H65" s="98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99">
        <f>IF(ISNA(VLOOKUP(E65,SortLookup!$A$1:$B$5,2,FALSE))," ",VLOOKUP(E65,SortLookup!$A$1:$B$5,2,FALSE))</f>
        <v>0</v>
      </c>
      <c r="J65" s="100" t="str">
        <f>IF(ISNA(VLOOKUP(F65,SortLookup!$A$7:$B$11,2,FALSE))," ",VLOOKUP(F65,SortLookup!$A$7:$B$11,2,FALSE))</f>
        <v xml:space="preserve"> </v>
      </c>
      <c r="K65" s="192">
        <f t="shared" si="52"/>
        <v>326.72000000000003</v>
      </c>
      <c r="L65" s="101">
        <f>AB65+AO65+BA65+BL65+BY65+CJ65+CU65+DF65+DQ65+EB65+EM65+EX65+FI65+FT65+GE65+GP65+HA65+HL65+HW65+IH65</f>
        <v>203.72</v>
      </c>
      <c r="M65" s="102">
        <f>AD65+AQ65+BC65+BN65+CA65+CL65+CW65+DH65+DS65+ED65+EO65+EZ65+FK65+FV65+GG65+GR65+HC65+HN65+HY65+IJ65</f>
        <v>20</v>
      </c>
      <c r="N65" s="103">
        <f t="shared" si="53"/>
        <v>103</v>
      </c>
      <c r="O65" s="189">
        <f>W65+AJ65+AV65+BG65+BT65+CE65+CP65+DA65+DL65+DW65+EH65+ES65+FD65+FO65+FZ65+GK65+GV65+HG65+HR65+IC65</f>
        <v>103</v>
      </c>
      <c r="P65" s="104">
        <v>44.55</v>
      </c>
      <c r="Q65" s="105"/>
      <c r="R65" s="105"/>
      <c r="S65" s="105"/>
      <c r="T65" s="105"/>
      <c r="U65" s="105"/>
      <c r="V65" s="105"/>
      <c r="W65" s="106">
        <v>9</v>
      </c>
      <c r="X65" s="106">
        <v>0</v>
      </c>
      <c r="Y65" s="106">
        <v>0</v>
      </c>
      <c r="Z65" s="106">
        <v>3</v>
      </c>
      <c r="AA65" s="107">
        <v>0</v>
      </c>
      <c r="AB65" s="108">
        <f t="shared" si="54"/>
        <v>44.55</v>
      </c>
      <c r="AC65" s="103">
        <f t="shared" si="55"/>
        <v>9</v>
      </c>
      <c r="AD65" s="102">
        <f t="shared" si="56"/>
        <v>15</v>
      </c>
      <c r="AE65" s="109">
        <f t="shared" si="57"/>
        <v>68.55</v>
      </c>
      <c r="AF65" s="104">
        <v>66.05</v>
      </c>
      <c r="AG65" s="105"/>
      <c r="AH65" s="105"/>
      <c r="AI65" s="105"/>
      <c r="AJ65" s="106">
        <v>11</v>
      </c>
      <c r="AK65" s="106">
        <v>0</v>
      </c>
      <c r="AL65" s="106">
        <v>0</v>
      </c>
      <c r="AM65" s="106">
        <v>0</v>
      </c>
      <c r="AN65" s="107">
        <v>0</v>
      </c>
      <c r="AO65" s="108">
        <f t="shared" si="58"/>
        <v>66.05</v>
      </c>
      <c r="AP65" s="103">
        <f t="shared" si="59"/>
        <v>11</v>
      </c>
      <c r="AQ65" s="102">
        <f t="shared" si="60"/>
        <v>0</v>
      </c>
      <c r="AR65" s="109">
        <f t="shared" si="61"/>
        <v>77.05</v>
      </c>
      <c r="AS65" s="104">
        <v>42.9</v>
      </c>
      <c r="AT65" s="105"/>
      <c r="AU65" s="105"/>
      <c r="AV65" s="106">
        <v>17</v>
      </c>
      <c r="AW65" s="106">
        <v>0</v>
      </c>
      <c r="AX65" s="106">
        <v>0</v>
      </c>
      <c r="AY65" s="106">
        <v>1</v>
      </c>
      <c r="AZ65" s="107">
        <v>0</v>
      </c>
      <c r="BA65" s="108">
        <f t="shared" si="62"/>
        <v>42.9</v>
      </c>
      <c r="BB65" s="103">
        <f t="shared" si="63"/>
        <v>17</v>
      </c>
      <c r="BC65" s="102">
        <f t="shared" si="64"/>
        <v>5</v>
      </c>
      <c r="BD65" s="109">
        <f t="shared" si="65"/>
        <v>64.900000000000006</v>
      </c>
      <c r="BE65" s="108"/>
      <c r="BF65" s="126"/>
      <c r="BG65" s="106"/>
      <c r="BH65" s="106"/>
      <c r="BI65" s="106"/>
      <c r="BJ65" s="106"/>
      <c r="BK65" s="106"/>
      <c r="BL65" s="101">
        <f t="shared" si="66"/>
        <v>0</v>
      </c>
      <c r="BM65" s="103">
        <f t="shared" si="67"/>
        <v>0</v>
      </c>
      <c r="BN65" s="102">
        <f t="shared" si="68"/>
        <v>0</v>
      </c>
      <c r="BO65" s="127">
        <f t="shared" si="69"/>
        <v>0</v>
      </c>
      <c r="BP65" s="105"/>
      <c r="BQ65" s="105"/>
      <c r="BR65" s="105"/>
      <c r="BS65" s="105"/>
      <c r="BT65" s="106"/>
      <c r="BU65" s="106"/>
      <c r="BV65" s="106"/>
      <c r="BW65" s="106"/>
      <c r="BX65" s="106"/>
      <c r="BY65" s="101">
        <f t="shared" si="70"/>
        <v>0</v>
      </c>
      <c r="BZ65" s="103">
        <f t="shared" si="71"/>
        <v>0</v>
      </c>
      <c r="CA65" s="102">
        <f t="shared" si="72"/>
        <v>0</v>
      </c>
      <c r="CB65" s="184">
        <f t="shared" si="73"/>
        <v>0</v>
      </c>
      <c r="CC65" s="187">
        <v>50.22</v>
      </c>
      <c r="CD65" s="105"/>
      <c r="CE65" s="106">
        <v>66</v>
      </c>
      <c r="CF65" s="106">
        <v>0</v>
      </c>
      <c r="CG65" s="106">
        <v>0</v>
      </c>
      <c r="CH65" s="106">
        <v>0</v>
      </c>
      <c r="CI65" s="107">
        <v>0</v>
      </c>
      <c r="CJ65" s="108">
        <f t="shared" si="74"/>
        <v>50.22</v>
      </c>
      <c r="CK65" s="103">
        <f t="shared" si="75"/>
        <v>66</v>
      </c>
      <c r="CL65" s="102">
        <f t="shared" si="76"/>
        <v>0</v>
      </c>
      <c r="CM65" s="127">
        <f t="shared" si="77"/>
        <v>116.22</v>
      </c>
      <c r="CN65"/>
      <c r="CO65"/>
      <c r="CP65"/>
      <c r="CQ65"/>
      <c r="CR65"/>
      <c r="CS65"/>
      <c r="CT65"/>
      <c r="CW65"/>
      <c r="CZ65"/>
      <c r="DA65"/>
      <c r="DB65"/>
      <c r="DC65"/>
      <c r="DD65"/>
      <c r="DE65"/>
      <c r="DH65"/>
      <c r="DK65"/>
      <c r="DL65"/>
      <c r="DM65"/>
      <c r="DN65"/>
      <c r="DO65"/>
      <c r="DP65"/>
      <c r="DS65"/>
      <c r="DV65"/>
      <c r="DW65"/>
      <c r="DX65"/>
      <c r="DY65"/>
      <c r="DZ65"/>
      <c r="EA65"/>
      <c r="ED65"/>
      <c r="EG65"/>
      <c r="EH65"/>
      <c r="EI65"/>
      <c r="EJ65"/>
      <c r="EK65"/>
      <c r="EL65"/>
      <c r="EO65"/>
      <c r="ER65"/>
      <c r="ES65"/>
      <c r="ET65"/>
      <c r="EU65"/>
      <c r="EV65"/>
      <c r="EW65"/>
      <c r="EZ65"/>
      <c r="FC65"/>
      <c r="FD65"/>
      <c r="FE65"/>
      <c r="FF65"/>
      <c r="FG65"/>
      <c r="FH65"/>
      <c r="FK65"/>
      <c r="FN65"/>
      <c r="FO65"/>
      <c r="FP65"/>
      <c r="FQ65"/>
      <c r="FR65"/>
      <c r="FS65"/>
      <c r="FV65"/>
      <c r="FY65"/>
      <c r="FZ65"/>
      <c r="GA65"/>
      <c r="GB65"/>
      <c r="GC65"/>
      <c r="GD65"/>
      <c r="GG65"/>
      <c r="GJ65"/>
      <c r="GK65"/>
      <c r="GL65"/>
      <c r="GM65"/>
      <c r="GN65"/>
      <c r="GO65"/>
      <c r="GR65"/>
      <c r="GU65"/>
      <c r="GV65"/>
      <c r="GW65"/>
      <c r="GX65"/>
      <c r="GY65"/>
      <c r="GZ65"/>
      <c r="HC65"/>
      <c r="HF65"/>
      <c r="HG65"/>
      <c r="HH65"/>
      <c r="HI65"/>
      <c r="HJ65"/>
      <c r="HK65"/>
      <c r="HN65"/>
      <c r="HQ65"/>
      <c r="HR65"/>
      <c r="HS65"/>
      <c r="HT65"/>
      <c r="HU65"/>
      <c r="HV65"/>
      <c r="HY65"/>
      <c r="IB65"/>
      <c r="IC65"/>
      <c r="ID65"/>
      <c r="IE65"/>
      <c r="IF65"/>
      <c r="IG65"/>
      <c r="IJ65"/>
      <c r="IK65"/>
      <c r="IL65" s="78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</row>
    <row r="66" spans="1:283" s="4" customFormat="1" ht="14.25" hidden="1" thickTop="1" thickBot="1" x14ac:dyDescent="0.25">
      <c r="A66" s="158"/>
      <c r="B66" s="159"/>
      <c r="C66" s="160"/>
      <c r="D66" s="161"/>
      <c r="E66" s="161"/>
      <c r="F66" s="162"/>
      <c r="G66" s="163" t="str">
        <f>IF(AND(OR($G$2="Y",$H$2="Y"),I66&lt;5,J66&lt;5),IF(AND(I66=#REF!,J66=#REF!),#REF!+1,1),"")</f>
        <v/>
      </c>
      <c r="H66" s="164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165" t="str">
        <f>IF(ISNA(VLOOKUP(E66,SortLookup!$A$1:$B$5,2,FALSE))," ",VLOOKUP(E66,SortLookup!$A$1:$B$5,2,FALSE))</f>
        <v xml:space="preserve"> </v>
      </c>
      <c r="J66" s="166" t="str">
        <f>IF(ISNA(VLOOKUP(F66,SortLookup!$A$7:$B$11,2,FALSE))," ",VLOOKUP(F66,SortLookup!$A$7:$B$11,2,FALSE))</f>
        <v xml:space="preserve"> </v>
      </c>
      <c r="K66" s="167">
        <f t="shared" ref="K66" si="78">L66+M66+O66</f>
        <v>0</v>
      </c>
      <c r="L66" s="168">
        <f t="shared" ref="L66" si="79">AB66+AO66+BA66+BL66+BY66+CJ66+CU66+DF66+DQ66+EB66+EM66+EX66+FI66+FT66+GE66+GP66+HA66+HL66+HW66+IH66</f>
        <v>0</v>
      </c>
      <c r="M66" s="145">
        <f t="shared" ref="M66" si="80">AD66+AQ66+BC66+BN66+CA66+CL66+CW66+DH66+DS66+ED66+EO66+EZ66+FK66+FV66+GG66+GR66+HC66+HN66+HY66+IJ66</f>
        <v>0</v>
      </c>
      <c r="N66" s="144">
        <f t="shared" ref="N66" si="81">O66</f>
        <v>0</v>
      </c>
      <c r="O66" s="169">
        <f t="shared" ref="O66" si="82">W66+AJ66+AV66+BG66+BT66+CE66+CP66+DA66+DL66+DW66+EH66+ES66+FD66+FO66+FZ66+GK66+GV66+HG66+HR66+IC66</f>
        <v>0</v>
      </c>
      <c r="P66" s="170"/>
      <c r="Q66" s="171"/>
      <c r="R66" s="171"/>
      <c r="S66" s="171"/>
      <c r="T66" s="171"/>
      <c r="U66" s="171"/>
      <c r="V66" s="171"/>
      <c r="W66" s="172"/>
      <c r="X66" s="172"/>
      <c r="Y66" s="172"/>
      <c r="Z66" s="172"/>
      <c r="AA66" s="173"/>
      <c r="AB66" s="143">
        <f t="shared" ref="AB66" si="83">P66+Q66+R66+S66+T66+U66+V66</f>
        <v>0</v>
      </c>
      <c r="AC66" s="144">
        <f t="shared" ref="AC66" si="84">W66</f>
        <v>0</v>
      </c>
      <c r="AD66" s="145">
        <f t="shared" ref="AD66" si="85">(X66*3)+(Y66*10)+(Z66*5)+(AA66*20)</f>
        <v>0</v>
      </c>
      <c r="AE66" s="174">
        <f t="shared" ref="AE66" si="86">AB66+AC66+AD66</f>
        <v>0</v>
      </c>
      <c r="AF66" s="170"/>
      <c r="AG66" s="171"/>
      <c r="AH66" s="171"/>
      <c r="AI66" s="171"/>
      <c r="AJ66" s="172"/>
      <c r="AK66" s="172"/>
      <c r="AL66" s="172"/>
      <c r="AM66" s="172"/>
      <c r="AN66" s="173"/>
      <c r="AO66" s="143">
        <f t="shared" ref="AO66" si="87">AF66+AG66+AH66+AI66</f>
        <v>0</v>
      </c>
      <c r="AP66" s="144">
        <f t="shared" ref="AP66" si="88">AJ66</f>
        <v>0</v>
      </c>
      <c r="AQ66" s="145">
        <f t="shared" ref="AQ66" si="89">(AK66*3)+(AL66*10)+(AM66*5)+(AN66*20)</f>
        <v>0</v>
      </c>
      <c r="AR66" s="174">
        <f t="shared" ref="AR66" si="90">AO66+AP66+AQ66</f>
        <v>0</v>
      </c>
      <c r="AS66" s="170"/>
      <c r="AT66" s="171"/>
      <c r="AU66" s="171"/>
      <c r="AV66" s="172"/>
      <c r="AW66" s="172"/>
      <c r="AX66" s="172"/>
      <c r="AY66" s="172"/>
      <c r="AZ66" s="173"/>
      <c r="BA66" s="143">
        <f t="shared" ref="BA66" si="91">AS66+AT66+AU66</f>
        <v>0</v>
      </c>
      <c r="BB66" s="144">
        <f t="shared" ref="BB66" si="92">AV66</f>
        <v>0</v>
      </c>
      <c r="BC66" s="145">
        <f t="shared" ref="BC66" si="93">(AW66*3)+(AX66*10)+(AY66*5)+(AZ66*20)</f>
        <v>0</v>
      </c>
      <c r="BD66" s="174">
        <f t="shared" ref="BD66" si="94">BA66+BB66+BC66</f>
        <v>0</v>
      </c>
      <c r="BE66" s="143"/>
      <c r="BF66" s="175"/>
      <c r="BG66" s="172"/>
      <c r="BH66" s="172"/>
      <c r="BI66" s="172"/>
      <c r="BJ66" s="172"/>
      <c r="BK66" s="173"/>
      <c r="BL66" s="143">
        <f t="shared" ref="BL66" si="95">BE66+BF66</f>
        <v>0</v>
      </c>
      <c r="BM66" s="144">
        <f t="shared" ref="BM66" si="96">BG66/2</f>
        <v>0</v>
      </c>
      <c r="BN66" s="145">
        <f t="shared" ref="BN66" si="97">(BH66*3)+(BI66*5)+(BJ66*5)+(BK66*20)</f>
        <v>0</v>
      </c>
      <c r="BO66" s="146">
        <f t="shared" ref="BO66" si="98">BL66+BM66+BN66</f>
        <v>0</v>
      </c>
      <c r="BP66" s="170"/>
      <c r="BQ66" s="171"/>
      <c r="BR66" s="171"/>
      <c r="BS66" s="171"/>
      <c r="BT66" s="172"/>
      <c r="BU66" s="172"/>
      <c r="BV66" s="172"/>
      <c r="BW66" s="172"/>
      <c r="BX66" s="173"/>
      <c r="BY66" s="143">
        <f t="shared" ref="BY66" si="99">BP66+BQ66+BR66+BS66</f>
        <v>0</v>
      </c>
      <c r="BZ66" s="144">
        <f t="shared" ref="BZ66" si="100">BT66</f>
        <v>0</v>
      </c>
      <c r="CA66" s="176">
        <f t="shared" ref="CA66" si="101">(BU66*3)+(BV66*10)+(BW66*5)+(BX66*20)</f>
        <v>0</v>
      </c>
      <c r="CB66" s="177">
        <f t="shared" ref="CB66" si="102">BY66+BZ66+CA66</f>
        <v>0</v>
      </c>
      <c r="CC66" s="170"/>
      <c r="CD66" s="171"/>
      <c r="CE66" s="172"/>
      <c r="CF66" s="172"/>
      <c r="CG66" s="172"/>
      <c r="CH66" s="172"/>
      <c r="CI66" s="173"/>
      <c r="CJ66" s="143">
        <f t="shared" ref="CJ66" si="103">CC66+CD66</f>
        <v>0</v>
      </c>
      <c r="CK66" s="144">
        <f t="shared" ref="CK66" si="104">CE66</f>
        <v>0</v>
      </c>
      <c r="CL66" s="145">
        <f t="shared" ref="CL66" si="105">(CF66*3)+(CG66*10)+(CH66*5)+(CI66*20)</f>
        <v>0</v>
      </c>
      <c r="CM66" s="174">
        <f t="shared" ref="CM66" si="106">CJ66+CK66+CL66</f>
        <v>0</v>
      </c>
      <c r="CN66" s="152"/>
      <c r="CO66" s="152"/>
      <c r="CP66" s="153"/>
      <c r="CQ66" s="153"/>
      <c r="CR66" s="153"/>
      <c r="CS66" s="153"/>
      <c r="CT66" s="153"/>
      <c r="CU66" s="149"/>
      <c r="CV66" s="151"/>
      <c r="CW66" s="150"/>
      <c r="CX66" s="148"/>
      <c r="CY66" s="152"/>
      <c r="CZ66" s="152"/>
      <c r="DA66" s="153"/>
      <c r="DB66" s="153"/>
      <c r="DC66" s="153"/>
      <c r="DD66" s="153"/>
      <c r="DE66" s="153"/>
      <c r="DF66" s="149"/>
      <c r="DG66" s="151"/>
      <c r="DH66" s="150"/>
      <c r="DI66" s="148"/>
      <c r="DJ66" s="152"/>
      <c r="DK66" s="152"/>
      <c r="DL66" s="153"/>
      <c r="DM66" s="153"/>
      <c r="DN66" s="153"/>
      <c r="DO66" s="153"/>
      <c r="DP66" s="153"/>
      <c r="DQ66" s="149"/>
      <c r="DR66" s="151"/>
      <c r="DS66" s="150"/>
      <c r="DT66" s="148"/>
      <c r="DU66" s="152"/>
      <c r="DV66" s="152"/>
      <c r="DW66" s="153"/>
      <c r="DX66" s="153"/>
      <c r="DY66" s="153"/>
      <c r="DZ66" s="153"/>
      <c r="EA66" s="153"/>
      <c r="EB66" s="149"/>
      <c r="EC66" s="151"/>
      <c r="ED66" s="150"/>
      <c r="EE66" s="148"/>
      <c r="EF66" s="152"/>
      <c r="EG66" s="152"/>
      <c r="EH66" s="153"/>
      <c r="EI66" s="153"/>
      <c r="EJ66" s="153"/>
      <c r="EK66" s="153"/>
      <c r="EL66" s="153"/>
      <c r="EM66" s="149"/>
      <c r="EN66" s="151"/>
      <c r="EO66" s="150"/>
      <c r="EP66" s="148"/>
      <c r="EQ66" s="152"/>
      <c r="ER66" s="152"/>
      <c r="ES66" s="153"/>
      <c r="ET66" s="153"/>
      <c r="EU66" s="153"/>
      <c r="EV66" s="153"/>
      <c r="EW66" s="153"/>
      <c r="EX66" s="149"/>
      <c r="EY66" s="151"/>
      <c r="EZ66" s="150"/>
      <c r="FA66" s="148"/>
      <c r="FB66" s="152"/>
      <c r="FC66" s="152"/>
      <c r="FD66" s="153"/>
      <c r="FE66" s="153"/>
      <c r="FF66" s="153"/>
      <c r="FG66" s="153"/>
      <c r="FH66" s="153"/>
      <c r="FI66" s="149"/>
      <c r="FJ66" s="151"/>
      <c r="FK66" s="150"/>
      <c r="FL66" s="148"/>
      <c r="FM66" s="152"/>
      <c r="FN66" s="152"/>
      <c r="FO66" s="153"/>
      <c r="FP66" s="153"/>
      <c r="FQ66" s="153"/>
      <c r="FR66" s="153"/>
      <c r="FS66" s="153"/>
      <c r="FT66" s="149"/>
      <c r="FU66" s="151"/>
      <c r="FV66" s="150"/>
      <c r="FW66" s="148"/>
      <c r="FX66" s="152"/>
      <c r="FY66" s="152"/>
      <c r="FZ66" s="153"/>
      <c r="GA66" s="153"/>
      <c r="GB66" s="153"/>
      <c r="GC66" s="153"/>
      <c r="GD66" s="153"/>
      <c r="GE66" s="149"/>
      <c r="GF66" s="151"/>
      <c r="GG66" s="150"/>
      <c r="GH66" s="148"/>
      <c r="GI66" s="152"/>
      <c r="GJ66" s="152"/>
      <c r="GK66" s="153"/>
      <c r="GL66" s="153"/>
      <c r="GM66" s="153"/>
      <c r="GN66" s="153"/>
      <c r="GO66" s="153"/>
      <c r="GP66" s="149"/>
      <c r="GQ66" s="151"/>
      <c r="GR66" s="150"/>
      <c r="GS66" s="148"/>
      <c r="GT66" s="152"/>
      <c r="GU66" s="152"/>
      <c r="GV66" s="153"/>
      <c r="GW66" s="153"/>
      <c r="GX66" s="153"/>
      <c r="GY66" s="153"/>
      <c r="GZ66" s="153"/>
      <c r="HA66" s="149"/>
      <c r="HB66" s="151"/>
      <c r="HC66" s="150"/>
      <c r="HD66" s="148"/>
      <c r="HE66" s="152"/>
      <c r="HF66" s="152"/>
      <c r="HG66" s="153"/>
      <c r="HH66" s="153"/>
      <c r="HI66" s="153"/>
      <c r="HJ66" s="153"/>
      <c r="HK66" s="153"/>
      <c r="HL66" s="149"/>
      <c r="HM66" s="151"/>
      <c r="HN66" s="150"/>
      <c r="HO66" s="148"/>
      <c r="HP66" s="152"/>
      <c r="HQ66" s="152"/>
      <c r="HR66" s="153"/>
      <c r="HS66" s="153"/>
      <c r="HT66" s="153"/>
      <c r="HU66" s="153"/>
      <c r="HV66" s="153"/>
      <c r="HW66" s="149"/>
      <c r="HX66" s="151"/>
      <c r="HY66" s="150"/>
      <c r="HZ66" s="148"/>
      <c r="IA66" s="152"/>
      <c r="IB66" s="152"/>
      <c r="IC66" s="153"/>
      <c r="ID66" s="153"/>
      <c r="IE66" s="153"/>
      <c r="IF66" s="153"/>
      <c r="IG66" s="153"/>
      <c r="IH66" s="149"/>
      <c r="II66" s="151"/>
      <c r="IJ66" s="150"/>
      <c r="IK66" s="148"/>
      <c r="IL66" s="78"/>
      <c r="IM66"/>
      <c r="IN66"/>
      <c r="IO66"/>
      <c r="IP66"/>
      <c r="IQ66"/>
    </row>
    <row r="67" spans="1:283" ht="13.5" thickTop="1" x14ac:dyDescent="0.2">
      <c r="AE67" s="4"/>
      <c r="AY67" s="4"/>
      <c r="AZ67" s="4"/>
      <c r="BC67" s="4"/>
      <c r="BD67" s="4"/>
      <c r="BE67" s="4"/>
      <c r="BF67" s="4"/>
      <c r="BG67" s="4"/>
      <c r="BH67" s="4"/>
      <c r="BI67" s="4"/>
      <c r="BJ67" s="4"/>
      <c r="BK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CA67" s="4"/>
      <c r="CB67" s="4"/>
      <c r="CC67" s="4"/>
      <c r="CD67" s="4"/>
      <c r="CE67" s="4"/>
      <c r="CF67" s="4"/>
      <c r="CG67" s="4"/>
      <c r="CH67" s="4"/>
      <c r="CI67" s="4"/>
      <c r="CL67" s="4"/>
      <c r="CM67" s="4"/>
    </row>
    <row r="68" spans="1:283" x14ac:dyDescent="0.2">
      <c r="B68" s="66" t="s">
        <v>90</v>
      </c>
      <c r="D68" s="75"/>
      <c r="AE68" s="4"/>
    </row>
    <row r="69" spans="1:283" x14ac:dyDescent="0.2">
      <c r="B69" s="4" t="s">
        <v>86</v>
      </c>
      <c r="AE69" s="4"/>
    </row>
    <row r="70" spans="1:283" ht="25.5" hidden="1" x14ac:dyDescent="0.2">
      <c r="B70" s="147" t="s">
        <v>115</v>
      </c>
      <c r="AE70" s="4"/>
    </row>
    <row r="71" spans="1:283" x14ac:dyDescent="0.2">
      <c r="B71" s="4" t="s">
        <v>85</v>
      </c>
      <c r="AE71" s="4"/>
    </row>
    <row r="72" spans="1:283" x14ac:dyDescent="0.2">
      <c r="B72" s="81" t="s">
        <v>100</v>
      </c>
      <c r="AE72" s="4"/>
      <c r="AX72" s="4"/>
    </row>
    <row r="73" spans="1:283" x14ac:dyDescent="0.2">
      <c r="B73" s="81" t="s">
        <v>101</v>
      </c>
      <c r="AE73" s="4"/>
    </row>
    <row r="74" spans="1:283" x14ac:dyDescent="0.2">
      <c r="AE74" s="4"/>
    </row>
    <row r="75" spans="1:283" x14ac:dyDescent="0.2">
      <c r="B75" s="77" t="s">
        <v>94</v>
      </c>
      <c r="AE75" s="4"/>
    </row>
    <row r="76" spans="1:283" x14ac:dyDescent="0.2">
      <c r="B76" s="77" t="s">
        <v>92</v>
      </c>
      <c r="AE76" s="4"/>
    </row>
    <row r="77" spans="1:283" x14ac:dyDescent="0.2">
      <c r="B77" s="77" t="s">
        <v>93</v>
      </c>
      <c r="AE77" s="4"/>
    </row>
    <row r="78" spans="1:283" ht="102" x14ac:dyDescent="0.2">
      <c r="B78" s="131" t="s">
        <v>116</v>
      </c>
      <c r="AE78" s="4"/>
      <c r="AW78" s="4"/>
    </row>
    <row r="79" spans="1:283" x14ac:dyDescent="0.2">
      <c r="B79" s="77" t="s">
        <v>96</v>
      </c>
      <c r="AE79" s="4"/>
    </row>
    <row r="80" spans="1:283" x14ac:dyDescent="0.2">
      <c r="AE80" s="4"/>
    </row>
    <row r="81" spans="1:31" x14ac:dyDescent="0.2">
      <c r="A81" s="180"/>
      <c r="AE81" s="4"/>
    </row>
    <row r="82" spans="1:31" x14ac:dyDescent="0.2">
      <c r="AE82" s="4"/>
    </row>
  </sheetData>
  <sheetProtection sheet="1" selectLockedCells="1"/>
  <sortState ref="A3:JW65">
    <sortCondition ref="E3:E65"/>
    <sortCondition ref="K3:K65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2018-06-19T00:45:46Z</dcterms:modified>
</cp:coreProperties>
</file>