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A54A0C37-9E88-40F4-BABF-E1D49A60EEA7}" xr6:coauthVersionLast="34" xr6:coauthVersionMax="34" xr10:uidLastSave="{00000000-0000-0000-0000-000000000000}"/>
  <bookViews>
    <workbookView xWindow="0" yWindow="0" windowWidth="23040" windowHeight="910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Scoresheet!$A$1:$IL$73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O60" i="1" l="1"/>
  <c r="N60" i="1" s="1"/>
  <c r="CL43" i="1"/>
  <c r="CK43" i="1"/>
  <c r="CJ43" i="1"/>
  <c r="CM43" i="1" s="1"/>
  <c r="CA43" i="1"/>
  <c r="BZ43" i="1"/>
  <c r="BY43" i="1"/>
  <c r="BN43" i="1"/>
  <c r="BM43" i="1"/>
  <c r="BL43" i="1"/>
  <c r="BC43" i="1"/>
  <c r="BB43" i="1"/>
  <c r="BA43" i="1"/>
  <c r="AQ43" i="1"/>
  <c r="AP43" i="1"/>
  <c r="AO43" i="1"/>
  <c r="AD43" i="1"/>
  <c r="AC43" i="1"/>
  <c r="AB43" i="1"/>
  <c r="O43" i="1"/>
  <c r="N43" i="1" s="1"/>
  <c r="J43" i="1"/>
  <c r="I43" i="1"/>
  <c r="CL40" i="1"/>
  <c r="CK40" i="1"/>
  <c r="CM40" i="1" s="1"/>
  <c r="CJ40" i="1"/>
  <c r="CA40" i="1"/>
  <c r="BZ40" i="1"/>
  <c r="BY40" i="1"/>
  <c r="BN40" i="1"/>
  <c r="BM40" i="1"/>
  <c r="BL40" i="1"/>
  <c r="BC40" i="1"/>
  <c r="BB40" i="1"/>
  <c r="BA40" i="1"/>
  <c r="AQ40" i="1"/>
  <c r="AP40" i="1"/>
  <c r="AO40" i="1"/>
  <c r="AD40" i="1"/>
  <c r="AC40" i="1"/>
  <c r="AB40" i="1"/>
  <c r="O40" i="1"/>
  <c r="N40" i="1" s="1"/>
  <c r="J40" i="1"/>
  <c r="I40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AD28" i="1"/>
  <c r="AC28" i="1"/>
  <c r="AB28" i="1"/>
  <c r="O28" i="1"/>
  <c r="N28" i="1" s="1"/>
  <c r="J28" i="1"/>
  <c r="I28" i="1"/>
  <c r="CL5" i="1"/>
  <c r="CK5" i="1"/>
  <c r="CJ5" i="1"/>
  <c r="CA5" i="1"/>
  <c r="BZ5" i="1"/>
  <c r="BY5" i="1"/>
  <c r="BN5" i="1"/>
  <c r="BM5" i="1"/>
  <c r="BO5" i="1" s="1"/>
  <c r="BL5" i="1"/>
  <c r="BC5" i="1"/>
  <c r="BB5" i="1"/>
  <c r="BA5" i="1"/>
  <c r="AQ5" i="1"/>
  <c r="AP5" i="1"/>
  <c r="AO5" i="1"/>
  <c r="AD5" i="1"/>
  <c r="AC5" i="1"/>
  <c r="AB5" i="1"/>
  <c r="O5" i="1"/>
  <c r="N5" i="1" s="1"/>
  <c r="J5" i="1"/>
  <c r="I5" i="1"/>
  <c r="CA18" i="1"/>
  <c r="BZ18" i="1"/>
  <c r="BY18" i="1"/>
  <c r="BN18" i="1"/>
  <c r="BM18" i="1"/>
  <c r="BL18" i="1"/>
  <c r="BO18" i="1" s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AD15" i="1"/>
  <c r="AC15" i="1"/>
  <c r="AB15" i="1"/>
  <c r="O15" i="1"/>
  <c r="N15" i="1" s="1"/>
  <c r="J15" i="1"/>
  <c r="I15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AD29" i="1"/>
  <c r="AC29" i="1"/>
  <c r="AB29" i="1"/>
  <c r="O29" i="1"/>
  <c r="N29" i="1" s="1"/>
  <c r="J29" i="1"/>
  <c r="I29" i="1"/>
  <c r="CL13" i="1"/>
  <c r="CK13" i="1"/>
  <c r="CJ13" i="1"/>
  <c r="CA13" i="1"/>
  <c r="BZ13" i="1"/>
  <c r="BY13" i="1"/>
  <c r="BN13" i="1"/>
  <c r="BM13" i="1"/>
  <c r="BL13" i="1"/>
  <c r="BC13" i="1"/>
  <c r="BB13" i="1"/>
  <c r="BA13" i="1"/>
  <c r="AQ13" i="1"/>
  <c r="AP13" i="1"/>
  <c r="AO13" i="1"/>
  <c r="AD13" i="1"/>
  <c r="AC13" i="1"/>
  <c r="AB13" i="1"/>
  <c r="O13" i="1"/>
  <c r="N13" i="1" s="1"/>
  <c r="J13" i="1"/>
  <c r="I13" i="1"/>
  <c r="CL42" i="1"/>
  <c r="CK42" i="1"/>
  <c r="CJ42" i="1"/>
  <c r="CA42" i="1"/>
  <c r="BZ42" i="1"/>
  <c r="BY42" i="1"/>
  <c r="BN42" i="1"/>
  <c r="BM42" i="1"/>
  <c r="BL42" i="1"/>
  <c r="BC42" i="1"/>
  <c r="BB42" i="1"/>
  <c r="BA42" i="1"/>
  <c r="AQ42" i="1"/>
  <c r="AP42" i="1"/>
  <c r="AO42" i="1"/>
  <c r="AD42" i="1"/>
  <c r="AC42" i="1"/>
  <c r="AB42" i="1"/>
  <c r="O42" i="1"/>
  <c r="N42" i="1" s="1"/>
  <c r="J42" i="1"/>
  <c r="I42" i="1"/>
  <c r="CL26" i="1"/>
  <c r="CK26" i="1"/>
  <c r="CJ26" i="1"/>
  <c r="CA26" i="1"/>
  <c r="BZ26" i="1"/>
  <c r="BY26" i="1"/>
  <c r="BN26" i="1"/>
  <c r="BM26" i="1"/>
  <c r="BL26" i="1"/>
  <c r="BC26" i="1"/>
  <c r="BB26" i="1"/>
  <c r="BA26" i="1"/>
  <c r="AQ26" i="1"/>
  <c r="AP26" i="1"/>
  <c r="AO26" i="1"/>
  <c r="AD26" i="1"/>
  <c r="AC26" i="1"/>
  <c r="AB26" i="1"/>
  <c r="O26" i="1"/>
  <c r="N26" i="1" s="1"/>
  <c r="J26" i="1"/>
  <c r="I26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AD17" i="1"/>
  <c r="AC17" i="1"/>
  <c r="AB17" i="1"/>
  <c r="O17" i="1"/>
  <c r="N17" i="1" s="1"/>
  <c r="J17" i="1"/>
  <c r="I17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AD32" i="1"/>
  <c r="AC32" i="1"/>
  <c r="AB32" i="1"/>
  <c r="O32" i="1"/>
  <c r="N32" i="1" s="1"/>
  <c r="J32" i="1"/>
  <c r="I32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AD27" i="1"/>
  <c r="AC27" i="1"/>
  <c r="AB27" i="1"/>
  <c r="O27" i="1"/>
  <c r="N27" i="1" s="1"/>
  <c r="J27" i="1"/>
  <c r="I27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AD14" i="1"/>
  <c r="AC14" i="1"/>
  <c r="AB14" i="1"/>
  <c r="O14" i="1"/>
  <c r="N14" i="1" s="1"/>
  <c r="J14" i="1"/>
  <c r="I14" i="1"/>
  <c r="CA30" i="1"/>
  <c r="BZ30" i="1"/>
  <c r="BY30" i="1"/>
  <c r="BN30" i="1"/>
  <c r="BM30" i="1"/>
  <c r="BL30" i="1"/>
  <c r="BC30" i="1"/>
  <c r="BB30" i="1"/>
  <c r="BA30" i="1"/>
  <c r="AQ30" i="1"/>
  <c r="AP30" i="1"/>
  <c r="AO30" i="1"/>
  <c r="AD30" i="1"/>
  <c r="AC30" i="1"/>
  <c r="AB30" i="1"/>
  <c r="O30" i="1"/>
  <c r="N30" i="1" s="1"/>
  <c r="J30" i="1"/>
  <c r="I30" i="1"/>
  <c r="CL16" i="1"/>
  <c r="CK16" i="1"/>
  <c r="CJ16" i="1"/>
  <c r="CA16" i="1"/>
  <c r="BZ16" i="1"/>
  <c r="BY16" i="1"/>
  <c r="BN16" i="1"/>
  <c r="BM16" i="1"/>
  <c r="BL16" i="1"/>
  <c r="BC16" i="1"/>
  <c r="BB16" i="1"/>
  <c r="BA16" i="1"/>
  <c r="AQ16" i="1"/>
  <c r="AP16" i="1"/>
  <c r="AO16" i="1"/>
  <c r="AD16" i="1"/>
  <c r="AC16" i="1"/>
  <c r="AB16" i="1"/>
  <c r="O16" i="1"/>
  <c r="N16" i="1" s="1"/>
  <c r="J16" i="1"/>
  <c r="I16" i="1"/>
  <c r="CL6" i="1"/>
  <c r="CK6" i="1"/>
  <c r="CJ6" i="1"/>
  <c r="CA6" i="1"/>
  <c r="BZ6" i="1"/>
  <c r="BY6" i="1"/>
  <c r="BN6" i="1"/>
  <c r="BM6" i="1"/>
  <c r="BL6" i="1"/>
  <c r="BC6" i="1"/>
  <c r="BB6" i="1"/>
  <c r="BA6" i="1"/>
  <c r="AQ6" i="1"/>
  <c r="AP6" i="1"/>
  <c r="AO6" i="1"/>
  <c r="AD6" i="1"/>
  <c r="AC6" i="1"/>
  <c r="AB6" i="1"/>
  <c r="O6" i="1"/>
  <c r="N6" i="1" s="1"/>
  <c r="J6" i="1"/>
  <c r="I6" i="1"/>
  <c r="CM13" i="1" l="1"/>
  <c r="CM5" i="1"/>
  <c r="BO40" i="1"/>
  <c r="BO15" i="1"/>
  <c r="CM27" i="1"/>
  <c r="CM15" i="1"/>
  <c r="BD43" i="1"/>
  <c r="M43" i="1"/>
  <c r="H43" i="1"/>
  <c r="M40" i="1"/>
  <c r="L40" i="1"/>
  <c r="AR40" i="1"/>
  <c r="BD28" i="1"/>
  <c r="L28" i="1"/>
  <c r="CB5" i="1"/>
  <c r="L5" i="1"/>
  <c r="BD5" i="1"/>
  <c r="M5" i="1"/>
  <c r="AR5" i="1"/>
  <c r="AE5" i="1"/>
  <c r="H5" i="1"/>
  <c r="M18" i="1"/>
  <c r="M15" i="1"/>
  <c r="AR15" i="1"/>
  <c r="L15" i="1"/>
  <c r="BD29" i="1"/>
  <c r="L29" i="1"/>
  <c r="CB13" i="1"/>
  <c r="L13" i="1"/>
  <c r="AR27" i="1"/>
  <c r="M6" i="1"/>
  <c r="H6" i="1"/>
  <c r="M42" i="1"/>
  <c r="BO42" i="1"/>
  <c r="H26" i="1"/>
  <c r="L26" i="1"/>
  <c r="AR26" i="1"/>
  <c r="CM26" i="1"/>
  <c r="H13" i="1"/>
  <c r="BO13" i="1"/>
  <c r="AR29" i="1"/>
  <c r="CM29" i="1"/>
  <c r="AE15" i="1"/>
  <c r="CB15" i="1"/>
  <c r="BD18" i="1"/>
  <c r="AR28" i="1"/>
  <c r="CM28" i="1"/>
  <c r="AE40" i="1"/>
  <c r="CB40" i="1"/>
  <c r="AR43" i="1"/>
  <c r="M14" i="1"/>
  <c r="M27" i="1"/>
  <c r="M13" i="1"/>
  <c r="BD13" i="1"/>
  <c r="M29" i="1"/>
  <c r="CB29" i="1"/>
  <c r="AR18" i="1"/>
  <c r="M28" i="1"/>
  <c r="CB28" i="1"/>
  <c r="AE43" i="1"/>
  <c r="CB43" i="1"/>
  <c r="BD6" i="1"/>
  <c r="CM6" i="1"/>
  <c r="L17" i="1"/>
  <c r="AR17" i="1"/>
  <c r="CM17" i="1"/>
  <c r="M26" i="1"/>
  <c r="BO26" i="1"/>
  <c r="H42" i="1"/>
  <c r="AR13" i="1"/>
  <c r="BO29" i="1"/>
  <c r="BD15" i="1"/>
  <c r="AE18" i="1"/>
  <c r="CB18" i="1"/>
  <c r="BO28" i="1"/>
  <c r="BD40" i="1"/>
  <c r="BO43" i="1"/>
  <c r="AR6" i="1"/>
  <c r="AR14" i="1"/>
  <c r="AE27" i="1"/>
  <c r="CB27" i="1"/>
  <c r="BO32" i="1"/>
  <c r="AE26" i="1"/>
  <c r="CB26" i="1"/>
  <c r="BD42" i="1"/>
  <c r="AE13" i="1"/>
  <c r="H18" i="1"/>
  <c r="L6" i="1"/>
  <c r="BO16" i="1"/>
  <c r="M30" i="1"/>
  <c r="AE14" i="1"/>
  <c r="CB14" i="1"/>
  <c r="L27" i="1"/>
  <c r="BO27" i="1"/>
  <c r="L32" i="1"/>
  <c r="BD32" i="1"/>
  <c r="M17" i="1"/>
  <c r="AR42" i="1"/>
  <c r="CM42" i="1"/>
  <c r="CB6" i="1"/>
  <c r="BO6" i="1"/>
  <c r="L16" i="1"/>
  <c r="L30" i="1"/>
  <c r="BD30" i="1"/>
  <c r="BD27" i="1"/>
  <c r="BD26" i="1"/>
  <c r="AE42" i="1"/>
  <c r="CB42" i="1"/>
  <c r="H15" i="1"/>
  <c r="H40" i="1"/>
  <c r="AE29" i="1"/>
  <c r="H28" i="1"/>
  <c r="AE28" i="1"/>
  <c r="L18" i="1"/>
  <c r="L43" i="1"/>
  <c r="H29" i="1"/>
  <c r="L42" i="1"/>
  <c r="AR16" i="1"/>
  <c r="CM16" i="1"/>
  <c r="AE30" i="1"/>
  <c r="CB30" i="1"/>
  <c r="BO14" i="1"/>
  <c r="AR32" i="1"/>
  <c r="CM32" i="1"/>
  <c r="AE17" i="1"/>
  <c r="CB17" i="1"/>
  <c r="BD16" i="1"/>
  <c r="AR30" i="1"/>
  <c r="AE6" i="1"/>
  <c r="M16" i="1"/>
  <c r="CB16" i="1"/>
  <c r="BO30" i="1"/>
  <c r="BD14" i="1"/>
  <c r="H27" i="1"/>
  <c r="M32" i="1"/>
  <c r="K32" i="1" s="1"/>
  <c r="CB32" i="1"/>
  <c r="BO17" i="1"/>
  <c r="CM14" i="1"/>
  <c r="BD17" i="1"/>
  <c r="H30" i="1"/>
  <c r="H14" i="1"/>
  <c r="H17" i="1"/>
  <c r="L14" i="1"/>
  <c r="H32" i="1"/>
  <c r="AE32" i="1"/>
  <c r="H16" i="1"/>
  <c r="AE16" i="1"/>
  <c r="I50" i="1"/>
  <c r="J50" i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Y50" i="1"/>
  <c r="BZ50" i="1"/>
  <c r="CA50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I24" i="1"/>
  <c r="J24" i="1"/>
  <c r="O24" i="1"/>
  <c r="N24" i="1" s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I3" i="1"/>
  <c r="J3" i="1"/>
  <c r="O3" i="1"/>
  <c r="N3" i="1" s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I10" i="1"/>
  <c r="J10" i="1"/>
  <c r="O10" i="1"/>
  <c r="N10" i="1" s="1"/>
  <c r="AB10" i="1"/>
  <c r="AC10" i="1"/>
  <c r="AD10" i="1"/>
  <c r="AO10" i="1"/>
  <c r="AP10" i="1"/>
  <c r="AQ10" i="1"/>
  <c r="BA10" i="1"/>
  <c r="BB10" i="1"/>
  <c r="BC10" i="1"/>
  <c r="BL10" i="1"/>
  <c r="BM10" i="1"/>
  <c r="BN10" i="1"/>
  <c r="BY10" i="1"/>
  <c r="BZ10" i="1"/>
  <c r="CA10" i="1"/>
  <c r="I9" i="1"/>
  <c r="J9" i="1"/>
  <c r="O9" i="1"/>
  <c r="N9" i="1" s="1"/>
  <c r="AB9" i="1"/>
  <c r="AC9" i="1"/>
  <c r="AD9" i="1"/>
  <c r="AO9" i="1"/>
  <c r="AP9" i="1"/>
  <c r="AQ9" i="1"/>
  <c r="BA9" i="1"/>
  <c r="BB9" i="1"/>
  <c r="BC9" i="1"/>
  <c r="BL9" i="1"/>
  <c r="BM9" i="1"/>
  <c r="BN9" i="1"/>
  <c r="BY9" i="1"/>
  <c r="BZ9" i="1"/>
  <c r="CA9" i="1"/>
  <c r="I51" i="1"/>
  <c r="J51" i="1"/>
  <c r="O51" i="1"/>
  <c r="N51" i="1" s="1"/>
  <c r="AB51" i="1"/>
  <c r="AC51" i="1"/>
  <c r="AD51" i="1"/>
  <c r="AO51" i="1"/>
  <c r="AP51" i="1"/>
  <c r="AQ51" i="1"/>
  <c r="BA51" i="1"/>
  <c r="BB51" i="1"/>
  <c r="BC51" i="1"/>
  <c r="BL51" i="1"/>
  <c r="BM51" i="1"/>
  <c r="BN51" i="1"/>
  <c r="BY51" i="1"/>
  <c r="BZ51" i="1"/>
  <c r="CA51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I55" i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I35" i="1"/>
  <c r="J35" i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K42" i="1" l="1"/>
  <c r="K43" i="1"/>
  <c r="K40" i="1"/>
  <c r="K28" i="1"/>
  <c r="K5" i="1"/>
  <c r="K18" i="1"/>
  <c r="K15" i="1"/>
  <c r="K29" i="1"/>
  <c r="K13" i="1"/>
  <c r="K27" i="1"/>
  <c r="K14" i="1"/>
  <c r="K30" i="1"/>
  <c r="K6" i="1"/>
  <c r="K26" i="1"/>
  <c r="K17" i="1"/>
  <c r="K16" i="1"/>
  <c r="BO35" i="1"/>
  <c r="H53" i="1"/>
  <c r="BO53" i="1"/>
  <c r="AR52" i="1"/>
  <c r="BD56" i="1"/>
  <c r="CB53" i="1"/>
  <c r="BD9" i="1"/>
  <c r="BO10" i="1"/>
  <c r="H10" i="1"/>
  <c r="BO34" i="1"/>
  <c r="BD10" i="1"/>
  <c r="CB54" i="1"/>
  <c r="AE54" i="1"/>
  <c r="AR53" i="1"/>
  <c r="AR51" i="1"/>
  <c r="CB10" i="1"/>
  <c r="AE10" i="1"/>
  <c r="BO24" i="1"/>
  <c r="BD55" i="1"/>
  <c r="M55" i="1"/>
  <c r="BD53" i="1"/>
  <c r="CB52" i="1"/>
  <c r="M51" i="1"/>
  <c r="AR10" i="1"/>
  <c r="AR34" i="1"/>
  <c r="H54" i="1"/>
  <c r="H52" i="1"/>
  <c r="H56" i="1"/>
  <c r="BO3" i="1"/>
  <c r="BO50" i="1"/>
  <c r="AE52" i="1"/>
  <c r="CB51" i="1"/>
  <c r="AE51" i="1"/>
  <c r="H51" i="1"/>
  <c r="AR9" i="1"/>
  <c r="M56" i="1"/>
  <c r="M9" i="1"/>
  <c r="M10" i="1"/>
  <c r="BO56" i="1"/>
  <c r="L54" i="1"/>
  <c r="L53" i="1"/>
  <c r="AE56" i="1"/>
  <c r="CB55" i="1"/>
  <c r="AE55" i="1"/>
  <c r="H55" i="1"/>
  <c r="BD54" i="1"/>
  <c r="AE53" i="1"/>
  <c r="BD52" i="1"/>
  <c r="M52" i="1"/>
  <c r="BD51" i="1"/>
  <c r="BO9" i="1"/>
  <c r="BO55" i="1"/>
  <c r="AR54" i="1"/>
  <c r="CB56" i="1"/>
  <c r="AR56" i="1"/>
  <c r="AR55" i="1"/>
  <c r="BO54" i="1"/>
  <c r="M54" i="1"/>
  <c r="M53" i="1"/>
  <c r="BO52" i="1"/>
  <c r="BO51" i="1"/>
  <c r="CB9" i="1"/>
  <c r="AE9" i="1"/>
  <c r="H9" i="1"/>
  <c r="L10" i="1"/>
  <c r="CB3" i="1"/>
  <c r="M3" i="1"/>
  <c r="BD3" i="1"/>
  <c r="AR3" i="1"/>
  <c r="AE3" i="1"/>
  <c r="H3" i="1"/>
  <c r="CB24" i="1"/>
  <c r="BD24" i="1"/>
  <c r="M24" i="1"/>
  <c r="AR24" i="1"/>
  <c r="L24" i="1"/>
  <c r="AE24" i="1"/>
  <c r="H24" i="1"/>
  <c r="CB34" i="1"/>
  <c r="BD34" i="1"/>
  <c r="M34" i="1"/>
  <c r="L34" i="1"/>
  <c r="AE34" i="1"/>
  <c r="H34" i="1"/>
  <c r="CB50" i="1"/>
  <c r="BD50" i="1"/>
  <c r="M50" i="1"/>
  <c r="AR50" i="1"/>
  <c r="L50" i="1"/>
  <c r="H50" i="1"/>
  <c r="CB35" i="1"/>
  <c r="BD35" i="1"/>
  <c r="M35" i="1"/>
  <c r="AR35" i="1"/>
  <c r="L35" i="1"/>
  <c r="AE35" i="1"/>
  <c r="H35" i="1"/>
  <c r="L56" i="1"/>
  <c r="L52" i="1"/>
  <c r="L3" i="1"/>
  <c r="L55" i="1"/>
  <c r="L51" i="1"/>
  <c r="L9" i="1"/>
  <c r="AE50" i="1"/>
  <c r="BY41" i="1"/>
  <c r="BZ41" i="1"/>
  <c r="CA41" i="1"/>
  <c r="BY45" i="1"/>
  <c r="BZ45" i="1"/>
  <c r="CA45" i="1"/>
  <c r="BY20" i="1"/>
  <c r="BZ20" i="1"/>
  <c r="CA20" i="1"/>
  <c r="BY11" i="1"/>
  <c r="BZ11" i="1"/>
  <c r="CA11" i="1"/>
  <c r="BY22" i="1"/>
  <c r="BZ22" i="1"/>
  <c r="CA22" i="1"/>
  <c r="BY36" i="1"/>
  <c r="BZ36" i="1"/>
  <c r="CA36" i="1"/>
  <c r="BY19" i="1"/>
  <c r="BZ19" i="1"/>
  <c r="CA19" i="1"/>
  <c r="BY46" i="1"/>
  <c r="BZ46" i="1"/>
  <c r="CA46" i="1"/>
  <c r="BY44" i="1"/>
  <c r="BZ44" i="1"/>
  <c r="CA44" i="1"/>
  <c r="BY49" i="1"/>
  <c r="BZ49" i="1"/>
  <c r="CA49" i="1"/>
  <c r="BY48" i="1"/>
  <c r="BZ48" i="1"/>
  <c r="CA48" i="1"/>
  <c r="BY8" i="1"/>
  <c r="BZ8" i="1"/>
  <c r="CA8" i="1"/>
  <c r="BY7" i="1"/>
  <c r="BZ7" i="1"/>
  <c r="CA7" i="1"/>
  <c r="BY38" i="1"/>
  <c r="BZ38" i="1"/>
  <c r="CA38" i="1"/>
  <c r="BY47" i="1"/>
  <c r="BZ47" i="1"/>
  <c r="CA47" i="1"/>
  <c r="BY21" i="1"/>
  <c r="BZ21" i="1"/>
  <c r="CA21" i="1"/>
  <c r="BY37" i="1"/>
  <c r="BZ37" i="1"/>
  <c r="CA37" i="1"/>
  <c r="BY4" i="1"/>
  <c r="BZ4" i="1"/>
  <c r="CA4" i="1"/>
  <c r="BY33" i="1"/>
  <c r="BZ33" i="1"/>
  <c r="CA33" i="1"/>
  <c r="BY57" i="1"/>
  <c r="BZ57" i="1"/>
  <c r="CA57" i="1"/>
  <c r="BY58" i="1"/>
  <c r="BZ58" i="1"/>
  <c r="CA58" i="1"/>
  <c r="BY59" i="1"/>
  <c r="BZ59" i="1"/>
  <c r="CA59" i="1"/>
  <c r="BY60" i="1"/>
  <c r="BZ60" i="1"/>
  <c r="CA60" i="1"/>
  <c r="BA41" i="1"/>
  <c r="BB41" i="1"/>
  <c r="BC41" i="1"/>
  <c r="BA45" i="1"/>
  <c r="BB45" i="1"/>
  <c r="BC45" i="1"/>
  <c r="BA20" i="1"/>
  <c r="BB20" i="1"/>
  <c r="BC20" i="1"/>
  <c r="BA11" i="1"/>
  <c r="BB11" i="1"/>
  <c r="BC11" i="1"/>
  <c r="BA22" i="1"/>
  <c r="BB22" i="1"/>
  <c r="BC22" i="1"/>
  <c r="BA36" i="1"/>
  <c r="BB36" i="1"/>
  <c r="BC36" i="1"/>
  <c r="BA19" i="1"/>
  <c r="BB19" i="1"/>
  <c r="BC19" i="1"/>
  <c r="BA46" i="1"/>
  <c r="BB46" i="1"/>
  <c r="BC46" i="1"/>
  <c r="BA44" i="1"/>
  <c r="BB44" i="1"/>
  <c r="BC44" i="1"/>
  <c r="BA49" i="1"/>
  <c r="BB49" i="1"/>
  <c r="BC49" i="1"/>
  <c r="BA48" i="1"/>
  <c r="BB48" i="1"/>
  <c r="BC48" i="1"/>
  <c r="BA8" i="1"/>
  <c r="BB8" i="1"/>
  <c r="BC8" i="1"/>
  <c r="BA7" i="1"/>
  <c r="BB7" i="1"/>
  <c r="BC7" i="1"/>
  <c r="BA38" i="1"/>
  <c r="BB38" i="1"/>
  <c r="BC38" i="1"/>
  <c r="BA47" i="1"/>
  <c r="BB47" i="1"/>
  <c r="BC47" i="1"/>
  <c r="BA21" i="1"/>
  <c r="BB21" i="1"/>
  <c r="BC21" i="1"/>
  <c r="BA37" i="1"/>
  <c r="BB37" i="1"/>
  <c r="BC37" i="1"/>
  <c r="BA4" i="1"/>
  <c r="BB4" i="1"/>
  <c r="BC4" i="1"/>
  <c r="BA33" i="1"/>
  <c r="BB33" i="1"/>
  <c r="BC33" i="1"/>
  <c r="AO39" i="1"/>
  <c r="AP39" i="1"/>
  <c r="AQ39" i="1"/>
  <c r="AO41" i="1"/>
  <c r="AP41" i="1"/>
  <c r="AQ41" i="1"/>
  <c r="AO45" i="1"/>
  <c r="AP45" i="1"/>
  <c r="AQ45" i="1"/>
  <c r="AO20" i="1"/>
  <c r="AP20" i="1"/>
  <c r="AQ20" i="1"/>
  <c r="AO11" i="1"/>
  <c r="AP11" i="1"/>
  <c r="AQ11" i="1"/>
  <c r="AO22" i="1"/>
  <c r="AP22" i="1"/>
  <c r="AQ22" i="1"/>
  <c r="AO36" i="1"/>
  <c r="AP36" i="1"/>
  <c r="AQ36" i="1"/>
  <c r="AO19" i="1"/>
  <c r="AP19" i="1"/>
  <c r="AQ19" i="1"/>
  <c r="AO46" i="1"/>
  <c r="AP46" i="1"/>
  <c r="AQ46" i="1"/>
  <c r="AO44" i="1"/>
  <c r="AP44" i="1"/>
  <c r="AQ44" i="1"/>
  <c r="AO49" i="1"/>
  <c r="AP49" i="1"/>
  <c r="AQ49" i="1"/>
  <c r="AO48" i="1"/>
  <c r="AP48" i="1"/>
  <c r="AQ48" i="1"/>
  <c r="AO8" i="1"/>
  <c r="AP8" i="1"/>
  <c r="AQ8" i="1"/>
  <c r="AO7" i="1"/>
  <c r="AP7" i="1"/>
  <c r="AQ7" i="1"/>
  <c r="AO38" i="1"/>
  <c r="AP38" i="1"/>
  <c r="AQ38" i="1"/>
  <c r="AO47" i="1"/>
  <c r="AP47" i="1"/>
  <c r="AQ47" i="1"/>
  <c r="AO21" i="1"/>
  <c r="AP21" i="1"/>
  <c r="AQ21" i="1"/>
  <c r="AO37" i="1"/>
  <c r="AP37" i="1"/>
  <c r="AQ37" i="1"/>
  <c r="AO4" i="1"/>
  <c r="AP4" i="1"/>
  <c r="AQ4" i="1"/>
  <c r="AO33" i="1"/>
  <c r="AP33" i="1"/>
  <c r="AQ33" i="1"/>
  <c r="O41" i="1"/>
  <c r="N41" i="1" s="1"/>
  <c r="O45" i="1"/>
  <c r="N45" i="1" s="1"/>
  <c r="O20" i="1"/>
  <c r="N20" i="1" s="1"/>
  <c r="O11" i="1"/>
  <c r="O22" i="1"/>
  <c r="N22" i="1" s="1"/>
  <c r="O36" i="1"/>
  <c r="N36" i="1" s="1"/>
  <c r="O19" i="1"/>
  <c r="N19" i="1" s="1"/>
  <c r="O46" i="1"/>
  <c r="N46" i="1" s="1"/>
  <c r="O44" i="1"/>
  <c r="N44" i="1" s="1"/>
  <c r="O49" i="1"/>
  <c r="N49" i="1" s="1"/>
  <c r="O48" i="1"/>
  <c r="N48" i="1" s="1"/>
  <c r="O8" i="1"/>
  <c r="N8" i="1" s="1"/>
  <c r="O7" i="1"/>
  <c r="N7" i="1" s="1"/>
  <c r="O38" i="1"/>
  <c r="N38" i="1" s="1"/>
  <c r="O47" i="1"/>
  <c r="N47" i="1" s="1"/>
  <c r="O21" i="1"/>
  <c r="N21" i="1" s="1"/>
  <c r="O37" i="1"/>
  <c r="N37" i="1" s="1"/>
  <c r="O4" i="1"/>
  <c r="N4" i="1" s="1"/>
  <c r="O33" i="1"/>
  <c r="N33" i="1" s="1"/>
  <c r="AB39" i="1"/>
  <c r="AC39" i="1"/>
  <c r="AD39" i="1"/>
  <c r="AB41" i="1"/>
  <c r="AC41" i="1"/>
  <c r="AD41" i="1"/>
  <c r="AB45" i="1"/>
  <c r="AC45" i="1"/>
  <c r="AD45" i="1"/>
  <c r="AB20" i="1"/>
  <c r="AC20" i="1"/>
  <c r="AD20" i="1"/>
  <c r="AB11" i="1"/>
  <c r="AC11" i="1"/>
  <c r="AD11" i="1"/>
  <c r="AB22" i="1"/>
  <c r="AC22" i="1"/>
  <c r="AD22" i="1"/>
  <c r="AB36" i="1"/>
  <c r="AC36" i="1"/>
  <c r="AD36" i="1"/>
  <c r="AB19" i="1"/>
  <c r="AC19" i="1"/>
  <c r="AD19" i="1"/>
  <c r="AB46" i="1"/>
  <c r="AC46" i="1"/>
  <c r="AD46" i="1"/>
  <c r="AB44" i="1"/>
  <c r="AC44" i="1"/>
  <c r="AD44" i="1"/>
  <c r="AB49" i="1"/>
  <c r="AC49" i="1"/>
  <c r="AD49" i="1"/>
  <c r="AB48" i="1"/>
  <c r="AC48" i="1"/>
  <c r="AD48" i="1"/>
  <c r="AB8" i="1"/>
  <c r="AC8" i="1"/>
  <c r="AD8" i="1"/>
  <c r="AB7" i="1"/>
  <c r="AC7" i="1"/>
  <c r="AD7" i="1"/>
  <c r="AB38" i="1"/>
  <c r="AC38" i="1"/>
  <c r="AD38" i="1"/>
  <c r="AB47" i="1"/>
  <c r="AC47" i="1"/>
  <c r="AD47" i="1"/>
  <c r="AB21" i="1"/>
  <c r="AC21" i="1"/>
  <c r="AD21" i="1"/>
  <c r="AB37" i="1"/>
  <c r="AC37" i="1"/>
  <c r="AD37" i="1"/>
  <c r="AB4" i="1"/>
  <c r="AC4" i="1"/>
  <c r="AD4" i="1"/>
  <c r="AB33" i="1"/>
  <c r="AC33" i="1"/>
  <c r="AD33" i="1"/>
  <c r="BL38" i="1"/>
  <c r="BM38" i="1"/>
  <c r="BN38" i="1"/>
  <c r="BL47" i="1"/>
  <c r="BM47" i="1"/>
  <c r="BN47" i="1"/>
  <c r="BL21" i="1"/>
  <c r="BM21" i="1"/>
  <c r="BN21" i="1"/>
  <c r="BL37" i="1"/>
  <c r="BM37" i="1"/>
  <c r="BN37" i="1"/>
  <c r="BL4" i="1"/>
  <c r="BM4" i="1"/>
  <c r="BN4" i="1"/>
  <c r="BL33" i="1"/>
  <c r="BM33" i="1"/>
  <c r="BN33" i="1"/>
  <c r="BZ39" i="1"/>
  <c r="BB57" i="1"/>
  <c r="BB58" i="1"/>
  <c r="BB59" i="1"/>
  <c r="BB60" i="1"/>
  <c r="K56" i="1" l="1"/>
  <c r="K10" i="1"/>
  <c r="K55" i="1"/>
  <c r="K53" i="1"/>
  <c r="K51" i="1"/>
  <c r="K52" i="1"/>
  <c r="K9" i="1"/>
  <c r="K54" i="1"/>
  <c r="K3" i="1"/>
  <c r="K24" i="1"/>
  <c r="K34" i="1"/>
  <c r="K50" i="1"/>
  <c r="K35" i="1"/>
  <c r="CB37" i="1"/>
  <c r="CB21" i="1"/>
  <c r="BO4" i="1"/>
  <c r="BO21" i="1"/>
  <c r="AE4" i="1"/>
  <c r="AE38" i="1"/>
  <c r="AE49" i="1"/>
  <c r="AE39" i="1"/>
  <c r="BO38" i="1"/>
  <c r="BO37" i="1"/>
  <c r="BO47" i="1"/>
  <c r="BO33" i="1"/>
  <c r="BD33" i="1"/>
  <c r="BD21" i="1"/>
  <c r="BD47" i="1"/>
  <c r="CB33" i="1"/>
  <c r="CB47" i="1"/>
  <c r="AR37" i="1"/>
  <c r="AR4" i="1"/>
  <c r="AR38" i="1"/>
  <c r="AR49" i="1"/>
  <c r="AR39" i="1"/>
  <c r="AR33" i="1"/>
  <c r="AR21" i="1"/>
  <c r="AR47" i="1"/>
  <c r="AR45" i="1"/>
  <c r="AE33" i="1"/>
  <c r="AE21" i="1"/>
  <c r="AE47" i="1"/>
  <c r="AE19" i="1"/>
  <c r="AE22" i="1"/>
  <c r="AE45" i="1"/>
  <c r="AE36" i="1"/>
  <c r="AE20" i="1"/>
  <c r="AE37" i="1"/>
  <c r="AE11" i="1"/>
  <c r="AE8" i="1"/>
  <c r="AE46" i="1"/>
  <c r="AR8" i="1"/>
  <c r="AR46" i="1"/>
  <c r="AE48" i="1"/>
  <c r="AR48" i="1"/>
  <c r="AE7" i="1"/>
  <c r="AE44" i="1"/>
  <c r="AR7" i="1"/>
  <c r="AR44" i="1"/>
  <c r="BD7" i="1"/>
  <c r="BD44" i="1"/>
  <c r="CB38" i="1"/>
  <c r="CB4" i="1"/>
  <c r="BD49" i="1"/>
  <c r="BD37" i="1"/>
  <c r="BD38" i="1"/>
  <c r="BD48" i="1"/>
  <c r="BD4" i="1"/>
  <c r="BD8" i="1"/>
  <c r="BD46" i="1"/>
  <c r="AR19" i="1"/>
  <c r="AR22" i="1"/>
  <c r="AR36" i="1"/>
  <c r="AR20" i="1"/>
  <c r="AR11" i="1"/>
  <c r="AR41" i="1"/>
  <c r="AE41" i="1"/>
  <c r="BD41" i="1"/>
  <c r="BD45" i="1"/>
  <c r="BD19" i="1"/>
  <c r="BD22" i="1"/>
  <c r="BD36" i="1"/>
  <c r="BD20" i="1"/>
  <c r="BD11" i="1"/>
  <c r="N11" i="1"/>
  <c r="BB39" i="1"/>
  <c r="CL11" i="1" l="1"/>
  <c r="CL46" i="1"/>
  <c r="CL39" i="1"/>
  <c r="CL41" i="1"/>
  <c r="CL48" i="1"/>
  <c r="CL21" i="1"/>
  <c r="M21" i="1" s="1"/>
  <c r="CL37" i="1"/>
  <c r="M37" i="1" s="1"/>
  <c r="CL45" i="1"/>
  <c r="CL7" i="1"/>
  <c r="CL33" i="1"/>
  <c r="M33" i="1" s="1"/>
  <c r="CL47" i="1"/>
  <c r="M47" i="1" s="1"/>
  <c r="CL22" i="1"/>
  <c r="CL38" i="1"/>
  <c r="M38" i="1" s="1"/>
  <c r="CL36" i="1"/>
  <c r="CL8" i="1"/>
  <c r="CL4" i="1"/>
  <c r="M4" i="1" s="1"/>
  <c r="CL44" i="1"/>
  <c r="CA39" i="1"/>
  <c r="BC39" i="1"/>
  <c r="I11" i="1"/>
  <c r="J11" i="1"/>
  <c r="BL11" i="1"/>
  <c r="BM11" i="1"/>
  <c r="BN11" i="1"/>
  <c r="I46" i="1"/>
  <c r="J46" i="1"/>
  <c r="BL46" i="1"/>
  <c r="BM46" i="1"/>
  <c r="BN46" i="1"/>
  <c r="I39" i="1"/>
  <c r="J39" i="1"/>
  <c r="O39" i="1"/>
  <c r="N39" i="1" s="1"/>
  <c r="BA39" i="1"/>
  <c r="BL39" i="1"/>
  <c r="BM39" i="1"/>
  <c r="BN39" i="1"/>
  <c r="BY39" i="1"/>
  <c r="I41" i="1"/>
  <c r="J41" i="1"/>
  <c r="BL41" i="1"/>
  <c r="BM41" i="1"/>
  <c r="BN41" i="1"/>
  <c r="I48" i="1"/>
  <c r="J48" i="1"/>
  <c r="BL48" i="1"/>
  <c r="BM48" i="1"/>
  <c r="BN48" i="1"/>
  <c r="I21" i="1"/>
  <c r="J21" i="1"/>
  <c r="I37" i="1"/>
  <c r="J37" i="1"/>
  <c r="I45" i="1"/>
  <c r="J45" i="1"/>
  <c r="BL45" i="1"/>
  <c r="BM45" i="1"/>
  <c r="BN45" i="1"/>
  <c r="I7" i="1"/>
  <c r="J7" i="1"/>
  <c r="BL7" i="1"/>
  <c r="BM7" i="1"/>
  <c r="BN7" i="1"/>
  <c r="I33" i="1"/>
  <c r="J33" i="1"/>
  <c r="I47" i="1"/>
  <c r="J47" i="1"/>
  <c r="I22" i="1"/>
  <c r="J22" i="1"/>
  <c r="BL22" i="1"/>
  <c r="BM22" i="1"/>
  <c r="BN22" i="1"/>
  <c r="I38" i="1"/>
  <c r="J38" i="1"/>
  <c r="I36" i="1"/>
  <c r="J36" i="1"/>
  <c r="BL36" i="1"/>
  <c r="BM36" i="1"/>
  <c r="BN36" i="1"/>
  <c r="I8" i="1"/>
  <c r="J8" i="1"/>
  <c r="BL8" i="1"/>
  <c r="BM8" i="1"/>
  <c r="BN8" i="1"/>
  <c r="I4" i="1"/>
  <c r="J4" i="1"/>
  <c r="I44" i="1"/>
  <c r="J44" i="1"/>
  <c r="BL44" i="1"/>
  <c r="BM44" i="1"/>
  <c r="BN44" i="1"/>
  <c r="M8" i="1" l="1"/>
  <c r="M44" i="1"/>
  <c r="M46" i="1"/>
  <c r="M22" i="1"/>
  <c r="M7" i="1"/>
  <c r="M45" i="1"/>
  <c r="M11" i="1"/>
  <c r="M48" i="1"/>
  <c r="M41" i="1"/>
  <c r="M36" i="1"/>
  <c r="BO36" i="1"/>
  <c r="BO45" i="1"/>
  <c r="BO22" i="1"/>
  <c r="BO48" i="1"/>
  <c r="BO41" i="1"/>
  <c r="BO11" i="1"/>
  <c r="H4" i="1"/>
  <c r="CB8" i="1"/>
  <c r="CB22" i="1"/>
  <c r="H33" i="1"/>
  <c r="H21" i="1"/>
  <c r="H48" i="1"/>
  <c r="M39" i="1"/>
  <c r="H11" i="1"/>
  <c r="H36" i="1"/>
  <c r="BO7" i="1"/>
  <c r="CB48" i="1"/>
  <c r="CB41" i="1"/>
  <c r="BO39" i="1"/>
  <c r="CB36" i="1"/>
  <c r="H22" i="1"/>
  <c r="H47" i="1"/>
  <c r="H7" i="1"/>
  <c r="H41" i="1"/>
  <c r="H46" i="1"/>
  <c r="CB44" i="1"/>
  <c r="CB45" i="1"/>
  <c r="CB39" i="1"/>
  <c r="CB7" i="1"/>
  <c r="CB11" i="1"/>
  <c r="H37" i="1"/>
  <c r="H39" i="1"/>
  <c r="H8" i="1"/>
  <c r="H38" i="1"/>
  <c r="H45" i="1"/>
  <c r="BO44" i="1"/>
  <c r="H44" i="1"/>
  <c r="BO8" i="1"/>
  <c r="BD39" i="1"/>
  <c r="BO46" i="1"/>
  <c r="CB46" i="1"/>
  <c r="CJ37" i="1" l="1"/>
  <c r="L37" i="1" s="1"/>
  <c r="K37" i="1" s="1"/>
  <c r="CK37" i="1"/>
  <c r="CJ4" i="1"/>
  <c r="L4" i="1" s="1"/>
  <c r="K4" i="1" s="1"/>
  <c r="CK4" i="1"/>
  <c r="CJ38" i="1"/>
  <c r="L38" i="1" s="1"/>
  <c r="K38" i="1" s="1"/>
  <c r="CK38" i="1"/>
  <c r="I20" i="1"/>
  <c r="J20" i="1"/>
  <c r="BL20" i="1"/>
  <c r="BM20" i="1"/>
  <c r="BN20" i="1"/>
  <c r="CJ20" i="1"/>
  <c r="CK20" i="1"/>
  <c r="CL20" i="1"/>
  <c r="M20" i="1" l="1"/>
  <c r="L20" i="1"/>
  <c r="BO20" i="1"/>
  <c r="CM37" i="1"/>
  <c r="CM20" i="1"/>
  <c r="CB20" i="1"/>
  <c r="H20" i="1"/>
  <c r="CM38" i="1"/>
  <c r="CM4" i="1"/>
  <c r="K20" i="1" l="1"/>
  <c r="CJ48" i="1" l="1"/>
  <c r="L48" i="1" s="1"/>
  <c r="K48" i="1" s="1"/>
  <c r="CK48" i="1"/>
  <c r="CJ33" i="1"/>
  <c r="L33" i="1" s="1"/>
  <c r="K33" i="1" s="1"/>
  <c r="CK33" i="1"/>
  <c r="CM33" i="1" l="1"/>
  <c r="CM48" i="1"/>
  <c r="I58" i="1" l="1"/>
  <c r="J58" i="1"/>
  <c r="O58" i="1"/>
  <c r="N58" i="1" s="1"/>
  <c r="AB58" i="1"/>
  <c r="AC58" i="1"/>
  <c r="AD58" i="1"/>
  <c r="AO58" i="1"/>
  <c r="AP58" i="1"/>
  <c r="AQ58" i="1"/>
  <c r="BA58" i="1"/>
  <c r="BC58" i="1"/>
  <c r="BL58" i="1"/>
  <c r="BM58" i="1"/>
  <c r="BN58" i="1"/>
  <c r="CJ58" i="1"/>
  <c r="CK58" i="1"/>
  <c r="CL58" i="1"/>
  <c r="CM58" i="1" l="1"/>
  <c r="AR58" i="1"/>
  <c r="BD58" i="1"/>
  <c r="M58" i="1"/>
  <c r="BO58" i="1"/>
  <c r="CB58" i="1"/>
  <c r="AE58" i="1"/>
  <c r="H58" i="1"/>
  <c r="L58" i="1"/>
  <c r="K58" i="1" l="1"/>
  <c r="O57" i="1" l="1"/>
  <c r="N57" i="1" s="1"/>
  <c r="AO60" i="1" l="1"/>
  <c r="I49" i="1"/>
  <c r="J49" i="1"/>
  <c r="BL49" i="1"/>
  <c r="L49" i="1" s="1"/>
  <c r="BM49" i="1"/>
  <c r="BN49" i="1"/>
  <c r="CJ49" i="1"/>
  <c r="CK49" i="1"/>
  <c r="CL49" i="1"/>
  <c r="CJ8" i="1"/>
  <c r="L8" i="1" s="1"/>
  <c r="K8" i="1" s="1"/>
  <c r="CK8" i="1"/>
  <c r="CJ36" i="1"/>
  <c r="L36" i="1" s="1"/>
  <c r="K36" i="1" s="1"/>
  <c r="CK36" i="1"/>
  <c r="I60" i="1"/>
  <c r="J60" i="1"/>
  <c r="AB60" i="1"/>
  <c r="L60" i="1" s="1"/>
  <c r="AC60" i="1"/>
  <c r="AD60" i="1"/>
  <c r="AP60" i="1"/>
  <c r="AQ60" i="1"/>
  <c r="BA60" i="1"/>
  <c r="BC60" i="1"/>
  <c r="BL60" i="1"/>
  <c r="BM60" i="1"/>
  <c r="BN60" i="1"/>
  <c r="CJ60" i="1"/>
  <c r="CK60" i="1"/>
  <c r="CL60" i="1"/>
  <c r="BA57" i="1"/>
  <c r="AO57" i="1"/>
  <c r="BC57" i="1"/>
  <c r="M60" i="1" l="1"/>
  <c r="K60" i="1" s="1"/>
  <c r="M49" i="1"/>
  <c r="K49" i="1" s="1"/>
  <c r="BO60" i="1"/>
  <c r="H49" i="1"/>
  <c r="BO49" i="1"/>
  <c r="CM36" i="1"/>
  <c r="CM49" i="1"/>
  <c r="CB49" i="1"/>
  <c r="CB60" i="1"/>
  <c r="AE60" i="1"/>
  <c r="CM60" i="1"/>
  <c r="AR60" i="1"/>
  <c r="H60" i="1"/>
  <c r="CM8" i="1"/>
  <c r="BD60" i="1"/>
  <c r="BD57" i="1"/>
  <c r="CJ45" i="1"/>
  <c r="L45" i="1" s="1"/>
  <c r="K45" i="1" s="1"/>
  <c r="CK45" i="1"/>
  <c r="CJ41" i="1"/>
  <c r="L41" i="1" s="1"/>
  <c r="K41" i="1" s="1"/>
  <c r="CK41" i="1"/>
  <c r="CJ11" i="1"/>
  <c r="L11" i="1" s="1"/>
  <c r="K11" i="1" s="1"/>
  <c r="CK11" i="1"/>
  <c r="CJ39" i="1"/>
  <c r="L39" i="1" s="1"/>
  <c r="CK39" i="1"/>
  <c r="CJ21" i="1"/>
  <c r="L21" i="1" s="1"/>
  <c r="K21" i="1" s="1"/>
  <c r="CK21" i="1"/>
  <c r="K39" i="1" l="1"/>
  <c r="CM41" i="1"/>
  <c r="CM45" i="1"/>
  <c r="CM21" i="1"/>
  <c r="CM39" i="1"/>
  <c r="CM11" i="1"/>
  <c r="BL19" i="1"/>
  <c r="BM19" i="1"/>
  <c r="BN19" i="1"/>
  <c r="BL59" i="1"/>
  <c r="BM59" i="1"/>
  <c r="BN59" i="1"/>
  <c r="BL57" i="1"/>
  <c r="BM57" i="1"/>
  <c r="BN57" i="1"/>
  <c r="BO19" i="1" l="1"/>
  <c r="BO57" i="1"/>
  <c r="BO59" i="1"/>
  <c r="CJ44" i="1" l="1"/>
  <c r="L44" i="1" s="1"/>
  <c r="K44" i="1" s="1"/>
  <c r="CK44" i="1"/>
  <c r="CJ47" i="1"/>
  <c r="L47" i="1" s="1"/>
  <c r="K47" i="1" s="1"/>
  <c r="CK47" i="1"/>
  <c r="I57" i="1"/>
  <c r="J57" i="1"/>
  <c r="AB57" i="1"/>
  <c r="AC57" i="1"/>
  <c r="AD57" i="1"/>
  <c r="AP57" i="1"/>
  <c r="AQ57" i="1"/>
  <c r="CJ57" i="1"/>
  <c r="CK57" i="1"/>
  <c r="CL57" i="1"/>
  <c r="L57" i="1" l="1"/>
  <c r="M57" i="1"/>
  <c r="CM47" i="1"/>
  <c r="CB57" i="1"/>
  <c r="AE57" i="1"/>
  <c r="CM57" i="1"/>
  <c r="AR57" i="1"/>
  <c r="CM44" i="1"/>
  <c r="K57" i="1" l="1"/>
  <c r="I59" i="1" l="1"/>
  <c r="J59" i="1"/>
  <c r="O59" i="1"/>
  <c r="N59" i="1" s="1"/>
  <c r="AB59" i="1"/>
  <c r="AC59" i="1"/>
  <c r="AD59" i="1"/>
  <c r="AO59" i="1"/>
  <c r="AP59" i="1"/>
  <c r="AQ59" i="1"/>
  <c r="BA59" i="1"/>
  <c r="BC59" i="1"/>
  <c r="CJ59" i="1"/>
  <c r="CK59" i="1"/>
  <c r="CL59" i="1"/>
  <c r="CJ46" i="1"/>
  <c r="L46" i="1" s="1"/>
  <c r="K46" i="1" s="1"/>
  <c r="CK46" i="1"/>
  <c r="CJ7" i="1"/>
  <c r="L7" i="1" s="1"/>
  <c r="K7" i="1" s="1"/>
  <c r="CK7" i="1"/>
  <c r="BD59" i="1" l="1"/>
  <c r="CM59" i="1"/>
  <c r="CB59" i="1"/>
  <c r="AR59" i="1"/>
  <c r="M59" i="1"/>
  <c r="AE59" i="1"/>
  <c r="L59" i="1"/>
  <c r="CM46" i="1"/>
  <c r="CM7" i="1"/>
  <c r="CJ19" i="1"/>
  <c r="L19" i="1" s="1"/>
  <c r="CK19" i="1"/>
  <c r="CL19" i="1"/>
  <c r="M19" i="1" s="1"/>
  <c r="CJ22" i="1"/>
  <c r="L22" i="1" s="1"/>
  <c r="K22" i="1" s="1"/>
  <c r="CK22" i="1"/>
  <c r="I19" i="1"/>
  <c r="J19" i="1"/>
  <c r="K19" i="1" l="1"/>
  <c r="K59" i="1"/>
  <c r="CM22" i="1"/>
  <c r="CB19" i="1"/>
  <c r="CM19" i="1"/>
  <c r="H59" i="1" l="1"/>
  <c r="H57" i="1"/>
  <c r="H19" i="1"/>
</calcChain>
</file>

<file path=xl/sharedStrings.xml><?xml version="1.0" encoding="utf-8"?>
<sst xmlns="http://schemas.openxmlformats.org/spreadsheetml/2006/main" count="466" uniqueCount="158">
  <si>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</si>
  <si>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</si>
  <si>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</si>
  <si>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</si>
  <si>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</si>
  <si>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</si>
  <si>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</si>
  <si>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</si>
  <si>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</si>
  <si>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</si>
  <si>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</si>
  <si>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</si>
  <si>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</si>
  <si>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</si>
  <si>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</si>
  <si>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</si>
  <si>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</si>
  <si>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</si>
  <si>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</si>
  <si>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</si>
  <si>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</si>
  <si>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</si>
  <si>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</si>
  <si>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</si>
  <si>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</si>
  <si>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</si>
  <si>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</si>
  <si>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</si>
  <si>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</si>
  <si>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</si>
  <si>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</si>
  <si>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</si>
  <si>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</si>
  <si>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</si>
  <si>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</si>
  <si>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</si>
  <si>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</si>
  <si>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</si>
  <si>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</si>
  <si>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</si>
  <si>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</si>
  <si>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</si>
  <si>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</si>
  <si>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</si>
  <si>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</si>
  <si>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</si>
  <si>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</si>
  <si>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</si>
  <si>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Pen Time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</si>
  <si>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</si>
  <si>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</si>
  <si>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</si>
  <si>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</si>
  <si>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</si>
  <si>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</si>
  <si>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</si>
  <si>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</si>
  <si>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</si>
  <si>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</si>
  <si>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</si>
  <si>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</si>
  <si>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</si>
  <si>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</si>
  <si>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</si>
  <si>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</si>
  <si>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</si>
  <si>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</si>
  <si>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</si>
  <si>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</si>
  <si>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</si>
  <si>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</si>
  <si>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</si>
  <si>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</si>
  <si>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</si>
  <si>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</si>
  <si>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</si>
  <si>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</si>
  <si>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</si>
  <si>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</si>
  <si>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</si>
  <si>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</si>
  <si>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</si>
  <si>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</si>
  <si>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</si>
  <si>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</si>
  <si>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</si>
  <si>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</si>
  <si>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</si>
  <si>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</si>
  <si>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</si>
  <si>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</si>
  <si>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</si>
  <si>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&amp; - Contact Info@FRIDPA.com concerning status of Range Membership</t>
  </si>
  <si>
    <t>Bay 7
Attack of the Heartless Bastards</t>
  </si>
  <si>
    <t>DNFW - Did Not Finish Weather</t>
  </si>
  <si>
    <t xml:space="preserve">Match Totals
</t>
  </si>
  <si>
    <t>Stage p</t>
  </si>
  <si>
    <t>UN</t>
  </si>
  <si>
    <t>F
P</t>
  </si>
  <si>
    <t>Mick M</t>
  </si>
  <si>
    <t>CCP</t>
  </si>
  <si>
    <t>16</t>
  </si>
  <si>
    <t>Pts DN</t>
  </si>
  <si>
    <t>Henry L</t>
  </si>
  <si>
    <t>Michael C</t>
  </si>
  <si>
    <t>15</t>
  </si>
  <si>
    <t>DQ - Disqualified 
         M-Muzzle
         S- Steel
         F-Finger
         C-Cold Range
         W-Sweep</t>
  </si>
  <si>
    <t>Owen M</t>
  </si>
  <si>
    <t>Jim M</t>
  </si>
  <si>
    <t>Gary Z</t>
  </si>
  <si>
    <t>Dean B</t>
  </si>
  <si>
    <t>Estee M</t>
  </si>
  <si>
    <t>FRIDPA
Clear Creak
Main Match
August 11, 2018</t>
  </si>
  <si>
    <t>Bay 1
Saturday Night Fever</t>
  </si>
  <si>
    <t>Bay 2
Bar Room Blitz</t>
  </si>
  <si>
    <t>Bay 3
Target Identification</t>
  </si>
  <si>
    <t>Bay 4
John Wick Who?</t>
  </si>
  <si>
    <t>Steve L</t>
  </si>
  <si>
    <t>Neely C</t>
  </si>
  <si>
    <t>Yilin S</t>
  </si>
  <si>
    <t>John-John D **</t>
  </si>
  <si>
    <t>Out</t>
  </si>
  <si>
    <t>Sean Z</t>
  </si>
  <si>
    <t>Jack N</t>
  </si>
  <si>
    <t>Jon S</t>
  </si>
  <si>
    <t>Mike T</t>
  </si>
  <si>
    <t>Ehrich S</t>
  </si>
  <si>
    <t>Deanna R</t>
  </si>
  <si>
    <t>Eric W</t>
  </si>
  <si>
    <t>7</t>
  </si>
  <si>
    <t>John A</t>
  </si>
  <si>
    <t>Taosheng C</t>
  </si>
  <si>
    <t>F
I
N
G
E
R</t>
  </si>
  <si>
    <t>Gordon B</t>
  </si>
  <si>
    <t>Marsha F</t>
  </si>
  <si>
    <t>Regis F</t>
  </si>
  <si>
    <t>Pete F</t>
  </si>
  <si>
    <t>Michael S</t>
  </si>
  <si>
    <t>Brooke W **</t>
  </si>
  <si>
    <t>John K</t>
  </si>
  <si>
    <t>Mike B</t>
  </si>
  <si>
    <t>James L</t>
  </si>
  <si>
    <t>Alan A</t>
  </si>
  <si>
    <t>Chuck L</t>
  </si>
  <si>
    <t>Roger O</t>
  </si>
  <si>
    <t>Scott D</t>
  </si>
  <si>
    <t>Gary M</t>
  </si>
  <si>
    <t>Bryan K</t>
  </si>
  <si>
    <t>Christopher L</t>
  </si>
  <si>
    <t>Roger S</t>
  </si>
  <si>
    <t>CO</t>
  </si>
  <si>
    <t>Knox H</t>
  </si>
  <si>
    <t>Andrew L</t>
  </si>
  <si>
    <t>Thom B</t>
  </si>
  <si>
    <t>Patrick T</t>
  </si>
  <si>
    <t>Ryan T</t>
  </si>
  <si>
    <t>Tot
Pts
Dn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</si>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</sst>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2" fillId="2" borderId="20" xfId="0" applyNumberFormat="1" applyFont="1" applyFill="1" applyBorder="1" applyAlignment="1" applyProtection="1">
      <alignment horizont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4" fillId="2" borderId="20" xfId="0" applyNumberFormat="1" applyFont="1" applyFill="1" applyBorder="1" applyAlignment="1" applyProtection="1">
      <alignment horizontal="center" vertical="center" textRotation="180"/>
    </xf>
    <xf numFmtId="49" fontId="2" fillId="2" borderId="24" xfId="0" applyNumberFormat="1" applyFont="1" applyFill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5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9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20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24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 wrapText="1"/>
    </xf>
    <xf numFmtId="2" fontId="2" fillId="0" borderId="27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1" fontId="0" fillId="0" borderId="33" xfId="0" applyNumberFormat="1" applyBorder="1" applyAlignment="1" applyProtection="1">
      <alignment horizontal="right" vertical="center"/>
      <protection locked="0"/>
    </xf>
    <xf numFmtId="2" fontId="2" fillId="0" borderId="17" xfId="0" applyNumberFormat="1" applyFont="1" applyBorder="1" applyAlignment="1" applyProtection="1">
      <alignment horizontal="right" vertical="center"/>
    </xf>
    <xf numFmtId="1" fontId="0" fillId="0" borderId="16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  <protection locked="0"/>
    </xf>
    <xf numFmtId="2" fontId="2" fillId="0" borderId="36" xfId="0" applyNumberFormat="1" applyFont="1" applyBorder="1" applyAlignment="1" applyProtection="1">
      <alignment horizontal="right" vertical="center"/>
    </xf>
    <xf numFmtId="49" fontId="0" fillId="0" borderId="37" xfId="0" applyNumberFormat="1" applyBorder="1"/>
    <xf numFmtId="0" fontId="0" fillId="0" borderId="34" xfId="0" applyBorder="1"/>
    <xf numFmtId="0" fontId="0" fillId="0" borderId="0" xfId="0" applyFill="1" applyBorder="1"/>
    <xf numFmtId="0" fontId="0" fillId="0" borderId="38" xfId="0" applyBorder="1"/>
    <xf numFmtId="0" fontId="0" fillId="0" borderId="38" xfId="0" applyBorder="1" applyAlignment="1" applyProtection="1">
      <alignment horizontal="center"/>
      <protection locked="0"/>
    </xf>
    <xf numFmtId="49" fontId="0" fillId="0" borderId="38" xfId="0" applyNumberFormat="1" applyBorder="1"/>
    <xf numFmtId="0" fontId="0" fillId="0" borderId="38" xfId="0" applyBorder="1" applyProtection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6" xfId="0" applyNumberFormat="1" applyBorder="1" applyAlignment="1" applyProtection="1">
      <alignment horizontal="center" vertical="center"/>
      <protection locked="0"/>
    </xf>
    <xf numFmtId="1" fontId="0" fillId="0" borderId="39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" fontId="2" fillId="2" borderId="19" xfId="0" applyNumberFormat="1" applyFont="1" applyFill="1" applyBorder="1" applyAlignment="1" applyProtection="1">
      <alignment horizontal="center" wrapText="1"/>
    </xf>
    <xf numFmtId="1" fontId="0" fillId="0" borderId="38" xfId="0" applyNumberFormat="1" applyBorder="1"/>
    <xf numFmtId="1" fontId="0" fillId="0" borderId="0" xfId="0" applyNumberFormat="1" applyBorder="1"/>
    <xf numFmtId="1" fontId="5" fillId="2" borderId="19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5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7" xfId="0" applyNumberFormat="1" applyFont="1" applyFill="1" applyBorder="1" applyAlignment="1" applyProtection="1">
      <alignment horizontal="right" vertical="center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wrapText="1"/>
    </xf>
    <xf numFmtId="49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/>
    </xf>
    <xf numFmtId="1" fontId="8" fillId="3" borderId="9" xfId="0" applyNumberFormat="1" applyFont="1" applyFill="1" applyBorder="1" applyAlignment="1" applyProtection="1">
      <alignment horizontal="center" vertical="center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2" fillId="0" borderId="28" xfId="0" applyNumberFormat="1" applyFont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/>
    </xf>
    <xf numFmtId="49" fontId="6" fillId="2" borderId="28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 applyProtection="1">
      <alignment horizontal="center" wrapText="1"/>
    </xf>
    <xf numFmtId="49" fontId="4" fillId="2" borderId="31" xfId="0" applyNumberFormat="1" applyFont="1" applyFill="1" applyBorder="1" applyAlignment="1" applyProtection="1">
      <alignment horizontal="center" wrapText="1"/>
    </xf>
    <xf numFmtId="0" fontId="0" fillId="2" borderId="32" xfId="0" applyFill="1" applyBorder="1" applyAlignment="1">
      <alignment horizontal="center"/>
    </xf>
    <xf numFmtId="0" fontId="0" fillId="2" borderId="2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27"/>
  <sheetViews>
    <sheetView tabSelected="1" zoomScaleNormal="100" zoomScaleSheetLayoutView="10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D21" sqref="D21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5" customWidth="1"/>
    <col min="5" max="5" width="4.85546875" style="4" customWidth="1"/>
    <col min="6" max="6" width="5.85546875" style="4" customWidth="1"/>
    <col min="7" max="7" width="5.7109375" style="12" customWidth="1"/>
    <col min="8" max="8" width="3.85546875" style="12" hidden="1" customWidth="1"/>
    <col min="9" max="9" width="1.7109375" style="12" hidden="1" customWidth="1"/>
    <col min="10" max="10" width="1.5703125" style="12" hidden="1" customWidth="1"/>
    <col min="11" max="11" width="6.5703125" style="12" bestFit="1" customWidth="1"/>
    <col min="12" max="12" width="7.5703125" style="4" bestFit="1" customWidth="1"/>
    <col min="13" max="13" width="6.85546875" style="4" customWidth="1"/>
    <col min="14" max="14" width="7.28515625" style="4" customWidth="1"/>
    <col min="15" max="15" width="9.7109375" style="4" customWidth="1"/>
    <col min="16" max="16" width="6.7109375" style="4" customWidth="1"/>
    <col min="17" max="22" width="5.5703125" style="4" hidden="1" customWidth="1"/>
    <col min="23" max="23" width="3.85546875" style="4" customWidth="1"/>
    <col min="24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100" bestFit="1" customWidth="1"/>
    <col min="30" max="30" width="4.28515625" style="4" customWidth="1"/>
    <col min="31" max="31" width="7" style="3" bestFit="1" customWidth="1"/>
    <col min="32" max="32" width="7.5703125" customWidth="1"/>
    <col min="33" max="34" width="5.5703125" hidden="1" customWidth="1"/>
    <col min="35" max="35" width="5.5703125" style="4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100" bestFit="1" customWidth="1"/>
    <col min="43" max="43" width="4.28515625" bestFit="1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style="4" customWidth="1"/>
    <col min="54" max="54" width="4.5703125" style="100" bestFit="1" customWidth="1"/>
    <col min="55" max="55" width="4.28515625" bestFit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100" customWidth="1"/>
    <col min="79" max="79" width="4.28515625" customWidth="1"/>
    <col min="80" max="80" width="6.7109375" customWidth="1"/>
    <col min="81" max="81" width="8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style="4" hidden="1" customWidth="1"/>
    <col min="89" max="89" width="4.28515625" style="4" hidden="1" customWidth="1"/>
    <col min="90" max="90" width="4.5703125" hidden="1" customWidth="1"/>
    <col min="91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94" bestFit="1" customWidth="1"/>
  </cols>
  <sheetData>
    <row r="1" spans="1:251" ht="71.45" customHeight="1" thickTop="1" x14ac:dyDescent="0.25">
      <c r="A1" s="149" t="s">
        <v>112</v>
      </c>
      <c r="B1" s="150"/>
      <c r="C1" s="150"/>
      <c r="D1" s="150"/>
      <c r="E1" s="150"/>
      <c r="F1" s="150"/>
      <c r="G1" s="19"/>
      <c r="H1" s="20" t="s">
        <v>64</v>
      </c>
      <c r="I1" s="151" t="s">
        <v>30</v>
      </c>
      <c r="J1" s="152"/>
      <c r="K1" s="144" t="s">
        <v>95</v>
      </c>
      <c r="L1" s="153"/>
      <c r="M1" s="153"/>
      <c r="N1" s="153"/>
      <c r="O1" s="154"/>
      <c r="P1" s="146" t="s">
        <v>113</v>
      </c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1" t="s">
        <v>114</v>
      </c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1" t="s">
        <v>115</v>
      </c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4" t="s">
        <v>80</v>
      </c>
      <c r="BF1" s="145"/>
      <c r="BG1" s="145"/>
      <c r="BH1" s="145"/>
      <c r="BI1" s="145"/>
      <c r="BJ1" s="145"/>
      <c r="BK1" s="145"/>
      <c r="BL1" s="145"/>
      <c r="BM1" s="145"/>
      <c r="BN1" s="145"/>
      <c r="BO1" s="141"/>
      <c r="BP1" s="146" t="s">
        <v>116</v>
      </c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7" t="s">
        <v>93</v>
      </c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0" t="s">
        <v>96</v>
      </c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 t="s">
        <v>2</v>
      </c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 t="s">
        <v>3</v>
      </c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 t="s">
        <v>4</v>
      </c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 t="s">
        <v>5</v>
      </c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 t="s">
        <v>6</v>
      </c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 t="s">
        <v>7</v>
      </c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 t="s">
        <v>8</v>
      </c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 t="s">
        <v>9</v>
      </c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 t="s">
        <v>10</v>
      </c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 t="s">
        <v>11</v>
      </c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 t="s">
        <v>12</v>
      </c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 t="s">
        <v>13</v>
      </c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 t="s">
        <v>14</v>
      </c>
      <c r="IB1" s="140"/>
      <c r="IC1" s="140"/>
      <c r="ID1" s="140"/>
      <c r="IE1" s="140"/>
      <c r="IF1" s="140"/>
      <c r="IG1" s="140"/>
      <c r="IH1" s="140"/>
      <c r="II1" s="140"/>
      <c r="IJ1" s="140"/>
      <c r="IK1" s="143"/>
      <c r="IL1" s="92"/>
    </row>
    <row r="2" spans="1:251" ht="74.25" customHeight="1" thickBot="1" x14ac:dyDescent="0.25">
      <c r="A2" s="50" t="s">
        <v>79</v>
      </c>
      <c r="B2" s="51" t="s">
        <v>78</v>
      </c>
      <c r="C2" s="51" t="s">
        <v>84</v>
      </c>
      <c r="D2" s="66" t="s">
        <v>85</v>
      </c>
      <c r="E2" s="51" t="s">
        <v>1</v>
      </c>
      <c r="F2" s="52" t="s">
        <v>0</v>
      </c>
      <c r="G2" s="133" t="s">
        <v>132</v>
      </c>
      <c r="H2" s="53" t="s">
        <v>51</v>
      </c>
      <c r="I2" s="54" t="s">
        <v>62</v>
      </c>
      <c r="J2" s="55" t="s">
        <v>63</v>
      </c>
      <c r="K2" s="50" t="s">
        <v>95</v>
      </c>
      <c r="L2" s="51" t="s">
        <v>87</v>
      </c>
      <c r="M2" s="51" t="s">
        <v>48</v>
      </c>
      <c r="N2" s="51" t="s">
        <v>156</v>
      </c>
      <c r="O2" s="52" t="s">
        <v>156</v>
      </c>
      <c r="P2" s="50" t="s">
        <v>32</v>
      </c>
      <c r="Q2" s="51" t="s">
        <v>33</v>
      </c>
      <c r="R2" s="51" t="s">
        <v>34</v>
      </c>
      <c r="S2" s="51" t="s">
        <v>35</v>
      </c>
      <c r="T2" s="51" t="s">
        <v>36</v>
      </c>
      <c r="U2" s="51" t="s">
        <v>37</v>
      </c>
      <c r="V2" s="51" t="s">
        <v>38</v>
      </c>
      <c r="W2" s="51" t="s">
        <v>31</v>
      </c>
      <c r="X2" s="51" t="s">
        <v>39</v>
      </c>
      <c r="Y2" s="51" t="s">
        <v>98</v>
      </c>
      <c r="Z2" s="51" t="s">
        <v>41</v>
      </c>
      <c r="AA2" s="56" t="s">
        <v>42</v>
      </c>
      <c r="AB2" s="51" t="s">
        <v>43</v>
      </c>
      <c r="AC2" s="98" t="s">
        <v>31</v>
      </c>
      <c r="AD2" s="51" t="s">
        <v>44</v>
      </c>
      <c r="AE2" s="52" t="s">
        <v>45</v>
      </c>
      <c r="AF2" s="51" t="s">
        <v>32</v>
      </c>
      <c r="AG2" s="51" t="s">
        <v>33</v>
      </c>
      <c r="AH2" s="51" t="s">
        <v>34</v>
      </c>
      <c r="AI2" s="51" t="s">
        <v>35</v>
      </c>
      <c r="AJ2" s="51" t="s">
        <v>31</v>
      </c>
      <c r="AK2" s="51" t="s">
        <v>39</v>
      </c>
      <c r="AL2" s="51" t="s">
        <v>98</v>
      </c>
      <c r="AM2" s="51" t="s">
        <v>91</v>
      </c>
      <c r="AN2" s="56" t="s">
        <v>42</v>
      </c>
      <c r="AO2" s="51" t="s">
        <v>43</v>
      </c>
      <c r="AP2" s="98" t="s">
        <v>31</v>
      </c>
      <c r="AQ2" s="51" t="s">
        <v>44</v>
      </c>
      <c r="AR2" s="52" t="s">
        <v>45</v>
      </c>
      <c r="AS2" s="51" t="s">
        <v>83</v>
      </c>
      <c r="AT2" s="51" t="s">
        <v>33</v>
      </c>
      <c r="AU2" s="51" t="s">
        <v>34</v>
      </c>
      <c r="AV2" s="51" t="s">
        <v>31</v>
      </c>
      <c r="AW2" s="51" t="s">
        <v>39</v>
      </c>
      <c r="AX2" s="51" t="s">
        <v>98</v>
      </c>
      <c r="AY2" s="51" t="s">
        <v>91</v>
      </c>
      <c r="AZ2" s="56" t="s">
        <v>42</v>
      </c>
      <c r="BA2" s="51" t="s">
        <v>43</v>
      </c>
      <c r="BB2" s="98" t="s">
        <v>31</v>
      </c>
      <c r="BC2" s="51" t="s">
        <v>44</v>
      </c>
      <c r="BD2" s="52" t="s">
        <v>45</v>
      </c>
      <c r="BE2" s="46" t="s">
        <v>80</v>
      </c>
      <c r="BF2" s="46" t="s">
        <v>32</v>
      </c>
      <c r="BG2" s="46" t="s">
        <v>31</v>
      </c>
      <c r="BH2" s="46" t="s">
        <v>39</v>
      </c>
      <c r="BI2" s="46" t="s">
        <v>40</v>
      </c>
      <c r="BJ2" s="46" t="s">
        <v>41</v>
      </c>
      <c r="BK2" s="48" t="s">
        <v>42</v>
      </c>
      <c r="BL2" s="51" t="s">
        <v>43</v>
      </c>
      <c r="BM2" s="51" t="s">
        <v>47</v>
      </c>
      <c r="BN2" s="51" t="s">
        <v>44</v>
      </c>
      <c r="BO2" s="52" t="s">
        <v>45</v>
      </c>
      <c r="BP2" s="50" t="s">
        <v>83</v>
      </c>
      <c r="BQ2" s="51" t="s">
        <v>33</v>
      </c>
      <c r="BR2" s="51" t="s">
        <v>34</v>
      </c>
      <c r="BS2" s="51" t="s">
        <v>35</v>
      </c>
      <c r="BT2" s="51" t="s">
        <v>31</v>
      </c>
      <c r="BU2" s="51" t="s">
        <v>39</v>
      </c>
      <c r="BV2" s="51" t="s">
        <v>98</v>
      </c>
      <c r="BW2" s="51" t="s">
        <v>91</v>
      </c>
      <c r="BX2" s="56" t="s">
        <v>42</v>
      </c>
      <c r="BY2" s="51" t="s">
        <v>43</v>
      </c>
      <c r="BZ2" s="101" t="s">
        <v>102</v>
      </c>
      <c r="CA2" s="51" t="s">
        <v>44</v>
      </c>
      <c r="CB2" s="52" t="s">
        <v>45</v>
      </c>
      <c r="CC2" s="74" t="s">
        <v>32</v>
      </c>
      <c r="CD2" s="71" t="s">
        <v>33</v>
      </c>
      <c r="CE2" s="71" t="s">
        <v>31</v>
      </c>
      <c r="CF2" s="71" t="s">
        <v>39</v>
      </c>
      <c r="CG2" s="71" t="s">
        <v>98</v>
      </c>
      <c r="CH2" s="71" t="s">
        <v>91</v>
      </c>
      <c r="CI2" s="75" t="s">
        <v>42</v>
      </c>
      <c r="CJ2" s="76" t="s">
        <v>43</v>
      </c>
      <c r="CK2" s="71" t="s">
        <v>31</v>
      </c>
      <c r="CL2" s="71" t="s">
        <v>44</v>
      </c>
      <c r="CM2" s="72" t="s">
        <v>45</v>
      </c>
      <c r="CN2" s="60" t="s">
        <v>32</v>
      </c>
      <c r="CO2" s="57" t="s">
        <v>33</v>
      </c>
      <c r="CP2" s="57" t="s">
        <v>31</v>
      </c>
      <c r="CQ2" s="57" t="s">
        <v>39</v>
      </c>
      <c r="CR2" s="57" t="s">
        <v>40</v>
      </c>
      <c r="CS2" s="57" t="s">
        <v>41</v>
      </c>
      <c r="CT2" s="57" t="s">
        <v>42</v>
      </c>
      <c r="CU2" s="58" t="s">
        <v>43</v>
      </c>
      <c r="CV2" s="57" t="s">
        <v>47</v>
      </c>
      <c r="CW2" s="57" t="s">
        <v>44</v>
      </c>
      <c r="CX2" s="59" t="s">
        <v>45</v>
      </c>
      <c r="CY2" s="60" t="s">
        <v>32</v>
      </c>
      <c r="CZ2" s="57" t="s">
        <v>33</v>
      </c>
      <c r="DA2" s="57" t="s">
        <v>31</v>
      </c>
      <c r="DB2" s="57" t="s">
        <v>39</v>
      </c>
      <c r="DC2" s="57" t="s">
        <v>40</v>
      </c>
      <c r="DD2" s="57" t="s">
        <v>41</v>
      </c>
      <c r="DE2" s="57" t="s">
        <v>42</v>
      </c>
      <c r="DF2" s="58" t="s">
        <v>43</v>
      </c>
      <c r="DG2" s="57" t="s">
        <v>47</v>
      </c>
      <c r="DH2" s="57" t="s">
        <v>44</v>
      </c>
      <c r="DI2" s="59" t="s">
        <v>45</v>
      </c>
      <c r="DJ2" s="60" t="s">
        <v>32</v>
      </c>
      <c r="DK2" s="57" t="s">
        <v>33</v>
      </c>
      <c r="DL2" s="57" t="s">
        <v>31</v>
      </c>
      <c r="DM2" s="57" t="s">
        <v>39</v>
      </c>
      <c r="DN2" s="57" t="s">
        <v>40</v>
      </c>
      <c r="DO2" s="57" t="s">
        <v>41</v>
      </c>
      <c r="DP2" s="57" t="s">
        <v>42</v>
      </c>
      <c r="DQ2" s="58" t="s">
        <v>43</v>
      </c>
      <c r="DR2" s="57" t="s">
        <v>47</v>
      </c>
      <c r="DS2" s="57" t="s">
        <v>44</v>
      </c>
      <c r="DT2" s="59" t="s">
        <v>45</v>
      </c>
      <c r="DU2" s="60" t="s">
        <v>32</v>
      </c>
      <c r="DV2" s="57" t="s">
        <v>33</v>
      </c>
      <c r="DW2" s="57" t="s">
        <v>31</v>
      </c>
      <c r="DX2" s="57" t="s">
        <v>39</v>
      </c>
      <c r="DY2" s="57" t="s">
        <v>40</v>
      </c>
      <c r="DZ2" s="57" t="s">
        <v>41</v>
      </c>
      <c r="EA2" s="57" t="s">
        <v>42</v>
      </c>
      <c r="EB2" s="58" t="s">
        <v>43</v>
      </c>
      <c r="EC2" s="57" t="s">
        <v>47</v>
      </c>
      <c r="ED2" s="57" t="s">
        <v>44</v>
      </c>
      <c r="EE2" s="59" t="s">
        <v>45</v>
      </c>
      <c r="EF2" s="60" t="s">
        <v>32</v>
      </c>
      <c r="EG2" s="57" t="s">
        <v>33</v>
      </c>
      <c r="EH2" s="57" t="s">
        <v>31</v>
      </c>
      <c r="EI2" s="57" t="s">
        <v>39</v>
      </c>
      <c r="EJ2" s="57" t="s">
        <v>40</v>
      </c>
      <c r="EK2" s="57" t="s">
        <v>41</v>
      </c>
      <c r="EL2" s="57" t="s">
        <v>42</v>
      </c>
      <c r="EM2" s="58" t="s">
        <v>43</v>
      </c>
      <c r="EN2" s="57" t="s">
        <v>47</v>
      </c>
      <c r="EO2" s="57" t="s">
        <v>44</v>
      </c>
      <c r="EP2" s="59" t="s">
        <v>45</v>
      </c>
      <c r="EQ2" s="60" t="s">
        <v>32</v>
      </c>
      <c r="ER2" s="57" t="s">
        <v>33</v>
      </c>
      <c r="ES2" s="57" t="s">
        <v>31</v>
      </c>
      <c r="ET2" s="57" t="s">
        <v>39</v>
      </c>
      <c r="EU2" s="57" t="s">
        <v>40</v>
      </c>
      <c r="EV2" s="57" t="s">
        <v>41</v>
      </c>
      <c r="EW2" s="57" t="s">
        <v>42</v>
      </c>
      <c r="EX2" s="58" t="s">
        <v>43</v>
      </c>
      <c r="EY2" s="57" t="s">
        <v>47</v>
      </c>
      <c r="EZ2" s="57" t="s">
        <v>44</v>
      </c>
      <c r="FA2" s="59" t="s">
        <v>45</v>
      </c>
      <c r="FB2" s="60" t="s">
        <v>32</v>
      </c>
      <c r="FC2" s="57" t="s">
        <v>33</v>
      </c>
      <c r="FD2" s="57" t="s">
        <v>31</v>
      </c>
      <c r="FE2" s="57" t="s">
        <v>39</v>
      </c>
      <c r="FF2" s="57" t="s">
        <v>40</v>
      </c>
      <c r="FG2" s="57" t="s">
        <v>41</v>
      </c>
      <c r="FH2" s="57" t="s">
        <v>42</v>
      </c>
      <c r="FI2" s="58" t="s">
        <v>43</v>
      </c>
      <c r="FJ2" s="57" t="s">
        <v>47</v>
      </c>
      <c r="FK2" s="57" t="s">
        <v>44</v>
      </c>
      <c r="FL2" s="59" t="s">
        <v>45</v>
      </c>
      <c r="FM2" s="60" t="s">
        <v>32</v>
      </c>
      <c r="FN2" s="57" t="s">
        <v>33</v>
      </c>
      <c r="FO2" s="57" t="s">
        <v>31</v>
      </c>
      <c r="FP2" s="57" t="s">
        <v>39</v>
      </c>
      <c r="FQ2" s="57" t="s">
        <v>40</v>
      </c>
      <c r="FR2" s="57" t="s">
        <v>41</v>
      </c>
      <c r="FS2" s="57" t="s">
        <v>42</v>
      </c>
      <c r="FT2" s="58" t="s">
        <v>43</v>
      </c>
      <c r="FU2" s="57" t="s">
        <v>47</v>
      </c>
      <c r="FV2" s="57" t="s">
        <v>44</v>
      </c>
      <c r="FW2" s="59" t="s">
        <v>45</v>
      </c>
      <c r="FX2" s="60" t="s">
        <v>32</v>
      </c>
      <c r="FY2" s="57" t="s">
        <v>33</v>
      </c>
      <c r="FZ2" s="57" t="s">
        <v>31</v>
      </c>
      <c r="GA2" s="57" t="s">
        <v>39</v>
      </c>
      <c r="GB2" s="57" t="s">
        <v>40</v>
      </c>
      <c r="GC2" s="57" t="s">
        <v>41</v>
      </c>
      <c r="GD2" s="57" t="s">
        <v>42</v>
      </c>
      <c r="GE2" s="58" t="s">
        <v>43</v>
      </c>
      <c r="GF2" s="57" t="s">
        <v>47</v>
      </c>
      <c r="GG2" s="57" t="s">
        <v>44</v>
      </c>
      <c r="GH2" s="59" t="s">
        <v>45</v>
      </c>
      <c r="GI2" s="60" t="s">
        <v>32</v>
      </c>
      <c r="GJ2" s="57" t="s">
        <v>33</v>
      </c>
      <c r="GK2" s="57" t="s">
        <v>31</v>
      </c>
      <c r="GL2" s="57" t="s">
        <v>39</v>
      </c>
      <c r="GM2" s="57" t="s">
        <v>40</v>
      </c>
      <c r="GN2" s="57" t="s">
        <v>41</v>
      </c>
      <c r="GO2" s="57" t="s">
        <v>42</v>
      </c>
      <c r="GP2" s="58" t="s">
        <v>43</v>
      </c>
      <c r="GQ2" s="57" t="s">
        <v>47</v>
      </c>
      <c r="GR2" s="57" t="s">
        <v>44</v>
      </c>
      <c r="GS2" s="59" t="s">
        <v>45</v>
      </c>
      <c r="GT2" s="60" t="s">
        <v>32</v>
      </c>
      <c r="GU2" s="57" t="s">
        <v>33</v>
      </c>
      <c r="GV2" s="57" t="s">
        <v>31</v>
      </c>
      <c r="GW2" s="57" t="s">
        <v>39</v>
      </c>
      <c r="GX2" s="57" t="s">
        <v>40</v>
      </c>
      <c r="GY2" s="57" t="s">
        <v>41</v>
      </c>
      <c r="GZ2" s="57" t="s">
        <v>42</v>
      </c>
      <c r="HA2" s="58" t="s">
        <v>43</v>
      </c>
      <c r="HB2" s="57" t="s">
        <v>47</v>
      </c>
      <c r="HC2" s="57" t="s">
        <v>44</v>
      </c>
      <c r="HD2" s="59" t="s">
        <v>45</v>
      </c>
      <c r="HE2" s="60" t="s">
        <v>32</v>
      </c>
      <c r="HF2" s="57" t="s">
        <v>33</v>
      </c>
      <c r="HG2" s="57" t="s">
        <v>31</v>
      </c>
      <c r="HH2" s="57" t="s">
        <v>39</v>
      </c>
      <c r="HI2" s="57" t="s">
        <v>40</v>
      </c>
      <c r="HJ2" s="57" t="s">
        <v>41</v>
      </c>
      <c r="HK2" s="57" t="s">
        <v>42</v>
      </c>
      <c r="HL2" s="58" t="s">
        <v>43</v>
      </c>
      <c r="HM2" s="57" t="s">
        <v>47</v>
      </c>
      <c r="HN2" s="57" t="s">
        <v>44</v>
      </c>
      <c r="HO2" s="59" t="s">
        <v>45</v>
      </c>
      <c r="HP2" s="60" t="s">
        <v>32</v>
      </c>
      <c r="HQ2" s="57" t="s">
        <v>33</v>
      </c>
      <c r="HR2" s="57" t="s">
        <v>31</v>
      </c>
      <c r="HS2" s="57" t="s">
        <v>39</v>
      </c>
      <c r="HT2" s="57" t="s">
        <v>40</v>
      </c>
      <c r="HU2" s="57" t="s">
        <v>41</v>
      </c>
      <c r="HV2" s="57" t="s">
        <v>42</v>
      </c>
      <c r="HW2" s="58" t="s">
        <v>43</v>
      </c>
      <c r="HX2" s="57" t="s">
        <v>47</v>
      </c>
      <c r="HY2" s="57" t="s">
        <v>44</v>
      </c>
      <c r="HZ2" s="59" t="s">
        <v>45</v>
      </c>
      <c r="IA2" s="60" t="s">
        <v>32</v>
      </c>
      <c r="IB2" s="57" t="s">
        <v>33</v>
      </c>
      <c r="IC2" s="57" t="s">
        <v>31</v>
      </c>
      <c r="ID2" s="57" t="s">
        <v>39</v>
      </c>
      <c r="IE2" s="57" t="s">
        <v>40</v>
      </c>
      <c r="IF2" s="57" t="s">
        <v>41</v>
      </c>
      <c r="IG2" s="57" t="s">
        <v>42</v>
      </c>
      <c r="IH2" s="58" t="s">
        <v>43</v>
      </c>
      <c r="II2" s="57" t="s">
        <v>47</v>
      </c>
      <c r="IJ2" s="57" t="s">
        <v>44</v>
      </c>
      <c r="IK2" s="57" t="s">
        <v>45</v>
      </c>
      <c r="IL2" s="92"/>
    </row>
    <row r="3" spans="1:251" x14ac:dyDescent="0.2">
      <c r="A3" s="34">
        <v>1</v>
      </c>
      <c r="B3" s="67" t="s">
        <v>104</v>
      </c>
      <c r="C3" s="25"/>
      <c r="D3" s="68"/>
      <c r="E3" s="68" t="s">
        <v>100</v>
      </c>
      <c r="F3" s="69" t="s">
        <v>20</v>
      </c>
      <c r="G3" s="134"/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5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1</v>
      </c>
      <c r="K3" s="61">
        <f t="shared" ref="K3:K11" si="0">L3+M3+O3</f>
        <v>125.14</v>
      </c>
      <c r="L3" s="62">
        <f t="shared" ref="L3:L11" si="1">AB3+AO3+BA3+BL3+BY3+CJ3+CU3+DF3+DQ3+EB3+EM3+EX3+FI3+FT3+GE3+GP3+HA3+HL3+HW3+IH3</f>
        <v>100.14</v>
      </c>
      <c r="M3" s="37">
        <f t="shared" ref="M3:M11" si="2">AD3+AQ3+BC3+BN3+CA3+CL3+CW3+DH3+DS3+ED3+EO3+EZ3+FK3+FV3+GG3+GR3+HC3+HN3+HY3+IJ3</f>
        <v>5</v>
      </c>
      <c r="N3" s="38">
        <f t="shared" ref="N3:N11" si="3">O3</f>
        <v>20</v>
      </c>
      <c r="O3" s="63">
        <f t="shared" ref="O3:O11" si="4">W3+AJ3+AV3+BG3+BT3+CE3+CP3+DA3+DL3+DW3+EH3+ES3+FD3+FO3+FZ3+GK3+GV3+HG3+HR3+IC3</f>
        <v>20</v>
      </c>
      <c r="P3" s="32">
        <v>21.12</v>
      </c>
      <c r="Q3" s="29"/>
      <c r="R3" s="29"/>
      <c r="S3" s="29"/>
      <c r="T3" s="29"/>
      <c r="U3" s="29"/>
      <c r="V3" s="29"/>
      <c r="W3" s="30">
        <v>13</v>
      </c>
      <c r="X3" s="30">
        <v>0</v>
      </c>
      <c r="Y3" s="30">
        <v>0</v>
      </c>
      <c r="Z3" s="30">
        <v>0</v>
      </c>
      <c r="AA3" s="31">
        <v>0</v>
      </c>
      <c r="AB3" s="28">
        <f t="shared" ref="AB3:AB11" si="5">P3+Q3+R3+S3+T3+U3+V3</f>
        <v>21.12</v>
      </c>
      <c r="AC3" s="23">
        <f t="shared" ref="AC3:AC11" si="6">W3</f>
        <v>13</v>
      </c>
      <c r="AD3" s="23">
        <f t="shared" ref="AD3:AD11" si="7">(X3*3)+(Y3*10)+(Z3*5)+(AA3*20)</f>
        <v>0</v>
      </c>
      <c r="AE3" s="49">
        <f t="shared" ref="AE3:AE11" si="8">AB3+AC3+AD3</f>
        <v>34.119999999999997</v>
      </c>
      <c r="AF3" s="32">
        <v>29.03</v>
      </c>
      <c r="AG3" s="29"/>
      <c r="AH3" s="29"/>
      <c r="AI3" s="29"/>
      <c r="AJ3" s="30">
        <v>2</v>
      </c>
      <c r="AK3" s="30">
        <v>0</v>
      </c>
      <c r="AL3" s="30">
        <v>0</v>
      </c>
      <c r="AM3" s="30">
        <v>0</v>
      </c>
      <c r="AN3" s="31">
        <v>0</v>
      </c>
      <c r="AO3" s="28">
        <f t="shared" ref="AO3:AO11" si="9">AF3+AG3+AH3+AI3</f>
        <v>29.03</v>
      </c>
      <c r="AP3" s="23">
        <f t="shared" ref="AP3:AP11" si="10">AJ3</f>
        <v>2</v>
      </c>
      <c r="AQ3" s="23">
        <f t="shared" ref="AQ3:AQ11" si="11">(AK3*3)+(AL3*10)+(AM3*5)+(AN3*20)</f>
        <v>0</v>
      </c>
      <c r="AR3" s="49">
        <f t="shared" ref="AR3:AR11" si="12">AO3+AP3+AQ3</f>
        <v>31.03</v>
      </c>
      <c r="AS3" s="32">
        <v>19.13</v>
      </c>
      <c r="AT3" s="29"/>
      <c r="AU3" s="29"/>
      <c r="AV3" s="30">
        <v>3</v>
      </c>
      <c r="AW3" s="30">
        <v>0</v>
      </c>
      <c r="AX3" s="30">
        <v>0</v>
      </c>
      <c r="AY3" s="30">
        <v>1</v>
      </c>
      <c r="AZ3" s="31">
        <v>0</v>
      </c>
      <c r="BA3" s="28">
        <f t="shared" ref="BA3:BA11" si="13">AS3+AT3+AU3</f>
        <v>19.13</v>
      </c>
      <c r="BB3" s="23">
        <f t="shared" ref="BB3:BB11" si="14">AV3</f>
        <v>3</v>
      </c>
      <c r="BC3" s="23">
        <f t="shared" ref="BC3:BC11" si="15">(AW3*3)+(AX3*10)+(AY3*5)+(AZ3*20)</f>
        <v>5</v>
      </c>
      <c r="BD3" s="49">
        <f t="shared" ref="BD3:BD11" si="16">BA3+BB3+BC3</f>
        <v>27.13</v>
      </c>
      <c r="BE3" s="28"/>
      <c r="BF3" s="47"/>
      <c r="BG3" s="30"/>
      <c r="BH3" s="30"/>
      <c r="BI3" s="30"/>
      <c r="BJ3" s="30"/>
      <c r="BK3" s="31"/>
      <c r="BL3" s="44">
        <f t="shared" ref="BL3:BL11" si="17">BE3+BF3</f>
        <v>0</v>
      </c>
      <c r="BM3" s="38">
        <f t="shared" ref="BM3:BM11" si="18">BG3/2</f>
        <v>0</v>
      </c>
      <c r="BN3" s="37">
        <f t="shared" ref="BN3:BN11" si="19">(BH3*3)+(BI3*5)+(BJ3*5)+(BK3*20)</f>
        <v>0</v>
      </c>
      <c r="BO3" s="36">
        <f t="shared" ref="BO3:BO11" si="20">BL3+BM3+BN3</f>
        <v>0</v>
      </c>
      <c r="BP3" s="32">
        <v>30.86</v>
      </c>
      <c r="BQ3" s="29"/>
      <c r="BR3" s="29"/>
      <c r="BS3" s="29"/>
      <c r="BT3" s="30">
        <v>2</v>
      </c>
      <c r="BU3" s="30">
        <v>0</v>
      </c>
      <c r="BV3" s="30">
        <v>0</v>
      </c>
      <c r="BW3" s="30">
        <v>0</v>
      </c>
      <c r="BX3" s="31">
        <v>0</v>
      </c>
      <c r="BY3" s="28">
        <f t="shared" ref="BY3:BY11" si="21">BP3+BQ3+BR3+BS3</f>
        <v>30.86</v>
      </c>
      <c r="BZ3" s="23">
        <f t="shared" ref="BZ3:BZ11" si="22">BT3</f>
        <v>2</v>
      </c>
      <c r="CA3" s="33">
        <f t="shared" ref="CA3:CA11" si="23">(BU3*3)+(BV3*10)+(BW3*5)+(BX3*20)</f>
        <v>0</v>
      </c>
      <c r="CB3" s="77">
        <f t="shared" ref="CB3:CB11" si="24">BY3+BZ3+CA3</f>
        <v>32.86</v>
      </c>
      <c r="CC3" s="32"/>
      <c r="CD3" s="29"/>
      <c r="CE3" s="30"/>
      <c r="CF3" s="30"/>
      <c r="CG3" s="30"/>
      <c r="CH3" s="30"/>
      <c r="CI3" s="31"/>
      <c r="CJ3" s="28"/>
      <c r="CK3" s="27"/>
      <c r="CL3" s="23"/>
      <c r="CM3" s="73"/>
      <c r="CN3" s="4"/>
      <c r="CO3" s="4"/>
      <c r="CP3" s="4"/>
      <c r="CQ3" s="4"/>
      <c r="CR3" s="4"/>
      <c r="CS3" s="4"/>
      <c r="CT3" s="4"/>
      <c r="CU3" s="78"/>
      <c r="CW3" s="4"/>
      <c r="CX3" s="79"/>
      <c r="CY3" s="42"/>
      <c r="CZ3" s="4"/>
      <c r="DA3" s="4"/>
      <c r="DB3" s="4"/>
      <c r="DC3" s="4"/>
      <c r="DD3" s="4"/>
      <c r="DE3" s="4"/>
      <c r="DF3" s="78"/>
      <c r="DH3" s="4"/>
      <c r="DI3" s="79"/>
      <c r="DJ3" s="42"/>
      <c r="DK3" s="4"/>
      <c r="DL3" s="4"/>
      <c r="DM3" s="4"/>
      <c r="DN3" s="4"/>
      <c r="DO3" s="4"/>
      <c r="DP3" s="4"/>
      <c r="DQ3" s="78"/>
      <c r="DS3" s="4"/>
      <c r="DT3" s="79"/>
      <c r="DU3" s="42"/>
      <c r="DV3" s="4"/>
      <c r="DW3" s="4"/>
      <c r="DX3" s="4"/>
      <c r="DY3" s="4"/>
      <c r="DZ3" s="4"/>
      <c r="EA3" s="4"/>
      <c r="EB3" s="78"/>
      <c r="ED3" s="4"/>
      <c r="EE3" s="79"/>
      <c r="EF3" s="42"/>
      <c r="EG3" s="4"/>
      <c r="EH3" s="4"/>
      <c r="EI3" s="4"/>
      <c r="EJ3" s="4"/>
      <c r="EK3" s="4"/>
      <c r="EL3" s="4"/>
      <c r="EM3" s="78"/>
      <c r="EO3" s="4"/>
      <c r="EP3" s="79"/>
      <c r="EQ3" s="42"/>
      <c r="ER3" s="4"/>
      <c r="ES3" s="4"/>
      <c r="ET3" s="4"/>
      <c r="EU3" s="4"/>
      <c r="EV3" s="4"/>
      <c r="EW3" s="4"/>
      <c r="EX3" s="78"/>
      <c r="EZ3" s="4"/>
      <c r="FA3" s="79"/>
      <c r="FB3" s="42"/>
      <c r="FC3" s="4"/>
      <c r="FD3" s="4"/>
      <c r="FE3" s="4"/>
      <c r="FF3" s="4"/>
      <c r="FG3" s="4"/>
      <c r="FH3" s="4"/>
      <c r="FI3" s="78"/>
      <c r="FK3" s="4"/>
      <c r="FL3" s="79"/>
      <c r="FM3" s="42"/>
      <c r="FN3" s="4"/>
      <c r="FO3" s="4"/>
      <c r="FP3" s="4"/>
      <c r="FQ3" s="4"/>
      <c r="FR3" s="4"/>
      <c r="FS3" s="4"/>
      <c r="FT3" s="78"/>
      <c r="FV3" s="4"/>
      <c r="FW3" s="79"/>
      <c r="FX3" s="42"/>
      <c r="FY3" s="4"/>
      <c r="FZ3" s="4"/>
      <c r="GA3" s="4"/>
      <c r="GB3" s="4"/>
      <c r="GC3" s="4"/>
      <c r="GD3" s="4"/>
      <c r="GE3" s="78"/>
      <c r="GG3" s="4"/>
      <c r="GH3" s="79"/>
      <c r="GI3" s="42"/>
      <c r="GJ3" s="4"/>
      <c r="GK3" s="4"/>
      <c r="GL3" s="4"/>
      <c r="GM3" s="4"/>
      <c r="GN3" s="4"/>
      <c r="GO3" s="4"/>
      <c r="GP3" s="78"/>
      <c r="GR3" s="4"/>
      <c r="GS3" s="79"/>
      <c r="GT3" s="42"/>
      <c r="GU3" s="4"/>
      <c r="GV3" s="4"/>
      <c r="GW3" s="4"/>
      <c r="GX3" s="4"/>
      <c r="GY3" s="4"/>
      <c r="GZ3" s="4"/>
      <c r="HA3" s="78"/>
      <c r="HC3" s="4"/>
      <c r="HD3" s="79"/>
      <c r="HE3" s="42"/>
      <c r="HF3" s="4"/>
      <c r="HG3" s="4"/>
      <c r="HH3" s="4"/>
      <c r="HI3" s="4"/>
      <c r="HJ3" s="4"/>
      <c r="HK3" s="4"/>
      <c r="HL3" s="78"/>
      <c r="HN3" s="4"/>
      <c r="HO3" s="79"/>
      <c r="HP3" s="42"/>
      <c r="HQ3" s="4"/>
      <c r="HR3" s="4"/>
      <c r="HS3" s="4"/>
      <c r="HT3" s="4"/>
      <c r="HU3" s="4"/>
      <c r="HV3" s="4"/>
      <c r="HW3" s="78"/>
      <c r="HY3" s="4"/>
      <c r="HZ3" s="79"/>
      <c r="IA3" s="42"/>
      <c r="IB3" s="4"/>
      <c r="IC3" s="4"/>
      <c r="ID3" s="4"/>
      <c r="IE3" s="4"/>
      <c r="IF3" s="4"/>
      <c r="IG3" s="4"/>
      <c r="IH3" s="78"/>
      <c r="IJ3" s="4"/>
      <c r="IK3" s="4"/>
      <c r="IL3" s="92"/>
      <c r="IQ3" s="4"/>
    </row>
    <row r="4" spans="1:251" x14ac:dyDescent="0.2">
      <c r="A4" s="34">
        <v>2</v>
      </c>
      <c r="B4" s="67" t="s">
        <v>124</v>
      </c>
      <c r="C4" s="25"/>
      <c r="D4" s="68"/>
      <c r="E4" s="68" t="s">
        <v>100</v>
      </c>
      <c r="F4" s="69" t="s">
        <v>21</v>
      </c>
      <c r="G4" s="134"/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5" t="str">
        <f>IF(ISNA(VLOOKUP(E4,SortLookup!$A$1:$B$5,2,FALSE))," ",VLOOKUP(E4,SortLookup!$A$1:$B$5,2,FALSE))</f>
        <v xml:space="preserve"> </v>
      </c>
      <c r="J4" s="22">
        <f>IF(ISNA(VLOOKUP(F4,SortLookup!$A$7:$B$11,2,FALSE))," ",VLOOKUP(F4,SortLookup!$A$7:$B$11,2,FALSE))</f>
        <v>2</v>
      </c>
      <c r="K4" s="61">
        <f t="shared" si="0"/>
        <v>159.18</v>
      </c>
      <c r="L4" s="62">
        <f t="shared" si="1"/>
        <v>117.18</v>
      </c>
      <c r="M4" s="37">
        <f t="shared" si="2"/>
        <v>5</v>
      </c>
      <c r="N4" s="38">
        <f t="shared" si="3"/>
        <v>37</v>
      </c>
      <c r="O4" s="63">
        <f t="shared" si="4"/>
        <v>37</v>
      </c>
      <c r="P4" s="32">
        <v>20.2</v>
      </c>
      <c r="Q4" s="29"/>
      <c r="R4" s="29"/>
      <c r="S4" s="29"/>
      <c r="T4" s="29"/>
      <c r="U4" s="29"/>
      <c r="V4" s="29"/>
      <c r="W4" s="30">
        <v>19</v>
      </c>
      <c r="X4" s="30">
        <v>0</v>
      </c>
      <c r="Y4" s="30">
        <v>0</v>
      </c>
      <c r="Z4" s="30">
        <v>0</v>
      </c>
      <c r="AA4" s="31">
        <v>0</v>
      </c>
      <c r="AB4" s="28">
        <f t="shared" si="5"/>
        <v>20.2</v>
      </c>
      <c r="AC4" s="23">
        <f t="shared" si="6"/>
        <v>19</v>
      </c>
      <c r="AD4" s="23">
        <f t="shared" si="7"/>
        <v>0</v>
      </c>
      <c r="AE4" s="49">
        <f t="shared" si="8"/>
        <v>39.200000000000003</v>
      </c>
      <c r="AF4" s="32">
        <v>33.69</v>
      </c>
      <c r="AG4" s="29"/>
      <c r="AH4" s="29"/>
      <c r="AI4" s="29"/>
      <c r="AJ4" s="30">
        <v>3</v>
      </c>
      <c r="AK4" s="30">
        <v>0</v>
      </c>
      <c r="AL4" s="30">
        <v>0</v>
      </c>
      <c r="AM4" s="30">
        <v>0</v>
      </c>
      <c r="AN4" s="31">
        <v>0</v>
      </c>
      <c r="AO4" s="28">
        <f t="shared" si="9"/>
        <v>33.69</v>
      </c>
      <c r="AP4" s="23">
        <f t="shared" si="10"/>
        <v>3</v>
      </c>
      <c r="AQ4" s="23">
        <f t="shared" si="11"/>
        <v>0</v>
      </c>
      <c r="AR4" s="49">
        <f t="shared" si="12"/>
        <v>36.69</v>
      </c>
      <c r="AS4" s="32">
        <v>26.63</v>
      </c>
      <c r="AT4" s="29"/>
      <c r="AU4" s="29"/>
      <c r="AV4" s="30">
        <v>10</v>
      </c>
      <c r="AW4" s="30">
        <v>0</v>
      </c>
      <c r="AX4" s="30">
        <v>0</v>
      </c>
      <c r="AY4" s="30">
        <v>1</v>
      </c>
      <c r="AZ4" s="31">
        <v>0</v>
      </c>
      <c r="BA4" s="28">
        <f t="shared" si="13"/>
        <v>26.63</v>
      </c>
      <c r="BB4" s="23">
        <f t="shared" si="14"/>
        <v>10</v>
      </c>
      <c r="BC4" s="23">
        <f t="shared" si="15"/>
        <v>5</v>
      </c>
      <c r="BD4" s="49">
        <f t="shared" si="16"/>
        <v>41.63</v>
      </c>
      <c r="BE4" s="28"/>
      <c r="BF4" s="47"/>
      <c r="BG4" s="30"/>
      <c r="BH4" s="30"/>
      <c r="BI4" s="30"/>
      <c r="BJ4" s="30"/>
      <c r="BK4" s="31"/>
      <c r="BL4" s="44">
        <f t="shared" si="17"/>
        <v>0</v>
      </c>
      <c r="BM4" s="38">
        <f t="shared" si="18"/>
        <v>0</v>
      </c>
      <c r="BN4" s="37">
        <f t="shared" si="19"/>
        <v>0</v>
      </c>
      <c r="BO4" s="36">
        <f t="shared" si="20"/>
        <v>0</v>
      </c>
      <c r="BP4" s="32">
        <v>36.659999999999997</v>
      </c>
      <c r="BQ4" s="29"/>
      <c r="BR4" s="29"/>
      <c r="BS4" s="29"/>
      <c r="BT4" s="30">
        <v>5</v>
      </c>
      <c r="BU4" s="30">
        <v>0</v>
      </c>
      <c r="BV4" s="30">
        <v>0</v>
      </c>
      <c r="BW4" s="30">
        <v>0</v>
      </c>
      <c r="BX4" s="31">
        <v>0</v>
      </c>
      <c r="BY4" s="28">
        <f t="shared" si="21"/>
        <v>36.659999999999997</v>
      </c>
      <c r="BZ4" s="23">
        <f t="shared" si="22"/>
        <v>5</v>
      </c>
      <c r="CA4" s="33">
        <f t="shared" si="23"/>
        <v>0</v>
      </c>
      <c r="CB4" s="77">
        <f t="shared" si="24"/>
        <v>41.66</v>
      </c>
      <c r="CC4" s="32"/>
      <c r="CD4" s="29"/>
      <c r="CE4" s="30"/>
      <c r="CF4" s="30"/>
      <c r="CG4" s="30"/>
      <c r="CH4" s="30"/>
      <c r="CI4" s="31"/>
      <c r="CJ4" s="28">
        <f>CC4+CD4</f>
        <v>0</v>
      </c>
      <c r="CK4" s="27">
        <f>CE4/2</f>
        <v>0</v>
      </c>
      <c r="CL4" s="23">
        <f>(CF4*3)+(CG4*10)+(CH4*5)+(CI4*20)</f>
        <v>0</v>
      </c>
      <c r="CM4" s="73">
        <f>CJ4+CK4+CL4</f>
        <v>0</v>
      </c>
      <c r="CN4" s="4"/>
      <c r="CO4" s="4"/>
      <c r="CP4" s="4"/>
      <c r="CQ4" s="4"/>
      <c r="CR4" s="4"/>
      <c r="CS4" s="4"/>
      <c r="CT4" s="4"/>
      <c r="CU4" s="78"/>
      <c r="CW4" s="4"/>
      <c r="CX4" s="79"/>
      <c r="CY4" s="42"/>
      <c r="CZ4" s="4"/>
      <c r="DA4" s="4"/>
      <c r="DB4" s="4"/>
      <c r="DC4" s="4"/>
      <c r="DD4" s="4"/>
      <c r="DE4" s="4"/>
      <c r="DF4" s="78"/>
      <c r="DH4" s="4"/>
      <c r="DI4" s="79"/>
      <c r="DJ4" s="42"/>
      <c r="DK4" s="4"/>
      <c r="DL4" s="4"/>
      <c r="DM4" s="4"/>
      <c r="DN4" s="4"/>
      <c r="DO4" s="4"/>
      <c r="DP4" s="4"/>
      <c r="DQ4" s="78"/>
      <c r="DS4" s="4"/>
      <c r="DT4" s="79"/>
      <c r="DU4" s="42"/>
      <c r="DV4" s="4"/>
      <c r="DW4" s="4"/>
      <c r="DX4" s="4"/>
      <c r="DY4" s="4"/>
      <c r="DZ4" s="4"/>
      <c r="EA4" s="4"/>
      <c r="EB4" s="78"/>
      <c r="ED4" s="4"/>
      <c r="EE4" s="79"/>
      <c r="EF4" s="42"/>
      <c r="EG4" s="4"/>
      <c r="EH4" s="4"/>
      <c r="EI4" s="4"/>
      <c r="EJ4" s="4"/>
      <c r="EK4" s="4"/>
      <c r="EL4" s="4"/>
      <c r="EM4" s="78"/>
      <c r="EO4" s="4"/>
      <c r="EP4" s="79"/>
      <c r="EQ4" s="42"/>
      <c r="ER4" s="4"/>
      <c r="ES4" s="4"/>
      <c r="ET4" s="4"/>
      <c r="EU4" s="4"/>
      <c r="EV4" s="4"/>
      <c r="EW4" s="4"/>
      <c r="EX4" s="78"/>
      <c r="EZ4" s="4"/>
      <c r="FA4" s="79"/>
      <c r="FB4" s="42"/>
      <c r="FC4" s="4"/>
      <c r="FD4" s="4"/>
      <c r="FE4" s="4"/>
      <c r="FF4" s="4"/>
      <c r="FG4" s="4"/>
      <c r="FH4" s="4"/>
      <c r="FI4" s="78"/>
      <c r="FK4" s="4"/>
      <c r="FL4" s="79"/>
      <c r="FM4" s="42"/>
      <c r="FN4" s="4"/>
      <c r="FO4" s="4"/>
      <c r="FP4" s="4"/>
      <c r="FQ4" s="4"/>
      <c r="FR4" s="4"/>
      <c r="FS4" s="4"/>
      <c r="FT4" s="78"/>
      <c r="FV4" s="4"/>
      <c r="FW4" s="79"/>
      <c r="FX4" s="42"/>
      <c r="FY4" s="4"/>
      <c r="FZ4" s="4"/>
      <c r="GA4" s="4"/>
      <c r="GB4" s="4"/>
      <c r="GC4" s="4"/>
      <c r="GD4" s="4"/>
      <c r="GE4" s="78"/>
      <c r="GG4" s="4"/>
      <c r="GH4" s="79"/>
      <c r="GI4" s="42"/>
      <c r="GJ4" s="4"/>
      <c r="GK4" s="4"/>
      <c r="GL4" s="4"/>
      <c r="GM4" s="4"/>
      <c r="GN4" s="4"/>
      <c r="GO4" s="4"/>
      <c r="GP4" s="78"/>
      <c r="GR4" s="4"/>
      <c r="GS4" s="79"/>
      <c r="GT4" s="42"/>
      <c r="GU4" s="4"/>
      <c r="GV4" s="4"/>
      <c r="GW4" s="4"/>
      <c r="GX4" s="4"/>
      <c r="GY4" s="4"/>
      <c r="GZ4" s="4"/>
      <c r="HA4" s="78"/>
      <c r="HC4" s="4"/>
      <c r="HD4" s="79"/>
      <c r="HE4" s="42"/>
      <c r="HF4" s="4"/>
      <c r="HG4" s="4"/>
      <c r="HH4" s="4"/>
      <c r="HI4" s="4"/>
      <c r="HJ4" s="4"/>
      <c r="HK4" s="4"/>
      <c r="HL4" s="78"/>
      <c r="HN4" s="4"/>
      <c r="HO4" s="79"/>
      <c r="HP4" s="42"/>
      <c r="HQ4" s="4"/>
      <c r="HR4" s="4"/>
      <c r="HS4" s="4"/>
      <c r="HT4" s="4"/>
      <c r="HU4" s="4"/>
      <c r="HV4" s="4"/>
      <c r="HW4" s="78"/>
      <c r="HY4" s="4"/>
      <c r="HZ4" s="79"/>
      <c r="IA4" s="42"/>
      <c r="IB4" s="4"/>
      <c r="IC4" s="4"/>
      <c r="ID4" s="4"/>
      <c r="IE4" s="4"/>
      <c r="IF4" s="4"/>
      <c r="IG4" s="4"/>
      <c r="IH4" s="78"/>
      <c r="IJ4" s="4"/>
      <c r="IK4" s="4"/>
      <c r="IL4" s="92"/>
      <c r="IM4" s="4"/>
      <c r="IN4" s="4"/>
      <c r="IO4" s="4"/>
      <c r="IP4" s="4"/>
      <c r="IQ4" s="4"/>
    </row>
    <row r="5" spans="1:251" x14ac:dyDescent="0.2">
      <c r="A5" s="34">
        <v>3</v>
      </c>
      <c r="B5" s="67" t="s">
        <v>140</v>
      </c>
      <c r="C5" s="25"/>
      <c r="D5" s="68"/>
      <c r="E5" s="68" t="s">
        <v>100</v>
      </c>
      <c r="F5" s="69" t="s">
        <v>21</v>
      </c>
      <c r="G5" s="134"/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5" t="str">
        <f>IF(ISNA(VLOOKUP(E5,SortLookup!$A$1:$B$5,2,FALSE))," ",VLOOKUP(E5,SortLookup!$A$1:$B$5,2,FALSE))</f>
        <v xml:space="preserve"> </v>
      </c>
      <c r="J5" s="22">
        <f>IF(ISNA(VLOOKUP(F5,SortLookup!$A$7:$B$11,2,FALSE))," ",VLOOKUP(F5,SortLookup!$A$7:$B$11,2,FALSE))</f>
        <v>2</v>
      </c>
      <c r="K5" s="61">
        <f t="shared" si="0"/>
        <v>160.91</v>
      </c>
      <c r="L5" s="62">
        <f t="shared" si="1"/>
        <v>132.91</v>
      </c>
      <c r="M5" s="37">
        <f t="shared" si="2"/>
        <v>3</v>
      </c>
      <c r="N5" s="38">
        <f t="shared" si="3"/>
        <v>25</v>
      </c>
      <c r="O5" s="63">
        <f t="shared" si="4"/>
        <v>25</v>
      </c>
      <c r="P5" s="32">
        <v>24.06</v>
      </c>
      <c r="Q5" s="29"/>
      <c r="R5" s="29"/>
      <c r="S5" s="29"/>
      <c r="T5" s="29"/>
      <c r="U5" s="29"/>
      <c r="V5" s="29"/>
      <c r="W5" s="30">
        <v>13</v>
      </c>
      <c r="X5" s="30">
        <v>0</v>
      </c>
      <c r="Y5" s="30">
        <v>0</v>
      </c>
      <c r="Z5" s="30">
        <v>0</v>
      </c>
      <c r="AA5" s="31">
        <v>0</v>
      </c>
      <c r="AB5" s="28">
        <f t="shared" si="5"/>
        <v>24.06</v>
      </c>
      <c r="AC5" s="23">
        <f t="shared" si="6"/>
        <v>13</v>
      </c>
      <c r="AD5" s="23">
        <f t="shared" si="7"/>
        <v>0</v>
      </c>
      <c r="AE5" s="49">
        <f t="shared" si="8"/>
        <v>37.06</v>
      </c>
      <c r="AF5" s="32">
        <v>48.46</v>
      </c>
      <c r="AG5" s="29"/>
      <c r="AH5" s="29"/>
      <c r="AI5" s="29"/>
      <c r="AJ5" s="30">
        <v>8</v>
      </c>
      <c r="AK5" s="30">
        <v>0</v>
      </c>
      <c r="AL5" s="30">
        <v>0</v>
      </c>
      <c r="AM5" s="30">
        <v>0</v>
      </c>
      <c r="AN5" s="31">
        <v>0</v>
      </c>
      <c r="AO5" s="28">
        <f t="shared" si="9"/>
        <v>48.46</v>
      </c>
      <c r="AP5" s="23">
        <f t="shared" si="10"/>
        <v>8</v>
      </c>
      <c r="AQ5" s="23">
        <f t="shared" si="11"/>
        <v>0</v>
      </c>
      <c r="AR5" s="49">
        <f t="shared" si="12"/>
        <v>56.46</v>
      </c>
      <c r="AS5" s="32">
        <v>21.66</v>
      </c>
      <c r="AT5" s="29"/>
      <c r="AU5" s="29"/>
      <c r="AV5" s="30">
        <v>1</v>
      </c>
      <c r="AW5" s="30">
        <v>1</v>
      </c>
      <c r="AX5" s="30">
        <v>0</v>
      </c>
      <c r="AY5" s="30">
        <v>0</v>
      </c>
      <c r="AZ5" s="31">
        <v>0</v>
      </c>
      <c r="BA5" s="28">
        <f t="shared" si="13"/>
        <v>21.66</v>
      </c>
      <c r="BB5" s="23">
        <f t="shared" si="14"/>
        <v>1</v>
      </c>
      <c r="BC5" s="23">
        <f t="shared" si="15"/>
        <v>3</v>
      </c>
      <c r="BD5" s="49">
        <f t="shared" si="16"/>
        <v>25.66</v>
      </c>
      <c r="BE5" s="28"/>
      <c r="BF5" s="47"/>
      <c r="BG5" s="30"/>
      <c r="BH5" s="30"/>
      <c r="BI5" s="30"/>
      <c r="BJ5" s="30"/>
      <c r="BK5" s="31"/>
      <c r="BL5" s="44">
        <f t="shared" si="17"/>
        <v>0</v>
      </c>
      <c r="BM5" s="38">
        <f t="shared" si="18"/>
        <v>0</v>
      </c>
      <c r="BN5" s="37">
        <f t="shared" si="19"/>
        <v>0</v>
      </c>
      <c r="BO5" s="36">
        <f t="shared" si="20"/>
        <v>0</v>
      </c>
      <c r="BP5" s="32">
        <v>38.729999999999997</v>
      </c>
      <c r="BQ5" s="29"/>
      <c r="BR5" s="29"/>
      <c r="BS5" s="29"/>
      <c r="BT5" s="30">
        <v>3</v>
      </c>
      <c r="BU5" s="30">
        <v>0</v>
      </c>
      <c r="BV5" s="30">
        <v>0</v>
      </c>
      <c r="BW5" s="30">
        <v>0</v>
      </c>
      <c r="BX5" s="31">
        <v>0</v>
      </c>
      <c r="BY5" s="28">
        <f t="shared" si="21"/>
        <v>38.729999999999997</v>
      </c>
      <c r="BZ5" s="23">
        <f t="shared" si="22"/>
        <v>3</v>
      </c>
      <c r="CA5" s="33">
        <f t="shared" si="23"/>
        <v>0</v>
      </c>
      <c r="CB5" s="77">
        <f t="shared" si="24"/>
        <v>41.73</v>
      </c>
      <c r="CC5" s="32"/>
      <c r="CD5" s="29"/>
      <c r="CE5" s="30"/>
      <c r="CF5" s="30"/>
      <c r="CG5" s="30"/>
      <c r="CH5" s="30"/>
      <c r="CI5" s="31"/>
      <c r="CJ5" s="28">
        <f>CC5+CD5</f>
        <v>0</v>
      </c>
      <c r="CK5" s="27">
        <f>CE5/2</f>
        <v>0</v>
      </c>
      <c r="CL5" s="23">
        <f>(CF5*3)+(CG5*5)+(CH5*5)+(CI5*20)</f>
        <v>0</v>
      </c>
      <c r="CM5" s="73">
        <f>CJ5+CK5+CL5</f>
        <v>0</v>
      </c>
      <c r="CN5" s="4"/>
      <c r="CO5" s="4"/>
      <c r="CP5" s="4"/>
      <c r="CQ5" s="4"/>
      <c r="CR5" s="4"/>
      <c r="CS5" s="4"/>
      <c r="CT5" s="4"/>
      <c r="CU5" s="78"/>
      <c r="CW5" s="4"/>
      <c r="CX5" s="79"/>
      <c r="CY5" s="42"/>
      <c r="CZ5" s="4"/>
      <c r="DA5" s="4"/>
      <c r="DB5" s="4"/>
      <c r="DC5" s="4"/>
      <c r="DD5" s="4"/>
      <c r="DE5" s="4"/>
      <c r="DF5" s="78"/>
      <c r="DH5" s="4"/>
      <c r="DI5" s="79"/>
      <c r="DJ5" s="42"/>
      <c r="DK5" s="4"/>
      <c r="DL5" s="4"/>
      <c r="DM5" s="4"/>
      <c r="DN5" s="4"/>
      <c r="DO5" s="4"/>
      <c r="DP5" s="4"/>
      <c r="DQ5" s="78"/>
      <c r="DS5" s="4"/>
      <c r="DT5" s="79"/>
      <c r="DU5" s="42"/>
      <c r="DV5" s="4"/>
      <c r="DW5" s="4"/>
      <c r="DX5" s="4"/>
      <c r="DY5" s="4"/>
      <c r="DZ5" s="4"/>
      <c r="EA5" s="4"/>
      <c r="EB5" s="78"/>
      <c r="ED5" s="4"/>
      <c r="EE5" s="79"/>
      <c r="EF5" s="42"/>
      <c r="EG5" s="4"/>
      <c r="EH5" s="4"/>
      <c r="EI5" s="4"/>
      <c r="EJ5" s="4"/>
      <c r="EK5" s="4"/>
      <c r="EL5" s="4"/>
      <c r="EM5" s="78"/>
      <c r="EO5" s="4"/>
      <c r="EP5" s="79"/>
      <c r="EQ5" s="42"/>
      <c r="ER5" s="4"/>
      <c r="ES5" s="4"/>
      <c r="ET5" s="4"/>
      <c r="EU5" s="4"/>
      <c r="EV5" s="4"/>
      <c r="EW5" s="4"/>
      <c r="EX5" s="78"/>
      <c r="EZ5" s="4"/>
      <c r="FA5" s="79"/>
      <c r="FB5" s="42"/>
      <c r="FC5" s="4"/>
      <c r="FD5" s="4"/>
      <c r="FE5" s="4"/>
      <c r="FF5" s="4"/>
      <c r="FG5" s="4"/>
      <c r="FH5" s="4"/>
      <c r="FI5" s="78"/>
      <c r="FK5" s="4"/>
      <c r="FL5" s="79"/>
      <c r="FM5" s="42"/>
      <c r="FN5" s="4"/>
      <c r="FO5" s="4"/>
      <c r="FP5" s="4"/>
      <c r="FQ5" s="4"/>
      <c r="FR5" s="4"/>
      <c r="FS5" s="4"/>
      <c r="FT5" s="78"/>
      <c r="FV5" s="4"/>
      <c r="FW5" s="79"/>
      <c r="FX5" s="42"/>
      <c r="FY5" s="4"/>
      <c r="FZ5" s="4"/>
      <c r="GA5" s="4"/>
      <c r="GB5" s="4"/>
      <c r="GC5" s="4"/>
      <c r="GD5" s="4"/>
      <c r="GE5" s="78"/>
      <c r="GG5" s="4"/>
      <c r="GH5" s="79"/>
      <c r="GI5" s="42"/>
      <c r="GJ5" s="4"/>
      <c r="GK5" s="4"/>
      <c r="GL5" s="4"/>
      <c r="GM5" s="4"/>
      <c r="GN5" s="4"/>
      <c r="GO5" s="4"/>
      <c r="GP5" s="78"/>
      <c r="GR5" s="4"/>
      <c r="GS5" s="79"/>
      <c r="GT5" s="42"/>
      <c r="GU5" s="4"/>
      <c r="GV5" s="4"/>
      <c r="GW5" s="4"/>
      <c r="GX5" s="4"/>
      <c r="GY5" s="4"/>
      <c r="GZ5" s="4"/>
      <c r="HA5" s="78"/>
      <c r="HC5" s="4"/>
      <c r="HD5" s="79"/>
      <c r="HE5" s="42"/>
      <c r="HF5" s="4"/>
      <c r="HG5" s="4"/>
      <c r="HH5" s="4"/>
      <c r="HI5" s="4"/>
      <c r="HJ5" s="4"/>
      <c r="HK5" s="4"/>
      <c r="HL5" s="78"/>
      <c r="HN5" s="4"/>
      <c r="HO5" s="79"/>
      <c r="HP5" s="42"/>
      <c r="HQ5" s="4"/>
      <c r="HR5" s="4"/>
      <c r="HS5" s="4"/>
      <c r="HT5" s="4"/>
      <c r="HU5" s="4"/>
      <c r="HV5" s="4"/>
      <c r="HW5" s="78"/>
      <c r="HY5" s="4"/>
      <c r="HZ5" s="79"/>
      <c r="IA5" s="42"/>
      <c r="IB5" s="4"/>
      <c r="IC5" s="4"/>
      <c r="ID5" s="4"/>
      <c r="IE5" s="4"/>
      <c r="IF5" s="4"/>
      <c r="IG5" s="4"/>
      <c r="IH5" s="78"/>
      <c r="IJ5" s="4"/>
      <c r="IK5" s="4"/>
      <c r="IL5" s="92"/>
      <c r="IM5" s="4"/>
      <c r="IN5" s="4"/>
      <c r="IO5" s="4"/>
      <c r="IP5" s="4"/>
      <c r="IQ5" s="4"/>
    </row>
    <row r="6" spans="1:251" x14ac:dyDescent="0.2">
      <c r="A6" s="34">
        <v>4</v>
      </c>
      <c r="B6" s="67" t="s">
        <v>131</v>
      </c>
      <c r="C6" s="25"/>
      <c r="D6" s="26" t="s">
        <v>101</v>
      </c>
      <c r="E6" s="68" t="s">
        <v>100</v>
      </c>
      <c r="F6" s="69" t="s">
        <v>97</v>
      </c>
      <c r="G6" s="134"/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5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61">
        <f t="shared" si="0"/>
        <v>189.84</v>
      </c>
      <c r="L6" s="62">
        <f t="shared" si="1"/>
        <v>165.84</v>
      </c>
      <c r="M6" s="37">
        <f t="shared" si="2"/>
        <v>0</v>
      </c>
      <c r="N6" s="38">
        <f t="shared" si="3"/>
        <v>24</v>
      </c>
      <c r="O6" s="63">
        <f t="shared" si="4"/>
        <v>24</v>
      </c>
      <c r="P6" s="32">
        <v>22.45</v>
      </c>
      <c r="Q6" s="29"/>
      <c r="R6" s="29"/>
      <c r="S6" s="29"/>
      <c r="T6" s="29"/>
      <c r="U6" s="29"/>
      <c r="V6" s="29"/>
      <c r="W6" s="30">
        <v>19</v>
      </c>
      <c r="X6" s="30">
        <v>0</v>
      </c>
      <c r="Y6" s="30">
        <v>0</v>
      </c>
      <c r="Z6" s="30">
        <v>0</v>
      </c>
      <c r="AA6" s="31">
        <v>0</v>
      </c>
      <c r="AB6" s="28">
        <f t="shared" si="5"/>
        <v>22.45</v>
      </c>
      <c r="AC6" s="23">
        <f t="shared" si="6"/>
        <v>19</v>
      </c>
      <c r="AD6" s="23">
        <f t="shared" si="7"/>
        <v>0</v>
      </c>
      <c r="AE6" s="49">
        <f t="shared" si="8"/>
        <v>41.45</v>
      </c>
      <c r="AF6" s="32">
        <v>55.22</v>
      </c>
      <c r="AG6" s="29"/>
      <c r="AH6" s="29"/>
      <c r="AI6" s="29"/>
      <c r="AJ6" s="30">
        <v>3</v>
      </c>
      <c r="AK6" s="30">
        <v>0</v>
      </c>
      <c r="AL6" s="30">
        <v>0</v>
      </c>
      <c r="AM6" s="30">
        <v>0</v>
      </c>
      <c r="AN6" s="31">
        <v>0</v>
      </c>
      <c r="AO6" s="28">
        <f t="shared" si="9"/>
        <v>55.22</v>
      </c>
      <c r="AP6" s="23">
        <f t="shared" si="10"/>
        <v>3</v>
      </c>
      <c r="AQ6" s="23">
        <f t="shared" si="11"/>
        <v>0</v>
      </c>
      <c r="AR6" s="49">
        <f t="shared" si="12"/>
        <v>58.22</v>
      </c>
      <c r="AS6" s="32">
        <v>41.18</v>
      </c>
      <c r="AT6" s="29"/>
      <c r="AU6" s="29"/>
      <c r="AV6" s="30">
        <v>1</v>
      </c>
      <c r="AW6" s="30">
        <v>0</v>
      </c>
      <c r="AX6" s="30">
        <v>0</v>
      </c>
      <c r="AY6" s="30">
        <v>0</v>
      </c>
      <c r="AZ6" s="31">
        <v>0</v>
      </c>
      <c r="BA6" s="28">
        <f t="shared" si="13"/>
        <v>41.18</v>
      </c>
      <c r="BB6" s="23">
        <f t="shared" si="14"/>
        <v>1</v>
      </c>
      <c r="BC6" s="23">
        <f t="shared" si="15"/>
        <v>0</v>
      </c>
      <c r="BD6" s="49">
        <f t="shared" si="16"/>
        <v>42.18</v>
      </c>
      <c r="BE6" s="28"/>
      <c r="BF6" s="47"/>
      <c r="BG6" s="30"/>
      <c r="BH6" s="30"/>
      <c r="BI6" s="30"/>
      <c r="BJ6" s="30"/>
      <c r="BK6" s="31"/>
      <c r="BL6" s="44">
        <f t="shared" si="17"/>
        <v>0</v>
      </c>
      <c r="BM6" s="38">
        <f t="shared" si="18"/>
        <v>0</v>
      </c>
      <c r="BN6" s="37">
        <f t="shared" si="19"/>
        <v>0</v>
      </c>
      <c r="BO6" s="36">
        <f t="shared" si="20"/>
        <v>0</v>
      </c>
      <c r="BP6" s="32">
        <v>46.99</v>
      </c>
      <c r="BQ6" s="29"/>
      <c r="BR6" s="29"/>
      <c r="BS6" s="29"/>
      <c r="BT6" s="30">
        <v>1</v>
      </c>
      <c r="BU6" s="30">
        <v>0</v>
      </c>
      <c r="BV6" s="30">
        <v>0</v>
      </c>
      <c r="BW6" s="30">
        <v>0</v>
      </c>
      <c r="BX6" s="31">
        <v>0</v>
      </c>
      <c r="BY6" s="28">
        <f t="shared" si="21"/>
        <v>46.99</v>
      </c>
      <c r="BZ6" s="23">
        <f t="shared" si="22"/>
        <v>1</v>
      </c>
      <c r="CA6" s="33">
        <f t="shared" si="23"/>
        <v>0</v>
      </c>
      <c r="CB6" s="77">
        <f t="shared" si="24"/>
        <v>47.99</v>
      </c>
      <c r="CC6" s="32"/>
      <c r="CD6" s="29"/>
      <c r="CE6" s="30"/>
      <c r="CF6" s="30"/>
      <c r="CG6" s="30"/>
      <c r="CH6" s="30"/>
      <c r="CI6" s="31"/>
      <c r="CJ6" s="28">
        <f>CC6+CD6</f>
        <v>0</v>
      </c>
      <c r="CK6" s="27">
        <f>CE6/2</f>
        <v>0</v>
      </c>
      <c r="CL6" s="23">
        <f>(CF6*3)+(CG6*10)+(CH6*5)+(CI6*20)</f>
        <v>0</v>
      </c>
      <c r="CM6" s="73">
        <f>CJ6+CK6+CL6</f>
        <v>0</v>
      </c>
      <c r="CN6" s="1"/>
      <c r="CO6" s="1"/>
      <c r="CP6" s="2"/>
      <c r="CQ6" s="2"/>
      <c r="CR6" s="2"/>
      <c r="CS6" s="2"/>
      <c r="CT6" s="2"/>
      <c r="CU6" s="102"/>
      <c r="CV6" s="13"/>
      <c r="CW6" s="6"/>
      <c r="CX6" s="103"/>
      <c r="CY6" s="104"/>
      <c r="CZ6" s="1"/>
      <c r="DA6" s="2"/>
      <c r="DB6" s="2"/>
      <c r="DC6" s="2"/>
      <c r="DD6" s="2"/>
      <c r="DE6" s="2"/>
      <c r="DF6" s="102"/>
      <c r="DG6" s="13"/>
      <c r="DH6" s="6"/>
      <c r="DI6" s="103"/>
      <c r="DJ6" s="104"/>
      <c r="DK6" s="1"/>
      <c r="DL6" s="2"/>
      <c r="DM6" s="2"/>
      <c r="DN6" s="2"/>
      <c r="DO6" s="2"/>
      <c r="DP6" s="2"/>
      <c r="DQ6" s="102"/>
      <c r="DR6" s="13"/>
      <c r="DS6" s="6"/>
      <c r="DT6" s="103"/>
      <c r="DU6" s="104"/>
      <c r="DV6" s="1"/>
      <c r="DW6" s="2"/>
      <c r="DX6" s="2"/>
      <c r="DY6" s="2"/>
      <c r="DZ6" s="2"/>
      <c r="EA6" s="2"/>
      <c r="EB6" s="102"/>
      <c r="EC6" s="13"/>
      <c r="ED6" s="6"/>
      <c r="EE6" s="103"/>
      <c r="EF6" s="104"/>
      <c r="EG6" s="1"/>
      <c r="EH6" s="2"/>
      <c r="EI6" s="2"/>
      <c r="EJ6" s="2"/>
      <c r="EK6" s="2"/>
      <c r="EL6" s="2"/>
      <c r="EM6" s="102"/>
      <c r="EN6" s="13"/>
      <c r="EO6" s="6"/>
      <c r="EP6" s="103"/>
      <c r="EQ6" s="104"/>
      <c r="ER6" s="1"/>
      <c r="ES6" s="2"/>
      <c r="ET6" s="2"/>
      <c r="EU6" s="2"/>
      <c r="EV6" s="2"/>
      <c r="EW6" s="2"/>
      <c r="EX6" s="102"/>
      <c r="EY6" s="13"/>
      <c r="EZ6" s="6"/>
      <c r="FA6" s="103"/>
      <c r="FB6" s="104"/>
      <c r="FC6" s="1"/>
      <c r="FD6" s="2"/>
      <c r="FE6" s="2"/>
      <c r="FF6" s="2"/>
      <c r="FG6" s="2"/>
      <c r="FH6" s="2"/>
      <c r="FI6" s="102"/>
      <c r="FJ6" s="13"/>
      <c r="FK6" s="6"/>
      <c r="FL6" s="103"/>
      <c r="FM6" s="104"/>
      <c r="FN6" s="1"/>
      <c r="FO6" s="2"/>
      <c r="FP6" s="2"/>
      <c r="FQ6" s="2"/>
      <c r="FR6" s="2"/>
      <c r="FS6" s="2"/>
      <c r="FT6" s="102"/>
      <c r="FU6" s="13"/>
      <c r="FV6" s="6"/>
      <c r="FW6" s="103"/>
      <c r="FX6" s="104"/>
      <c r="FY6" s="1"/>
      <c r="FZ6" s="2"/>
      <c r="GA6" s="2"/>
      <c r="GB6" s="2"/>
      <c r="GC6" s="2"/>
      <c r="GD6" s="2"/>
      <c r="GE6" s="102"/>
      <c r="GF6" s="13"/>
      <c r="GG6" s="6"/>
      <c r="GH6" s="103"/>
      <c r="GI6" s="104"/>
      <c r="GJ6" s="1"/>
      <c r="GK6" s="2"/>
      <c r="GL6" s="2"/>
      <c r="GM6" s="2"/>
      <c r="GN6" s="2"/>
      <c r="GO6" s="2"/>
      <c r="GP6" s="102"/>
      <c r="GQ6" s="13"/>
      <c r="GR6" s="6"/>
      <c r="GS6" s="103"/>
      <c r="GT6" s="104"/>
      <c r="GU6" s="1"/>
      <c r="GV6" s="2"/>
      <c r="GW6" s="2"/>
      <c r="GX6" s="2"/>
      <c r="GY6" s="2"/>
      <c r="GZ6" s="2"/>
      <c r="HA6" s="102"/>
      <c r="HB6" s="13"/>
      <c r="HC6" s="6"/>
      <c r="HD6" s="103"/>
      <c r="HE6" s="104"/>
      <c r="HF6" s="1"/>
      <c r="HG6" s="2"/>
      <c r="HH6" s="2"/>
      <c r="HI6" s="2"/>
      <c r="HJ6" s="2"/>
      <c r="HK6" s="2"/>
      <c r="HL6" s="102"/>
      <c r="HM6" s="13"/>
      <c r="HN6" s="6"/>
      <c r="HO6" s="103"/>
      <c r="HP6" s="104"/>
      <c r="HQ6" s="1"/>
      <c r="HR6" s="2"/>
      <c r="HS6" s="2"/>
      <c r="HT6" s="2"/>
      <c r="HU6" s="2"/>
      <c r="HV6" s="2"/>
      <c r="HW6" s="102"/>
      <c r="HX6" s="13"/>
      <c r="HY6" s="6"/>
      <c r="HZ6" s="103"/>
      <c r="IA6" s="104"/>
      <c r="IB6" s="1"/>
      <c r="IC6" s="2"/>
      <c r="ID6" s="2"/>
      <c r="IE6" s="2"/>
      <c r="IF6" s="2"/>
      <c r="IG6" s="2"/>
      <c r="IH6" s="102"/>
      <c r="II6" s="13"/>
      <c r="IJ6" s="6"/>
      <c r="IK6" s="41"/>
      <c r="IL6" s="92"/>
      <c r="IO6" s="4"/>
      <c r="IP6" s="4"/>
      <c r="IQ6" s="4"/>
    </row>
    <row r="7" spans="1:251" x14ac:dyDescent="0.2">
      <c r="A7" s="34">
        <v>5</v>
      </c>
      <c r="B7" s="67" t="s">
        <v>125</v>
      </c>
      <c r="C7" s="25"/>
      <c r="D7" s="68"/>
      <c r="E7" s="68" t="s">
        <v>100</v>
      </c>
      <c r="F7" s="69" t="s">
        <v>97</v>
      </c>
      <c r="G7" s="134"/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5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61">
        <f t="shared" si="0"/>
        <v>201.53</v>
      </c>
      <c r="L7" s="62">
        <f t="shared" si="1"/>
        <v>134.53</v>
      </c>
      <c r="M7" s="37">
        <f t="shared" si="2"/>
        <v>19</v>
      </c>
      <c r="N7" s="38">
        <f t="shared" si="3"/>
        <v>48</v>
      </c>
      <c r="O7" s="63">
        <f t="shared" si="4"/>
        <v>48</v>
      </c>
      <c r="P7" s="32">
        <v>23.8</v>
      </c>
      <c r="Q7" s="29"/>
      <c r="R7" s="29"/>
      <c r="S7" s="29"/>
      <c r="T7" s="29"/>
      <c r="U7" s="29"/>
      <c r="V7" s="29"/>
      <c r="W7" s="30">
        <v>24</v>
      </c>
      <c r="X7" s="30">
        <v>1</v>
      </c>
      <c r="Y7" s="30">
        <v>0</v>
      </c>
      <c r="Z7" s="30">
        <v>0</v>
      </c>
      <c r="AA7" s="31">
        <v>0</v>
      </c>
      <c r="AB7" s="28">
        <f t="shared" si="5"/>
        <v>23.8</v>
      </c>
      <c r="AC7" s="23">
        <f t="shared" si="6"/>
        <v>24</v>
      </c>
      <c r="AD7" s="23">
        <f t="shared" si="7"/>
        <v>3</v>
      </c>
      <c r="AE7" s="49">
        <f t="shared" si="8"/>
        <v>50.8</v>
      </c>
      <c r="AF7" s="32">
        <v>52.91</v>
      </c>
      <c r="AG7" s="29"/>
      <c r="AH7" s="29"/>
      <c r="AI7" s="29"/>
      <c r="AJ7" s="30">
        <v>7</v>
      </c>
      <c r="AK7" s="30">
        <v>0</v>
      </c>
      <c r="AL7" s="30">
        <v>0</v>
      </c>
      <c r="AM7" s="30">
        <v>0</v>
      </c>
      <c r="AN7" s="31">
        <v>0</v>
      </c>
      <c r="AO7" s="28">
        <f t="shared" si="9"/>
        <v>52.91</v>
      </c>
      <c r="AP7" s="23">
        <f t="shared" si="10"/>
        <v>7</v>
      </c>
      <c r="AQ7" s="23">
        <f t="shared" si="11"/>
        <v>0</v>
      </c>
      <c r="AR7" s="49">
        <f t="shared" si="12"/>
        <v>59.91</v>
      </c>
      <c r="AS7" s="32">
        <v>21.44</v>
      </c>
      <c r="AT7" s="29"/>
      <c r="AU7" s="29"/>
      <c r="AV7" s="30">
        <v>8</v>
      </c>
      <c r="AW7" s="30">
        <v>0</v>
      </c>
      <c r="AX7" s="30">
        <v>0</v>
      </c>
      <c r="AY7" s="30">
        <v>1</v>
      </c>
      <c r="AZ7" s="31">
        <v>0</v>
      </c>
      <c r="BA7" s="28">
        <f t="shared" si="13"/>
        <v>21.44</v>
      </c>
      <c r="BB7" s="23">
        <f t="shared" si="14"/>
        <v>8</v>
      </c>
      <c r="BC7" s="23">
        <f t="shared" si="15"/>
        <v>5</v>
      </c>
      <c r="BD7" s="49">
        <f t="shared" si="16"/>
        <v>34.44</v>
      </c>
      <c r="BE7" s="28"/>
      <c r="BF7" s="47"/>
      <c r="BG7" s="30"/>
      <c r="BH7" s="30"/>
      <c r="BI7" s="30"/>
      <c r="BJ7" s="30"/>
      <c r="BK7" s="31"/>
      <c r="BL7" s="44">
        <f t="shared" si="17"/>
        <v>0</v>
      </c>
      <c r="BM7" s="38">
        <f t="shared" si="18"/>
        <v>0</v>
      </c>
      <c r="BN7" s="37">
        <f t="shared" si="19"/>
        <v>0</v>
      </c>
      <c r="BO7" s="36">
        <f t="shared" si="20"/>
        <v>0</v>
      </c>
      <c r="BP7" s="32">
        <v>36.380000000000003</v>
      </c>
      <c r="BQ7" s="29"/>
      <c r="BR7" s="29"/>
      <c r="BS7" s="29"/>
      <c r="BT7" s="30">
        <v>9</v>
      </c>
      <c r="BU7" s="30">
        <v>2</v>
      </c>
      <c r="BV7" s="30">
        <v>0</v>
      </c>
      <c r="BW7" s="30">
        <v>1</v>
      </c>
      <c r="BX7" s="31">
        <v>0</v>
      </c>
      <c r="BY7" s="28">
        <f t="shared" si="21"/>
        <v>36.380000000000003</v>
      </c>
      <c r="BZ7" s="23">
        <f t="shared" si="22"/>
        <v>9</v>
      </c>
      <c r="CA7" s="33">
        <f t="shared" si="23"/>
        <v>11</v>
      </c>
      <c r="CB7" s="77">
        <f t="shared" si="24"/>
        <v>56.38</v>
      </c>
      <c r="CC7" s="32"/>
      <c r="CD7" s="29"/>
      <c r="CE7" s="30"/>
      <c r="CF7" s="30"/>
      <c r="CG7" s="30"/>
      <c r="CH7" s="30"/>
      <c r="CI7" s="31"/>
      <c r="CJ7" s="28">
        <f>CC7+CD7</f>
        <v>0</v>
      </c>
      <c r="CK7" s="27">
        <f>CE7/2</f>
        <v>0</v>
      </c>
      <c r="CL7" s="23">
        <f>(CF7*3)+(CG7*10)+(CH7*5)+(CI7*20)</f>
        <v>0</v>
      </c>
      <c r="CM7" s="73">
        <f>CJ7+CK7+CL7</f>
        <v>0</v>
      </c>
      <c r="CN7" s="1"/>
      <c r="CO7" s="1"/>
      <c r="CP7" s="2"/>
      <c r="CQ7" s="2"/>
      <c r="CR7" s="2"/>
      <c r="CS7" s="2"/>
      <c r="CT7" s="2"/>
      <c r="CU7" s="102"/>
      <c r="CV7" s="13"/>
      <c r="CW7" s="6"/>
      <c r="CX7" s="103"/>
      <c r="CY7" s="104"/>
      <c r="CZ7" s="1"/>
      <c r="DA7" s="2"/>
      <c r="DB7" s="2"/>
      <c r="DC7" s="2"/>
      <c r="DD7" s="2"/>
      <c r="DE7" s="2"/>
      <c r="DF7" s="102"/>
      <c r="DG7" s="13"/>
      <c r="DH7" s="6"/>
      <c r="DI7" s="103"/>
      <c r="DJ7" s="104"/>
      <c r="DK7" s="1"/>
      <c r="DL7" s="2"/>
      <c r="DM7" s="2"/>
      <c r="DN7" s="2"/>
      <c r="DO7" s="2"/>
      <c r="DP7" s="2"/>
      <c r="DQ7" s="102"/>
      <c r="DR7" s="13"/>
      <c r="DS7" s="6"/>
      <c r="DT7" s="103"/>
      <c r="DU7" s="104"/>
      <c r="DV7" s="1"/>
      <c r="DW7" s="2"/>
      <c r="DX7" s="2"/>
      <c r="DY7" s="2"/>
      <c r="DZ7" s="2"/>
      <c r="EA7" s="2"/>
      <c r="EB7" s="102"/>
      <c r="EC7" s="13"/>
      <c r="ED7" s="6"/>
      <c r="EE7" s="103"/>
      <c r="EF7" s="104"/>
      <c r="EG7" s="1"/>
      <c r="EH7" s="2"/>
      <c r="EI7" s="2"/>
      <c r="EJ7" s="2"/>
      <c r="EK7" s="2"/>
      <c r="EL7" s="2"/>
      <c r="EM7" s="102"/>
      <c r="EN7" s="13"/>
      <c r="EO7" s="6"/>
      <c r="EP7" s="103"/>
      <c r="EQ7" s="104"/>
      <c r="ER7" s="1"/>
      <c r="ES7" s="2"/>
      <c r="ET7" s="2"/>
      <c r="EU7" s="2"/>
      <c r="EV7" s="2"/>
      <c r="EW7" s="2"/>
      <c r="EX7" s="102"/>
      <c r="EY7" s="13"/>
      <c r="EZ7" s="6"/>
      <c r="FA7" s="103"/>
      <c r="FB7" s="104"/>
      <c r="FC7" s="1"/>
      <c r="FD7" s="2"/>
      <c r="FE7" s="2"/>
      <c r="FF7" s="2"/>
      <c r="FG7" s="2"/>
      <c r="FH7" s="2"/>
      <c r="FI7" s="102"/>
      <c r="FJ7" s="13"/>
      <c r="FK7" s="6"/>
      <c r="FL7" s="103"/>
      <c r="FM7" s="104"/>
      <c r="FN7" s="1"/>
      <c r="FO7" s="2"/>
      <c r="FP7" s="2"/>
      <c r="FQ7" s="2"/>
      <c r="FR7" s="2"/>
      <c r="FS7" s="2"/>
      <c r="FT7" s="102"/>
      <c r="FU7" s="13"/>
      <c r="FV7" s="6"/>
      <c r="FW7" s="103"/>
      <c r="FX7" s="104"/>
      <c r="FY7" s="1"/>
      <c r="FZ7" s="2"/>
      <c r="GA7" s="2"/>
      <c r="GB7" s="2"/>
      <c r="GC7" s="2"/>
      <c r="GD7" s="2"/>
      <c r="GE7" s="102"/>
      <c r="GF7" s="13"/>
      <c r="GG7" s="6"/>
      <c r="GH7" s="103"/>
      <c r="GI7" s="104"/>
      <c r="GJ7" s="1"/>
      <c r="GK7" s="2"/>
      <c r="GL7" s="2"/>
      <c r="GM7" s="2"/>
      <c r="GN7" s="2"/>
      <c r="GO7" s="2"/>
      <c r="GP7" s="102"/>
      <c r="GQ7" s="13"/>
      <c r="GR7" s="6"/>
      <c r="GS7" s="103"/>
      <c r="GT7" s="104"/>
      <c r="GU7" s="1"/>
      <c r="GV7" s="2"/>
      <c r="GW7" s="2"/>
      <c r="GX7" s="2"/>
      <c r="GY7" s="2"/>
      <c r="GZ7" s="2"/>
      <c r="HA7" s="102"/>
      <c r="HB7" s="13"/>
      <c r="HC7" s="6"/>
      <c r="HD7" s="103"/>
      <c r="HE7" s="104"/>
      <c r="HF7" s="1"/>
      <c r="HG7" s="2"/>
      <c r="HH7" s="2"/>
      <c r="HI7" s="2"/>
      <c r="HJ7" s="2"/>
      <c r="HK7" s="2"/>
      <c r="HL7" s="102"/>
      <c r="HM7" s="13"/>
      <c r="HN7" s="6"/>
      <c r="HO7" s="103"/>
      <c r="HP7" s="104"/>
      <c r="HQ7" s="1"/>
      <c r="HR7" s="2"/>
      <c r="HS7" s="2"/>
      <c r="HT7" s="2"/>
      <c r="HU7" s="2"/>
      <c r="HV7" s="2"/>
      <c r="HW7" s="102"/>
      <c r="HX7" s="13"/>
      <c r="HY7" s="6"/>
      <c r="HZ7" s="103"/>
      <c r="IA7" s="104"/>
      <c r="IB7" s="1"/>
      <c r="IC7" s="2"/>
      <c r="ID7" s="2"/>
      <c r="IE7" s="2"/>
      <c r="IF7" s="2"/>
      <c r="IG7" s="2"/>
      <c r="IH7" s="102"/>
      <c r="II7" s="13"/>
      <c r="IJ7" s="6"/>
      <c r="IK7" s="41"/>
      <c r="IL7" s="92"/>
      <c r="IO7" s="4"/>
      <c r="IP7" s="4"/>
      <c r="IQ7" s="4"/>
    </row>
    <row r="8" spans="1:251" ht="12.6" customHeight="1" x14ac:dyDescent="0.2">
      <c r="A8" s="34">
        <v>6</v>
      </c>
      <c r="B8" s="67" t="s">
        <v>128</v>
      </c>
      <c r="C8" s="25"/>
      <c r="D8" s="68" t="s">
        <v>129</v>
      </c>
      <c r="E8" s="68" t="s">
        <v>100</v>
      </c>
      <c r="F8" s="69" t="s">
        <v>21</v>
      </c>
      <c r="G8" s="134"/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5" t="str">
        <f>IF(ISNA(VLOOKUP(E8,SortLookup!$A$1:$B$5,2,FALSE))," ",VLOOKUP(E8,SortLookup!$A$1:$B$5,2,FALSE))</f>
        <v xml:space="preserve"> </v>
      </c>
      <c r="J8" s="22">
        <f>IF(ISNA(VLOOKUP(F8,SortLookup!$A$7:$B$11,2,FALSE))," ",VLOOKUP(F8,SortLookup!$A$7:$B$11,2,FALSE))</f>
        <v>2</v>
      </c>
      <c r="K8" s="61">
        <f t="shared" si="0"/>
        <v>221.47</v>
      </c>
      <c r="L8" s="62">
        <f t="shared" si="1"/>
        <v>170.47</v>
      </c>
      <c r="M8" s="37">
        <f t="shared" si="2"/>
        <v>11</v>
      </c>
      <c r="N8" s="38">
        <f t="shared" si="3"/>
        <v>40</v>
      </c>
      <c r="O8" s="63">
        <f t="shared" si="4"/>
        <v>40</v>
      </c>
      <c r="P8" s="32">
        <v>26.87</v>
      </c>
      <c r="Q8" s="29"/>
      <c r="R8" s="29"/>
      <c r="S8" s="29"/>
      <c r="T8" s="29"/>
      <c r="U8" s="29"/>
      <c r="V8" s="29"/>
      <c r="W8" s="30">
        <v>20</v>
      </c>
      <c r="X8" s="30">
        <v>0</v>
      </c>
      <c r="Y8" s="30">
        <v>0</v>
      </c>
      <c r="Z8" s="30">
        <v>0</v>
      </c>
      <c r="AA8" s="31">
        <v>0</v>
      </c>
      <c r="AB8" s="28">
        <f t="shared" si="5"/>
        <v>26.87</v>
      </c>
      <c r="AC8" s="23">
        <f t="shared" si="6"/>
        <v>20</v>
      </c>
      <c r="AD8" s="23">
        <f t="shared" si="7"/>
        <v>0</v>
      </c>
      <c r="AE8" s="49">
        <f t="shared" si="8"/>
        <v>46.87</v>
      </c>
      <c r="AF8" s="32">
        <v>60.29</v>
      </c>
      <c r="AG8" s="29"/>
      <c r="AH8" s="29"/>
      <c r="AI8" s="29"/>
      <c r="AJ8" s="30">
        <v>18</v>
      </c>
      <c r="AK8" s="30">
        <v>0</v>
      </c>
      <c r="AL8" s="30">
        <v>0</v>
      </c>
      <c r="AM8" s="30">
        <v>1</v>
      </c>
      <c r="AN8" s="31">
        <v>0</v>
      </c>
      <c r="AO8" s="28">
        <f t="shared" si="9"/>
        <v>60.29</v>
      </c>
      <c r="AP8" s="23">
        <f t="shared" si="10"/>
        <v>18</v>
      </c>
      <c r="AQ8" s="23">
        <f t="shared" si="11"/>
        <v>5</v>
      </c>
      <c r="AR8" s="49">
        <f t="shared" si="12"/>
        <v>83.29</v>
      </c>
      <c r="AS8" s="32">
        <v>34</v>
      </c>
      <c r="AT8" s="29"/>
      <c r="AU8" s="29"/>
      <c r="AV8" s="30">
        <v>0</v>
      </c>
      <c r="AW8" s="30">
        <v>1</v>
      </c>
      <c r="AX8" s="30">
        <v>0</v>
      </c>
      <c r="AY8" s="30">
        <v>0</v>
      </c>
      <c r="AZ8" s="31">
        <v>0</v>
      </c>
      <c r="BA8" s="28">
        <f t="shared" si="13"/>
        <v>34</v>
      </c>
      <c r="BB8" s="23">
        <f t="shared" si="14"/>
        <v>0</v>
      </c>
      <c r="BC8" s="23">
        <f t="shared" si="15"/>
        <v>3</v>
      </c>
      <c r="BD8" s="49">
        <f t="shared" si="16"/>
        <v>37</v>
      </c>
      <c r="BE8" s="28"/>
      <c r="BF8" s="47"/>
      <c r="BG8" s="30"/>
      <c r="BH8" s="30"/>
      <c r="BI8" s="30"/>
      <c r="BJ8" s="30"/>
      <c r="BK8" s="31"/>
      <c r="BL8" s="44">
        <f t="shared" si="17"/>
        <v>0</v>
      </c>
      <c r="BM8" s="38">
        <f t="shared" si="18"/>
        <v>0</v>
      </c>
      <c r="BN8" s="37">
        <f t="shared" si="19"/>
        <v>0</v>
      </c>
      <c r="BO8" s="36">
        <f t="shared" si="20"/>
        <v>0</v>
      </c>
      <c r="BP8" s="32">
        <v>49.31</v>
      </c>
      <c r="BQ8" s="29"/>
      <c r="BR8" s="29"/>
      <c r="BS8" s="29"/>
      <c r="BT8" s="30">
        <v>2</v>
      </c>
      <c r="BU8" s="30">
        <v>1</v>
      </c>
      <c r="BV8" s="30">
        <v>0</v>
      </c>
      <c r="BW8" s="30">
        <v>0</v>
      </c>
      <c r="BX8" s="31">
        <v>0</v>
      </c>
      <c r="BY8" s="28">
        <f t="shared" si="21"/>
        <v>49.31</v>
      </c>
      <c r="BZ8" s="23">
        <f t="shared" si="22"/>
        <v>2</v>
      </c>
      <c r="CA8" s="33">
        <f t="shared" si="23"/>
        <v>3</v>
      </c>
      <c r="CB8" s="77">
        <f t="shared" si="24"/>
        <v>54.31</v>
      </c>
      <c r="CC8" s="32"/>
      <c r="CD8" s="29"/>
      <c r="CE8" s="30"/>
      <c r="CF8" s="30"/>
      <c r="CG8" s="30"/>
      <c r="CH8" s="30"/>
      <c r="CI8" s="31"/>
      <c r="CJ8" s="28">
        <f>CC8+CD8</f>
        <v>0</v>
      </c>
      <c r="CK8" s="27">
        <f>CE8/2</f>
        <v>0</v>
      </c>
      <c r="CL8" s="23">
        <f>(CF8*3)+(CG8*10)+(CH8*5)+(CI8*20)</f>
        <v>0</v>
      </c>
      <c r="CM8" s="73">
        <f>CJ8+CK8+CL8</f>
        <v>0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92"/>
      <c r="IM8" s="4"/>
      <c r="IN8" s="4"/>
    </row>
    <row r="9" spans="1:251" x14ac:dyDescent="0.2">
      <c r="A9" s="34">
        <v>7</v>
      </c>
      <c r="B9" s="67" t="s">
        <v>155</v>
      </c>
      <c r="C9" s="25"/>
      <c r="D9" s="68" t="s">
        <v>101</v>
      </c>
      <c r="E9" s="68" t="s">
        <v>100</v>
      </c>
      <c r="F9" s="69" t="s">
        <v>97</v>
      </c>
      <c r="G9" s="134"/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5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61">
        <f t="shared" si="0"/>
        <v>258.47000000000003</v>
      </c>
      <c r="L9" s="62">
        <f t="shared" si="1"/>
        <v>158.47</v>
      </c>
      <c r="M9" s="37">
        <f t="shared" si="2"/>
        <v>8</v>
      </c>
      <c r="N9" s="38">
        <f t="shared" si="3"/>
        <v>92</v>
      </c>
      <c r="O9" s="63">
        <f t="shared" si="4"/>
        <v>92</v>
      </c>
      <c r="P9" s="32">
        <v>23.18</v>
      </c>
      <c r="Q9" s="29"/>
      <c r="R9" s="29"/>
      <c r="S9" s="29"/>
      <c r="T9" s="29"/>
      <c r="U9" s="29"/>
      <c r="V9" s="29"/>
      <c r="W9" s="30">
        <v>19</v>
      </c>
      <c r="X9" s="30">
        <v>1</v>
      </c>
      <c r="Y9" s="30">
        <v>0</v>
      </c>
      <c r="Z9" s="30">
        <v>0</v>
      </c>
      <c r="AA9" s="31">
        <v>0</v>
      </c>
      <c r="AB9" s="28">
        <f t="shared" si="5"/>
        <v>23.18</v>
      </c>
      <c r="AC9" s="23">
        <f t="shared" si="6"/>
        <v>19</v>
      </c>
      <c r="AD9" s="23">
        <f t="shared" si="7"/>
        <v>3</v>
      </c>
      <c r="AE9" s="49">
        <f t="shared" si="8"/>
        <v>45.18</v>
      </c>
      <c r="AF9" s="32">
        <v>40.090000000000003</v>
      </c>
      <c r="AG9" s="29"/>
      <c r="AH9" s="29"/>
      <c r="AI9" s="29"/>
      <c r="AJ9" s="30">
        <v>24</v>
      </c>
      <c r="AK9" s="30">
        <v>0</v>
      </c>
      <c r="AL9" s="30">
        <v>0</v>
      </c>
      <c r="AM9" s="30">
        <v>0</v>
      </c>
      <c r="AN9" s="31">
        <v>0</v>
      </c>
      <c r="AO9" s="28">
        <f t="shared" si="9"/>
        <v>40.090000000000003</v>
      </c>
      <c r="AP9" s="23">
        <f t="shared" si="10"/>
        <v>24</v>
      </c>
      <c r="AQ9" s="23">
        <f t="shared" si="11"/>
        <v>0</v>
      </c>
      <c r="AR9" s="49">
        <f t="shared" si="12"/>
        <v>64.09</v>
      </c>
      <c r="AS9" s="32">
        <v>44.17</v>
      </c>
      <c r="AT9" s="29"/>
      <c r="AU9" s="29"/>
      <c r="AV9" s="30">
        <v>4</v>
      </c>
      <c r="AW9" s="30">
        <v>0</v>
      </c>
      <c r="AX9" s="30">
        <v>0</v>
      </c>
      <c r="AY9" s="30">
        <v>0</v>
      </c>
      <c r="AZ9" s="31">
        <v>0</v>
      </c>
      <c r="BA9" s="28">
        <f t="shared" si="13"/>
        <v>44.17</v>
      </c>
      <c r="BB9" s="23">
        <f t="shared" si="14"/>
        <v>4</v>
      </c>
      <c r="BC9" s="23">
        <f t="shared" si="15"/>
        <v>0</v>
      </c>
      <c r="BD9" s="49">
        <f t="shared" si="16"/>
        <v>48.17</v>
      </c>
      <c r="BE9" s="28"/>
      <c r="BF9" s="47"/>
      <c r="BG9" s="30"/>
      <c r="BH9" s="30"/>
      <c r="BI9" s="30"/>
      <c r="BJ9" s="30"/>
      <c r="BK9" s="31"/>
      <c r="BL9" s="44">
        <f t="shared" si="17"/>
        <v>0</v>
      </c>
      <c r="BM9" s="38">
        <f t="shared" si="18"/>
        <v>0</v>
      </c>
      <c r="BN9" s="37">
        <f t="shared" si="19"/>
        <v>0</v>
      </c>
      <c r="BO9" s="36">
        <f t="shared" si="20"/>
        <v>0</v>
      </c>
      <c r="BP9" s="32">
        <v>51.03</v>
      </c>
      <c r="BQ9" s="29"/>
      <c r="BR9" s="29"/>
      <c r="BS9" s="29"/>
      <c r="BT9" s="30">
        <v>45</v>
      </c>
      <c r="BU9" s="30">
        <v>0</v>
      </c>
      <c r="BV9" s="30">
        <v>0</v>
      </c>
      <c r="BW9" s="30">
        <v>1</v>
      </c>
      <c r="BX9" s="31">
        <v>0</v>
      </c>
      <c r="BY9" s="28">
        <f t="shared" si="21"/>
        <v>51.03</v>
      </c>
      <c r="BZ9" s="23">
        <f t="shared" si="22"/>
        <v>45</v>
      </c>
      <c r="CA9" s="33">
        <f t="shared" si="23"/>
        <v>5</v>
      </c>
      <c r="CB9" s="77">
        <f t="shared" si="24"/>
        <v>101.03</v>
      </c>
      <c r="CC9" s="32"/>
      <c r="CD9" s="29"/>
      <c r="CE9" s="30"/>
      <c r="CF9" s="30"/>
      <c r="CG9" s="30"/>
      <c r="CH9" s="30"/>
      <c r="CI9" s="31"/>
      <c r="CJ9" s="28"/>
      <c r="CK9" s="27"/>
      <c r="CL9" s="23"/>
      <c r="CM9" s="73"/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92"/>
      <c r="IQ9" s="4"/>
    </row>
    <row r="10" spans="1:251" x14ac:dyDescent="0.2">
      <c r="A10" s="34">
        <v>8</v>
      </c>
      <c r="B10" s="67" t="s">
        <v>154</v>
      </c>
      <c r="C10" s="25"/>
      <c r="D10" s="68" t="s">
        <v>101</v>
      </c>
      <c r="E10" s="68" t="s">
        <v>100</v>
      </c>
      <c r="F10" s="69" t="s">
        <v>97</v>
      </c>
      <c r="G10" s="134">
        <v>1</v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5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61">
        <f t="shared" si="0"/>
        <v>521.53</v>
      </c>
      <c r="L10" s="62">
        <f t="shared" si="1"/>
        <v>330.53</v>
      </c>
      <c r="M10" s="37">
        <f t="shared" si="2"/>
        <v>13</v>
      </c>
      <c r="N10" s="38">
        <f t="shared" si="3"/>
        <v>178</v>
      </c>
      <c r="O10" s="63">
        <f t="shared" si="4"/>
        <v>178</v>
      </c>
      <c r="P10" s="32">
        <v>32.619999999999997</v>
      </c>
      <c r="Q10" s="29"/>
      <c r="R10" s="29"/>
      <c r="S10" s="29"/>
      <c r="T10" s="29"/>
      <c r="U10" s="29"/>
      <c r="V10" s="29"/>
      <c r="W10" s="30">
        <v>52</v>
      </c>
      <c r="X10" s="30">
        <v>0</v>
      </c>
      <c r="Y10" s="30">
        <v>0</v>
      </c>
      <c r="Z10" s="30">
        <v>0</v>
      </c>
      <c r="AA10" s="31">
        <v>0</v>
      </c>
      <c r="AB10" s="28">
        <f t="shared" si="5"/>
        <v>32.619999999999997</v>
      </c>
      <c r="AC10" s="23">
        <f t="shared" si="6"/>
        <v>52</v>
      </c>
      <c r="AD10" s="23">
        <f t="shared" si="7"/>
        <v>0</v>
      </c>
      <c r="AE10" s="49">
        <f t="shared" si="8"/>
        <v>84.62</v>
      </c>
      <c r="AF10" s="32">
        <v>111.46</v>
      </c>
      <c r="AG10" s="29"/>
      <c r="AH10" s="29"/>
      <c r="AI10" s="29"/>
      <c r="AJ10" s="30">
        <v>55</v>
      </c>
      <c r="AK10" s="30">
        <v>0</v>
      </c>
      <c r="AL10" s="30">
        <v>0</v>
      </c>
      <c r="AM10" s="30">
        <v>2</v>
      </c>
      <c r="AN10" s="31">
        <v>0</v>
      </c>
      <c r="AO10" s="28">
        <f t="shared" si="9"/>
        <v>111.46</v>
      </c>
      <c r="AP10" s="23">
        <f t="shared" si="10"/>
        <v>55</v>
      </c>
      <c r="AQ10" s="23">
        <f t="shared" si="11"/>
        <v>10</v>
      </c>
      <c r="AR10" s="49">
        <f t="shared" si="12"/>
        <v>176.46</v>
      </c>
      <c r="AS10" s="32">
        <v>91.86</v>
      </c>
      <c r="AT10" s="29"/>
      <c r="AU10" s="29"/>
      <c r="AV10" s="30">
        <v>15</v>
      </c>
      <c r="AW10" s="30">
        <v>0</v>
      </c>
      <c r="AX10" s="30">
        <v>0</v>
      </c>
      <c r="AY10" s="30">
        <v>0</v>
      </c>
      <c r="AZ10" s="31">
        <v>0</v>
      </c>
      <c r="BA10" s="28">
        <f t="shared" si="13"/>
        <v>91.86</v>
      </c>
      <c r="BB10" s="23">
        <f t="shared" si="14"/>
        <v>15</v>
      </c>
      <c r="BC10" s="23">
        <f t="shared" si="15"/>
        <v>0</v>
      </c>
      <c r="BD10" s="49">
        <f t="shared" si="16"/>
        <v>106.86</v>
      </c>
      <c r="BE10" s="28"/>
      <c r="BF10" s="47"/>
      <c r="BG10" s="30"/>
      <c r="BH10" s="30"/>
      <c r="BI10" s="30"/>
      <c r="BJ10" s="30"/>
      <c r="BK10" s="31"/>
      <c r="BL10" s="44">
        <f t="shared" si="17"/>
        <v>0</v>
      </c>
      <c r="BM10" s="38">
        <f t="shared" si="18"/>
        <v>0</v>
      </c>
      <c r="BN10" s="37">
        <f t="shared" si="19"/>
        <v>0</v>
      </c>
      <c r="BO10" s="36">
        <f t="shared" si="20"/>
        <v>0</v>
      </c>
      <c r="BP10" s="32">
        <v>94.59</v>
      </c>
      <c r="BQ10" s="29"/>
      <c r="BR10" s="29"/>
      <c r="BS10" s="29"/>
      <c r="BT10" s="30">
        <v>56</v>
      </c>
      <c r="BU10" s="30">
        <v>1</v>
      </c>
      <c r="BV10" s="30">
        <v>0</v>
      </c>
      <c r="BW10" s="30">
        <v>0</v>
      </c>
      <c r="BX10" s="31">
        <v>0</v>
      </c>
      <c r="BY10" s="28">
        <f t="shared" si="21"/>
        <v>94.59</v>
      </c>
      <c r="BZ10" s="23">
        <f t="shared" si="22"/>
        <v>56</v>
      </c>
      <c r="CA10" s="33">
        <f t="shared" si="23"/>
        <v>3</v>
      </c>
      <c r="CB10" s="77">
        <f t="shared" si="24"/>
        <v>153.59</v>
      </c>
      <c r="CC10" s="32"/>
      <c r="CD10" s="29"/>
      <c r="CE10" s="30"/>
      <c r="CF10" s="30"/>
      <c r="CG10" s="30"/>
      <c r="CH10" s="30"/>
      <c r="CI10" s="31"/>
      <c r="CJ10" s="28"/>
      <c r="CK10" s="27"/>
      <c r="CL10" s="23"/>
      <c r="CM10" s="73"/>
      <c r="CN10" s="4"/>
      <c r="CO10" s="4"/>
      <c r="CP10" s="4"/>
      <c r="CQ10" s="4"/>
      <c r="CR10" s="4"/>
      <c r="CS10" s="4"/>
      <c r="CT10" s="4"/>
      <c r="CU10" s="78"/>
      <c r="CW10" s="4"/>
      <c r="CX10" s="79"/>
      <c r="CY10" s="42"/>
      <c r="CZ10" s="4"/>
      <c r="DA10" s="4"/>
      <c r="DB10" s="4"/>
      <c r="DC10" s="4"/>
      <c r="DD10" s="4"/>
      <c r="DE10" s="4"/>
      <c r="DF10" s="78"/>
      <c r="DH10" s="4"/>
      <c r="DI10" s="79"/>
      <c r="DJ10" s="42"/>
      <c r="DK10" s="4"/>
      <c r="DL10" s="4"/>
      <c r="DM10" s="4"/>
      <c r="DN10" s="4"/>
      <c r="DO10" s="4"/>
      <c r="DP10" s="4"/>
      <c r="DQ10" s="78"/>
      <c r="DS10" s="4"/>
      <c r="DT10" s="79"/>
      <c r="DU10" s="42"/>
      <c r="DV10" s="4"/>
      <c r="DW10" s="4"/>
      <c r="DX10" s="4"/>
      <c r="DY10" s="4"/>
      <c r="DZ10" s="4"/>
      <c r="EA10" s="4"/>
      <c r="EB10" s="78"/>
      <c r="ED10" s="4"/>
      <c r="EE10" s="79"/>
      <c r="EF10" s="42"/>
      <c r="EG10" s="4"/>
      <c r="EH10" s="4"/>
      <c r="EI10" s="4"/>
      <c r="EJ10" s="4"/>
      <c r="EK10" s="4"/>
      <c r="EL10" s="4"/>
      <c r="EM10" s="78"/>
      <c r="EO10" s="4"/>
      <c r="EP10" s="79"/>
      <c r="EQ10" s="42"/>
      <c r="ER10" s="4"/>
      <c r="ES10" s="4"/>
      <c r="ET10" s="4"/>
      <c r="EU10" s="4"/>
      <c r="EV10" s="4"/>
      <c r="EW10" s="4"/>
      <c r="EX10" s="78"/>
      <c r="EZ10" s="4"/>
      <c r="FA10" s="79"/>
      <c r="FB10" s="42"/>
      <c r="FC10" s="4"/>
      <c r="FD10" s="4"/>
      <c r="FE10" s="4"/>
      <c r="FF10" s="4"/>
      <c r="FG10" s="4"/>
      <c r="FH10" s="4"/>
      <c r="FI10" s="78"/>
      <c r="FK10" s="4"/>
      <c r="FL10" s="79"/>
      <c r="FM10" s="42"/>
      <c r="FN10" s="4"/>
      <c r="FO10" s="4"/>
      <c r="FP10" s="4"/>
      <c r="FQ10" s="4"/>
      <c r="FR10" s="4"/>
      <c r="FS10" s="4"/>
      <c r="FT10" s="78"/>
      <c r="FV10" s="4"/>
      <c r="FW10" s="79"/>
      <c r="FX10" s="42"/>
      <c r="FY10" s="4"/>
      <c r="FZ10" s="4"/>
      <c r="GA10" s="4"/>
      <c r="GB10" s="4"/>
      <c r="GC10" s="4"/>
      <c r="GD10" s="4"/>
      <c r="GE10" s="78"/>
      <c r="GG10" s="4"/>
      <c r="GH10" s="79"/>
      <c r="GI10" s="42"/>
      <c r="GJ10" s="4"/>
      <c r="GK10" s="4"/>
      <c r="GL10" s="4"/>
      <c r="GM10" s="4"/>
      <c r="GN10" s="4"/>
      <c r="GO10" s="4"/>
      <c r="GP10" s="78"/>
      <c r="GR10" s="4"/>
      <c r="GS10" s="79"/>
      <c r="GT10" s="42"/>
      <c r="GU10" s="4"/>
      <c r="GV10" s="4"/>
      <c r="GW10" s="4"/>
      <c r="GX10" s="4"/>
      <c r="GY10" s="4"/>
      <c r="GZ10" s="4"/>
      <c r="HA10" s="78"/>
      <c r="HC10" s="4"/>
      <c r="HD10" s="79"/>
      <c r="HE10" s="42"/>
      <c r="HF10" s="4"/>
      <c r="HG10" s="4"/>
      <c r="HH10" s="4"/>
      <c r="HI10" s="4"/>
      <c r="HJ10" s="4"/>
      <c r="HK10" s="4"/>
      <c r="HL10" s="78"/>
      <c r="HN10" s="4"/>
      <c r="HO10" s="79"/>
      <c r="HP10" s="42"/>
      <c r="HQ10" s="4"/>
      <c r="HR10" s="4"/>
      <c r="HS10" s="4"/>
      <c r="HT10" s="4"/>
      <c r="HU10" s="4"/>
      <c r="HV10" s="4"/>
      <c r="HW10" s="78"/>
      <c r="HY10" s="4"/>
      <c r="HZ10" s="79"/>
      <c r="IA10" s="42"/>
      <c r="IB10" s="4"/>
      <c r="IC10" s="4"/>
      <c r="ID10" s="4"/>
      <c r="IE10" s="4"/>
      <c r="IF10" s="4"/>
      <c r="IG10" s="4"/>
      <c r="IH10" s="78"/>
      <c r="IJ10" s="4"/>
      <c r="IK10" s="4"/>
      <c r="IL10" s="92"/>
      <c r="IQ10" s="4"/>
    </row>
    <row r="11" spans="1:251" x14ac:dyDescent="0.2">
      <c r="A11" s="34">
        <v>9</v>
      </c>
      <c r="B11" s="67" t="s">
        <v>127</v>
      </c>
      <c r="C11" s="25"/>
      <c r="D11" s="68" t="s">
        <v>101</v>
      </c>
      <c r="E11" s="68" t="s">
        <v>100</v>
      </c>
      <c r="F11" s="69" t="s">
        <v>97</v>
      </c>
      <c r="G11" s="134"/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5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61">
        <f t="shared" si="0"/>
        <v>779.5</v>
      </c>
      <c r="L11" s="62">
        <f t="shared" si="1"/>
        <v>694.5</v>
      </c>
      <c r="M11" s="37">
        <f t="shared" si="2"/>
        <v>26</v>
      </c>
      <c r="N11" s="38">
        <f t="shared" si="3"/>
        <v>59</v>
      </c>
      <c r="O11" s="63">
        <f t="shared" si="4"/>
        <v>59</v>
      </c>
      <c r="P11" s="32">
        <v>191.38</v>
      </c>
      <c r="Q11" s="29"/>
      <c r="R11" s="29"/>
      <c r="S11" s="29"/>
      <c r="T11" s="29"/>
      <c r="U11" s="29"/>
      <c r="V11" s="29"/>
      <c r="W11" s="30">
        <v>4</v>
      </c>
      <c r="X11" s="30">
        <v>0</v>
      </c>
      <c r="Y11" s="30">
        <v>0</v>
      </c>
      <c r="Z11" s="30">
        <v>1</v>
      </c>
      <c r="AA11" s="31">
        <v>0</v>
      </c>
      <c r="AB11" s="28">
        <f t="shared" si="5"/>
        <v>191.38</v>
      </c>
      <c r="AC11" s="23">
        <f t="shared" si="6"/>
        <v>4</v>
      </c>
      <c r="AD11" s="23">
        <f t="shared" si="7"/>
        <v>5</v>
      </c>
      <c r="AE11" s="49">
        <f t="shared" si="8"/>
        <v>200.38</v>
      </c>
      <c r="AF11" s="32">
        <v>190.77</v>
      </c>
      <c r="AG11" s="29"/>
      <c r="AH11" s="29"/>
      <c r="AI11" s="29"/>
      <c r="AJ11" s="30">
        <v>7</v>
      </c>
      <c r="AK11" s="30">
        <v>0</v>
      </c>
      <c r="AL11" s="30">
        <v>0</v>
      </c>
      <c r="AM11" s="30">
        <v>0</v>
      </c>
      <c r="AN11" s="31">
        <v>0</v>
      </c>
      <c r="AO11" s="28">
        <f t="shared" si="9"/>
        <v>190.77</v>
      </c>
      <c r="AP11" s="23">
        <f t="shared" si="10"/>
        <v>7</v>
      </c>
      <c r="AQ11" s="23">
        <f t="shared" si="11"/>
        <v>0</v>
      </c>
      <c r="AR11" s="49">
        <f t="shared" si="12"/>
        <v>197.77</v>
      </c>
      <c r="AS11" s="32">
        <v>225.9</v>
      </c>
      <c r="AT11" s="29"/>
      <c r="AU11" s="29"/>
      <c r="AV11" s="30">
        <v>11</v>
      </c>
      <c r="AW11" s="30">
        <v>7</v>
      </c>
      <c r="AX11" s="30">
        <v>0</v>
      </c>
      <c r="AY11" s="30">
        <v>0</v>
      </c>
      <c r="AZ11" s="31">
        <v>0</v>
      </c>
      <c r="BA11" s="28">
        <f t="shared" si="13"/>
        <v>225.9</v>
      </c>
      <c r="BB11" s="23">
        <f t="shared" si="14"/>
        <v>11</v>
      </c>
      <c r="BC11" s="23">
        <f t="shared" si="15"/>
        <v>21</v>
      </c>
      <c r="BD11" s="49">
        <f t="shared" si="16"/>
        <v>257.89999999999998</v>
      </c>
      <c r="BE11" s="28"/>
      <c r="BF11" s="47"/>
      <c r="BG11" s="30"/>
      <c r="BH11" s="30"/>
      <c r="BI11" s="30"/>
      <c r="BJ11" s="30"/>
      <c r="BK11" s="31"/>
      <c r="BL11" s="44">
        <f t="shared" si="17"/>
        <v>0</v>
      </c>
      <c r="BM11" s="38">
        <f t="shared" si="18"/>
        <v>0</v>
      </c>
      <c r="BN11" s="37">
        <f t="shared" si="19"/>
        <v>0</v>
      </c>
      <c r="BO11" s="36">
        <f t="shared" si="20"/>
        <v>0</v>
      </c>
      <c r="BP11" s="32">
        <v>86.45</v>
      </c>
      <c r="BQ11" s="29"/>
      <c r="BR11" s="29"/>
      <c r="BS11" s="29"/>
      <c r="BT11" s="30">
        <v>37</v>
      </c>
      <c r="BU11" s="30">
        <v>0</v>
      </c>
      <c r="BV11" s="30">
        <v>0</v>
      </c>
      <c r="BW11" s="30">
        <v>0</v>
      </c>
      <c r="BX11" s="31">
        <v>0</v>
      </c>
      <c r="BY11" s="28">
        <f t="shared" si="21"/>
        <v>86.45</v>
      </c>
      <c r="BZ11" s="23">
        <f t="shared" si="22"/>
        <v>37</v>
      </c>
      <c r="CA11" s="33">
        <f t="shared" si="23"/>
        <v>0</v>
      </c>
      <c r="CB11" s="77">
        <f t="shared" si="24"/>
        <v>123.45</v>
      </c>
      <c r="CC11" s="32"/>
      <c r="CD11" s="29"/>
      <c r="CE11" s="30"/>
      <c r="CF11" s="30"/>
      <c r="CG11" s="30"/>
      <c r="CH11" s="30"/>
      <c r="CI11" s="31"/>
      <c r="CJ11" s="28">
        <f>CC11+CD11</f>
        <v>0</v>
      </c>
      <c r="CK11" s="27">
        <f>CE11/2</f>
        <v>0</v>
      </c>
      <c r="CL11" s="23">
        <f>(CF11*3)+(CG11*10)+(CH11*5)+(CI11*20)</f>
        <v>0</v>
      </c>
      <c r="CM11" s="73">
        <f>CJ11+CK11+CL11</f>
        <v>0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92"/>
      <c r="IM11" s="4"/>
      <c r="IN11" s="4"/>
      <c r="IQ11" s="4"/>
    </row>
    <row r="12" spans="1:251" ht="3" customHeight="1" x14ac:dyDescent="0.2">
      <c r="A12" s="105"/>
      <c r="B12" s="106"/>
      <c r="C12" s="107"/>
      <c r="D12" s="108"/>
      <c r="E12" s="108"/>
      <c r="F12" s="109"/>
      <c r="G12" s="135"/>
      <c r="H12" s="110"/>
      <c r="I12" s="111"/>
      <c r="J12" s="112"/>
      <c r="K12" s="113"/>
      <c r="L12" s="114"/>
      <c r="M12" s="115"/>
      <c r="N12" s="116"/>
      <c r="O12" s="117"/>
      <c r="P12" s="118"/>
      <c r="Q12" s="119"/>
      <c r="R12" s="119"/>
      <c r="S12" s="119"/>
      <c r="T12" s="119"/>
      <c r="U12" s="119"/>
      <c r="V12" s="119"/>
      <c r="W12" s="120"/>
      <c r="X12" s="120"/>
      <c r="Y12" s="120"/>
      <c r="Z12" s="120"/>
      <c r="AA12" s="121"/>
      <c r="AB12" s="122"/>
      <c r="AC12" s="123"/>
      <c r="AD12" s="123"/>
      <c r="AE12" s="124"/>
      <c r="AF12" s="118"/>
      <c r="AG12" s="119"/>
      <c r="AH12" s="119"/>
      <c r="AI12" s="119"/>
      <c r="AJ12" s="120"/>
      <c r="AK12" s="120"/>
      <c r="AL12" s="120"/>
      <c r="AM12" s="120"/>
      <c r="AN12" s="121"/>
      <c r="AO12" s="122"/>
      <c r="AP12" s="123"/>
      <c r="AQ12" s="123"/>
      <c r="AR12" s="124"/>
      <c r="AS12" s="118"/>
      <c r="AT12" s="119"/>
      <c r="AU12" s="119"/>
      <c r="AV12" s="120"/>
      <c r="AW12" s="120"/>
      <c r="AX12" s="120"/>
      <c r="AY12" s="120"/>
      <c r="AZ12" s="121"/>
      <c r="BA12" s="122"/>
      <c r="BB12" s="123"/>
      <c r="BC12" s="123"/>
      <c r="BD12" s="124"/>
      <c r="BE12" s="122"/>
      <c r="BF12" s="125"/>
      <c r="BG12" s="120"/>
      <c r="BH12" s="120"/>
      <c r="BI12" s="120"/>
      <c r="BJ12" s="120"/>
      <c r="BK12" s="121"/>
      <c r="BL12" s="126"/>
      <c r="BM12" s="116"/>
      <c r="BN12" s="115"/>
      <c r="BO12" s="127"/>
      <c r="BP12" s="118"/>
      <c r="BQ12" s="119"/>
      <c r="BR12" s="119"/>
      <c r="BS12" s="119"/>
      <c r="BT12" s="120"/>
      <c r="BU12" s="120"/>
      <c r="BV12" s="120"/>
      <c r="BW12" s="120"/>
      <c r="BX12" s="121"/>
      <c r="BY12" s="122"/>
      <c r="BZ12" s="123"/>
      <c r="CA12" s="128"/>
      <c r="CB12" s="129"/>
      <c r="CC12" s="32"/>
      <c r="CD12" s="29"/>
      <c r="CE12" s="30"/>
      <c r="CF12" s="30"/>
      <c r="CG12" s="30"/>
      <c r="CH12" s="30"/>
      <c r="CI12" s="31"/>
      <c r="CJ12" s="28"/>
      <c r="CK12" s="27"/>
      <c r="CL12" s="23"/>
      <c r="CM12" s="73"/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92"/>
      <c r="IM12" s="4"/>
      <c r="IN12" s="4"/>
      <c r="IQ12" s="4"/>
    </row>
    <row r="13" spans="1:251" x14ac:dyDescent="0.2">
      <c r="A13" s="34">
        <v>1</v>
      </c>
      <c r="B13" s="67" t="s">
        <v>137</v>
      </c>
      <c r="C13" s="25"/>
      <c r="D13" s="68"/>
      <c r="E13" s="68" t="s">
        <v>17</v>
      </c>
      <c r="F13" s="69" t="s">
        <v>21</v>
      </c>
      <c r="G13" s="134"/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5">
        <f>IF(ISNA(VLOOKUP(E13,SortLookup!$A$1:$B$5,2,FALSE))," ",VLOOKUP(E13,SortLookup!$A$1:$B$5,2,FALSE))</f>
        <v>2</v>
      </c>
      <c r="J13" s="22">
        <f>IF(ISNA(VLOOKUP(F13,SortLookup!$A$7:$B$11,2,FALSE))," ",VLOOKUP(F13,SortLookup!$A$7:$B$11,2,FALSE))</f>
        <v>2</v>
      </c>
      <c r="K13" s="61">
        <f t="shared" ref="K13:K22" si="25">L13+M13+O13</f>
        <v>114.44</v>
      </c>
      <c r="L13" s="62">
        <f t="shared" ref="L13:L22" si="26">AB13+AO13+BA13+BL13+BY13+CJ13+CU13+DF13+DQ13+EB13+EM13+EX13+FI13+FT13+GE13+GP13+HA13+HL13+HW13+IH13</f>
        <v>97.44</v>
      </c>
      <c r="M13" s="37">
        <f t="shared" ref="M13:M22" si="27">AD13+AQ13+BC13+BN13+CA13+CL13+CW13+DH13+DS13+ED13+EO13+EZ13+FK13+FV13+GG13+GR13+HC13+HN13+HY13+IJ13</f>
        <v>0</v>
      </c>
      <c r="N13" s="38">
        <f t="shared" ref="N13:N22" si="28">O13</f>
        <v>17</v>
      </c>
      <c r="O13" s="63">
        <f t="shared" ref="O13:O22" si="29">W13+AJ13+AV13+BG13+BT13+CE13+CP13+DA13+DL13+DW13+EH13+ES13+FD13+FO13+FZ13+GK13+GV13+HG13+HR13+IC13</f>
        <v>17</v>
      </c>
      <c r="P13" s="32">
        <v>20.149999999999999</v>
      </c>
      <c r="Q13" s="29"/>
      <c r="R13" s="29"/>
      <c r="S13" s="29"/>
      <c r="T13" s="29"/>
      <c r="U13" s="29"/>
      <c r="V13" s="29"/>
      <c r="W13" s="30">
        <v>10</v>
      </c>
      <c r="X13" s="30">
        <v>0</v>
      </c>
      <c r="Y13" s="30">
        <v>0</v>
      </c>
      <c r="Z13" s="30">
        <v>0</v>
      </c>
      <c r="AA13" s="31">
        <v>0</v>
      </c>
      <c r="AB13" s="28">
        <f t="shared" ref="AB13:AB22" si="30">P13+Q13+R13+S13+T13+U13+V13</f>
        <v>20.149999999999999</v>
      </c>
      <c r="AC13" s="23">
        <f t="shared" ref="AC13:AC22" si="31">W13</f>
        <v>10</v>
      </c>
      <c r="AD13" s="23">
        <f t="shared" ref="AD13:AD22" si="32">(X13*3)+(Y13*10)+(Z13*5)+(AA13*20)</f>
        <v>0</v>
      </c>
      <c r="AE13" s="49">
        <f t="shared" ref="AE13:AE22" si="33">AB13+AC13+AD13</f>
        <v>30.15</v>
      </c>
      <c r="AF13" s="32">
        <v>27.09</v>
      </c>
      <c r="AG13" s="29"/>
      <c r="AH13" s="29"/>
      <c r="AI13" s="29"/>
      <c r="AJ13" s="30">
        <v>3</v>
      </c>
      <c r="AK13" s="30">
        <v>0</v>
      </c>
      <c r="AL13" s="30">
        <v>0</v>
      </c>
      <c r="AM13" s="30">
        <v>0</v>
      </c>
      <c r="AN13" s="31">
        <v>0</v>
      </c>
      <c r="AO13" s="28">
        <f t="shared" ref="AO13:AO22" si="34">AF13+AG13+AH13+AI13</f>
        <v>27.09</v>
      </c>
      <c r="AP13" s="23">
        <f t="shared" ref="AP13:AP22" si="35">AJ13</f>
        <v>3</v>
      </c>
      <c r="AQ13" s="23">
        <f t="shared" ref="AQ13:AQ22" si="36">(AK13*3)+(AL13*10)+(AM13*5)+(AN13*20)</f>
        <v>0</v>
      </c>
      <c r="AR13" s="49">
        <f t="shared" ref="AR13:AR22" si="37">AO13+AP13+AQ13</f>
        <v>30.09</v>
      </c>
      <c r="AS13" s="32">
        <v>22.51</v>
      </c>
      <c r="AT13" s="29"/>
      <c r="AU13" s="29"/>
      <c r="AV13" s="30">
        <v>0</v>
      </c>
      <c r="AW13" s="30">
        <v>0</v>
      </c>
      <c r="AX13" s="30">
        <v>0</v>
      </c>
      <c r="AY13" s="30">
        <v>0</v>
      </c>
      <c r="AZ13" s="31">
        <v>0</v>
      </c>
      <c r="BA13" s="28">
        <f t="shared" ref="BA13:BA22" si="38">AS13+AT13+AU13</f>
        <v>22.51</v>
      </c>
      <c r="BB13" s="23">
        <f t="shared" ref="BB13:BB22" si="39">AV13</f>
        <v>0</v>
      </c>
      <c r="BC13" s="23">
        <f t="shared" ref="BC13:BC22" si="40">(AW13*3)+(AX13*10)+(AY13*5)+(AZ13*20)</f>
        <v>0</v>
      </c>
      <c r="BD13" s="49">
        <f t="shared" ref="BD13:BD22" si="41">BA13+BB13+BC13</f>
        <v>22.51</v>
      </c>
      <c r="BE13" s="28"/>
      <c r="BF13" s="47"/>
      <c r="BG13" s="30"/>
      <c r="BH13" s="30"/>
      <c r="BI13" s="30"/>
      <c r="BJ13" s="30"/>
      <c r="BK13" s="31"/>
      <c r="BL13" s="44">
        <f t="shared" ref="BL13:BL22" si="42">BE13+BF13</f>
        <v>0</v>
      </c>
      <c r="BM13" s="38">
        <f t="shared" ref="BM13:BM22" si="43">BG13/2</f>
        <v>0</v>
      </c>
      <c r="BN13" s="37">
        <f t="shared" ref="BN13:BN22" si="44">(BH13*3)+(BI13*5)+(BJ13*5)+(BK13*20)</f>
        <v>0</v>
      </c>
      <c r="BO13" s="36">
        <f t="shared" ref="BO13:BO22" si="45">BL13+BM13+BN13</f>
        <v>0</v>
      </c>
      <c r="BP13" s="32">
        <v>27.69</v>
      </c>
      <c r="BQ13" s="29"/>
      <c r="BR13" s="29"/>
      <c r="BS13" s="29"/>
      <c r="BT13" s="30">
        <v>4</v>
      </c>
      <c r="BU13" s="30">
        <v>0</v>
      </c>
      <c r="BV13" s="30">
        <v>0</v>
      </c>
      <c r="BW13" s="30">
        <v>0</v>
      </c>
      <c r="BX13" s="31">
        <v>0</v>
      </c>
      <c r="BY13" s="28">
        <f t="shared" ref="BY13:BY22" si="46">BP13+BQ13+BR13+BS13</f>
        <v>27.69</v>
      </c>
      <c r="BZ13" s="23">
        <f t="shared" ref="BZ13:BZ22" si="47">BT13</f>
        <v>4</v>
      </c>
      <c r="CA13" s="33">
        <f t="shared" ref="CA13:CA22" si="48">(BU13*3)+(BV13*10)+(BW13*5)+(BX13*20)</f>
        <v>0</v>
      </c>
      <c r="CB13" s="77">
        <f t="shared" ref="CB13:CB22" si="49">BY13+BZ13+CA13</f>
        <v>31.69</v>
      </c>
      <c r="CC13" s="32"/>
      <c r="CD13" s="29"/>
      <c r="CE13" s="30"/>
      <c r="CF13" s="30"/>
      <c r="CG13" s="30"/>
      <c r="CH13" s="30"/>
      <c r="CI13" s="31"/>
      <c r="CJ13" s="28">
        <f>CC13+CD13</f>
        <v>0</v>
      </c>
      <c r="CK13" s="27">
        <f>CE13/2</f>
        <v>0</v>
      </c>
      <c r="CL13" s="23">
        <f>(CF13*3)+(CG13*5)+(CH13*5)+(CI13*20)</f>
        <v>0</v>
      </c>
      <c r="CM13" s="73">
        <f>CJ13+CK13+CL13</f>
        <v>0</v>
      </c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92"/>
      <c r="IM13" s="4"/>
      <c r="IN13" s="4"/>
      <c r="IO13" s="4"/>
      <c r="IP13" s="4"/>
      <c r="IQ13" s="4"/>
    </row>
    <row r="14" spans="1:251" x14ac:dyDescent="0.2">
      <c r="A14" s="34">
        <v>2</v>
      </c>
      <c r="B14" s="67" t="s">
        <v>110</v>
      </c>
      <c r="C14" s="25"/>
      <c r="D14" s="68"/>
      <c r="E14" s="68" t="s">
        <v>17</v>
      </c>
      <c r="F14" s="69" t="s">
        <v>20</v>
      </c>
      <c r="G14" s="134"/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5">
        <f>IF(ISNA(VLOOKUP(E14,SortLookup!$A$1:$B$5,2,FALSE))," ",VLOOKUP(E14,SortLookup!$A$1:$B$5,2,FALSE))</f>
        <v>2</v>
      </c>
      <c r="J14" s="22">
        <f>IF(ISNA(VLOOKUP(F14,SortLookup!$A$7:$B$11,2,FALSE))," ",VLOOKUP(F14,SortLookup!$A$7:$B$11,2,FALSE))</f>
        <v>1</v>
      </c>
      <c r="K14" s="61">
        <f t="shared" si="25"/>
        <v>118.2</v>
      </c>
      <c r="L14" s="62">
        <f t="shared" si="26"/>
        <v>91.2</v>
      </c>
      <c r="M14" s="37">
        <f t="shared" si="27"/>
        <v>3</v>
      </c>
      <c r="N14" s="38">
        <f t="shared" si="28"/>
        <v>24</v>
      </c>
      <c r="O14" s="63">
        <f t="shared" si="29"/>
        <v>24</v>
      </c>
      <c r="P14" s="32">
        <v>20.079999999999998</v>
      </c>
      <c r="Q14" s="29"/>
      <c r="R14" s="29"/>
      <c r="S14" s="29"/>
      <c r="T14" s="29"/>
      <c r="U14" s="29"/>
      <c r="V14" s="29"/>
      <c r="W14" s="30">
        <v>15</v>
      </c>
      <c r="X14" s="30">
        <v>1</v>
      </c>
      <c r="Y14" s="30">
        <v>0</v>
      </c>
      <c r="Z14" s="30">
        <v>0</v>
      </c>
      <c r="AA14" s="31">
        <v>0</v>
      </c>
      <c r="AB14" s="28">
        <f t="shared" si="30"/>
        <v>20.079999999999998</v>
      </c>
      <c r="AC14" s="23">
        <f t="shared" si="31"/>
        <v>15</v>
      </c>
      <c r="AD14" s="23">
        <f t="shared" si="32"/>
        <v>3</v>
      </c>
      <c r="AE14" s="49">
        <f t="shared" si="33"/>
        <v>38.08</v>
      </c>
      <c r="AF14" s="32">
        <v>25.84</v>
      </c>
      <c r="AG14" s="29"/>
      <c r="AH14" s="29"/>
      <c r="AI14" s="29"/>
      <c r="AJ14" s="30">
        <v>8</v>
      </c>
      <c r="AK14" s="30">
        <v>0</v>
      </c>
      <c r="AL14" s="30">
        <v>0</v>
      </c>
      <c r="AM14" s="30">
        <v>0</v>
      </c>
      <c r="AN14" s="31">
        <v>0</v>
      </c>
      <c r="AO14" s="28">
        <f t="shared" si="34"/>
        <v>25.84</v>
      </c>
      <c r="AP14" s="23">
        <f t="shared" si="35"/>
        <v>8</v>
      </c>
      <c r="AQ14" s="23">
        <f t="shared" si="36"/>
        <v>0</v>
      </c>
      <c r="AR14" s="49">
        <f t="shared" si="37"/>
        <v>33.840000000000003</v>
      </c>
      <c r="AS14" s="32">
        <v>15.36</v>
      </c>
      <c r="AT14" s="29"/>
      <c r="AU14" s="29"/>
      <c r="AV14" s="30">
        <v>0</v>
      </c>
      <c r="AW14" s="30">
        <v>0</v>
      </c>
      <c r="AX14" s="30">
        <v>0</v>
      </c>
      <c r="AY14" s="30">
        <v>0</v>
      </c>
      <c r="AZ14" s="31">
        <v>0</v>
      </c>
      <c r="BA14" s="28">
        <f t="shared" si="38"/>
        <v>15.36</v>
      </c>
      <c r="BB14" s="23">
        <f t="shared" si="39"/>
        <v>0</v>
      </c>
      <c r="BC14" s="23">
        <f t="shared" si="40"/>
        <v>0</v>
      </c>
      <c r="BD14" s="49">
        <f t="shared" si="41"/>
        <v>15.36</v>
      </c>
      <c r="BE14" s="28"/>
      <c r="BF14" s="47"/>
      <c r="BG14" s="30"/>
      <c r="BH14" s="30"/>
      <c r="BI14" s="30"/>
      <c r="BJ14" s="30"/>
      <c r="BK14" s="31"/>
      <c r="BL14" s="44">
        <f t="shared" si="42"/>
        <v>0</v>
      </c>
      <c r="BM14" s="38">
        <f t="shared" si="43"/>
        <v>0</v>
      </c>
      <c r="BN14" s="37">
        <f t="shared" si="44"/>
        <v>0</v>
      </c>
      <c r="BO14" s="36">
        <f t="shared" si="45"/>
        <v>0</v>
      </c>
      <c r="BP14" s="32">
        <v>29.92</v>
      </c>
      <c r="BQ14" s="29"/>
      <c r="BR14" s="29"/>
      <c r="BS14" s="29"/>
      <c r="BT14" s="30">
        <v>1</v>
      </c>
      <c r="BU14" s="30">
        <v>0</v>
      </c>
      <c r="BV14" s="30">
        <v>0</v>
      </c>
      <c r="BW14" s="30">
        <v>0</v>
      </c>
      <c r="BX14" s="31">
        <v>0</v>
      </c>
      <c r="BY14" s="28">
        <f t="shared" si="46"/>
        <v>29.92</v>
      </c>
      <c r="BZ14" s="23">
        <f t="shared" si="47"/>
        <v>1</v>
      </c>
      <c r="CA14" s="33">
        <f t="shared" si="48"/>
        <v>0</v>
      </c>
      <c r="CB14" s="77">
        <f t="shared" si="49"/>
        <v>30.92</v>
      </c>
      <c r="CC14" s="32"/>
      <c r="CD14" s="29"/>
      <c r="CE14" s="30"/>
      <c r="CF14" s="30"/>
      <c r="CG14" s="30"/>
      <c r="CH14" s="30"/>
      <c r="CI14" s="31"/>
      <c r="CJ14" s="28">
        <f>CC14+CD14</f>
        <v>0</v>
      </c>
      <c r="CK14" s="27">
        <f>CE14/2</f>
        <v>0</v>
      </c>
      <c r="CL14" s="23">
        <f>(CF14*3)+(CG14*5)+(CH14*5)+(CI14*20)</f>
        <v>0</v>
      </c>
      <c r="CM14" s="73">
        <f>CJ14+CK14+CL14</f>
        <v>0</v>
      </c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92"/>
      <c r="IQ14" s="4"/>
    </row>
    <row r="15" spans="1:251" ht="12.6" customHeight="1" x14ac:dyDescent="0.2">
      <c r="A15" s="34">
        <v>3</v>
      </c>
      <c r="B15" s="67" t="s">
        <v>107</v>
      </c>
      <c r="C15" s="25"/>
      <c r="D15" s="68"/>
      <c r="E15" s="68" t="s">
        <v>17</v>
      </c>
      <c r="F15" s="69" t="s">
        <v>21</v>
      </c>
      <c r="G15" s="134"/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5">
        <f>IF(ISNA(VLOOKUP(E15,SortLookup!$A$1:$B$5,2,FALSE))," ",VLOOKUP(E15,SortLookup!$A$1:$B$5,2,FALSE))</f>
        <v>2</v>
      </c>
      <c r="J15" s="22">
        <f>IF(ISNA(VLOOKUP(F15,SortLookup!$A$7:$B$11,2,FALSE))," ",VLOOKUP(F15,SortLookup!$A$7:$B$11,2,FALSE))</f>
        <v>2</v>
      </c>
      <c r="K15" s="61">
        <f t="shared" si="25"/>
        <v>131.09</v>
      </c>
      <c r="L15" s="62">
        <f t="shared" si="26"/>
        <v>110.09</v>
      </c>
      <c r="M15" s="37">
        <f t="shared" si="27"/>
        <v>0</v>
      </c>
      <c r="N15" s="38">
        <f t="shared" si="28"/>
        <v>21</v>
      </c>
      <c r="O15" s="63">
        <f t="shared" si="29"/>
        <v>21</v>
      </c>
      <c r="P15" s="32">
        <v>32.86</v>
      </c>
      <c r="Q15" s="29"/>
      <c r="R15" s="29"/>
      <c r="S15" s="29"/>
      <c r="T15" s="29"/>
      <c r="U15" s="29"/>
      <c r="V15" s="29"/>
      <c r="W15" s="30">
        <v>18</v>
      </c>
      <c r="X15" s="30">
        <v>0</v>
      </c>
      <c r="Y15" s="30">
        <v>0</v>
      </c>
      <c r="Z15" s="30">
        <v>0</v>
      </c>
      <c r="AA15" s="31">
        <v>0</v>
      </c>
      <c r="AB15" s="28">
        <f t="shared" si="30"/>
        <v>32.86</v>
      </c>
      <c r="AC15" s="23">
        <f t="shared" si="31"/>
        <v>18</v>
      </c>
      <c r="AD15" s="23">
        <f t="shared" si="32"/>
        <v>0</v>
      </c>
      <c r="AE15" s="49">
        <f t="shared" si="33"/>
        <v>50.86</v>
      </c>
      <c r="AF15" s="32">
        <v>19.13</v>
      </c>
      <c r="AG15" s="29"/>
      <c r="AH15" s="29"/>
      <c r="AI15" s="29"/>
      <c r="AJ15" s="30">
        <v>1</v>
      </c>
      <c r="AK15" s="30">
        <v>0</v>
      </c>
      <c r="AL15" s="30">
        <v>0</v>
      </c>
      <c r="AM15" s="30">
        <v>0</v>
      </c>
      <c r="AN15" s="31">
        <v>0</v>
      </c>
      <c r="AO15" s="28">
        <f t="shared" si="34"/>
        <v>19.13</v>
      </c>
      <c r="AP15" s="23">
        <f t="shared" si="35"/>
        <v>1</v>
      </c>
      <c r="AQ15" s="23">
        <f t="shared" si="36"/>
        <v>0</v>
      </c>
      <c r="AR15" s="49">
        <f t="shared" si="37"/>
        <v>20.13</v>
      </c>
      <c r="AS15" s="32">
        <v>17.82</v>
      </c>
      <c r="AT15" s="29"/>
      <c r="AU15" s="29"/>
      <c r="AV15" s="30">
        <v>2</v>
      </c>
      <c r="AW15" s="30">
        <v>0</v>
      </c>
      <c r="AX15" s="30">
        <v>0</v>
      </c>
      <c r="AY15" s="30">
        <v>0</v>
      </c>
      <c r="AZ15" s="31">
        <v>0</v>
      </c>
      <c r="BA15" s="28">
        <f t="shared" si="38"/>
        <v>17.82</v>
      </c>
      <c r="BB15" s="23">
        <f t="shared" si="39"/>
        <v>2</v>
      </c>
      <c r="BC15" s="23">
        <f t="shared" si="40"/>
        <v>0</v>
      </c>
      <c r="BD15" s="49">
        <f t="shared" si="41"/>
        <v>19.82</v>
      </c>
      <c r="BE15" s="28"/>
      <c r="BF15" s="47"/>
      <c r="BG15" s="30"/>
      <c r="BH15" s="30"/>
      <c r="BI15" s="30"/>
      <c r="BJ15" s="30"/>
      <c r="BK15" s="31"/>
      <c r="BL15" s="44">
        <f t="shared" si="42"/>
        <v>0</v>
      </c>
      <c r="BM15" s="38">
        <f t="shared" si="43"/>
        <v>0</v>
      </c>
      <c r="BN15" s="37">
        <f t="shared" si="44"/>
        <v>0</v>
      </c>
      <c r="BO15" s="36">
        <f t="shared" si="45"/>
        <v>0</v>
      </c>
      <c r="BP15" s="32">
        <v>40.28</v>
      </c>
      <c r="BQ15" s="29"/>
      <c r="BR15" s="29"/>
      <c r="BS15" s="29"/>
      <c r="BT15" s="30">
        <v>0</v>
      </c>
      <c r="BU15" s="30">
        <v>0</v>
      </c>
      <c r="BV15" s="30">
        <v>0</v>
      </c>
      <c r="BW15" s="30">
        <v>0</v>
      </c>
      <c r="BX15" s="31">
        <v>0</v>
      </c>
      <c r="BY15" s="28">
        <f t="shared" si="46"/>
        <v>40.28</v>
      </c>
      <c r="BZ15" s="23">
        <f t="shared" si="47"/>
        <v>0</v>
      </c>
      <c r="CA15" s="33">
        <f t="shared" si="48"/>
        <v>0</v>
      </c>
      <c r="CB15" s="77">
        <f t="shared" si="49"/>
        <v>40.28</v>
      </c>
      <c r="CC15" s="32"/>
      <c r="CD15" s="29"/>
      <c r="CE15" s="83"/>
      <c r="CF15" s="30"/>
      <c r="CG15" s="30"/>
      <c r="CH15" s="30"/>
      <c r="CI15" s="31"/>
      <c r="CJ15" s="28">
        <f>CC15+CD15</f>
        <v>0</v>
      </c>
      <c r="CK15" s="27">
        <f>CE15/2</f>
        <v>0</v>
      </c>
      <c r="CL15" s="23">
        <f>(CF15*3)+(CG15*5)+(CH15*5)+(CI15*20)</f>
        <v>0</v>
      </c>
      <c r="CM15" s="73">
        <f>CJ15+CK15+CL15</f>
        <v>0</v>
      </c>
      <c r="CX15" s="4"/>
      <c r="CY15" s="4"/>
      <c r="DI15" s="4"/>
      <c r="DJ15" s="4"/>
      <c r="DT15" s="4"/>
      <c r="DU15" s="4"/>
      <c r="EE15" s="4"/>
      <c r="EF15" s="4"/>
      <c r="EP15" s="4"/>
      <c r="EQ15" s="4"/>
      <c r="FA15" s="4"/>
      <c r="FB15" s="4"/>
      <c r="FL15" s="4"/>
      <c r="FM15" s="4"/>
      <c r="FW15" s="4"/>
      <c r="FX15" s="4"/>
      <c r="GH15" s="4"/>
      <c r="GI15" s="4"/>
      <c r="GS15" s="4"/>
      <c r="GT15" s="4"/>
      <c r="HD15" s="4"/>
      <c r="HE15" s="4"/>
      <c r="HO15" s="4"/>
      <c r="HP15" s="4"/>
      <c r="HZ15" s="4"/>
      <c r="IA15" s="4"/>
      <c r="IL15" s="92"/>
      <c r="IO15" s="4"/>
      <c r="IP15" s="4"/>
      <c r="IQ15" s="4"/>
    </row>
    <row r="16" spans="1:251" x14ac:dyDescent="0.2">
      <c r="A16" s="34">
        <v>4</v>
      </c>
      <c r="B16" s="67" t="s">
        <v>133</v>
      </c>
      <c r="C16" s="25"/>
      <c r="D16" s="68"/>
      <c r="E16" s="68" t="s">
        <v>17</v>
      </c>
      <c r="F16" s="69" t="s">
        <v>21</v>
      </c>
      <c r="G16" s="134"/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5">
        <f>IF(ISNA(VLOOKUP(E16,SortLookup!$A$1:$B$5,2,FALSE))," ",VLOOKUP(E16,SortLookup!$A$1:$B$5,2,FALSE))</f>
        <v>2</v>
      </c>
      <c r="J16" s="22">
        <f>IF(ISNA(VLOOKUP(F16,SortLookup!$A$7:$B$11,2,FALSE))," ",VLOOKUP(F16,SortLookup!$A$7:$B$11,2,FALSE))</f>
        <v>2</v>
      </c>
      <c r="K16" s="61">
        <f t="shared" si="25"/>
        <v>137.51</v>
      </c>
      <c r="L16" s="62">
        <f t="shared" si="26"/>
        <v>116.51</v>
      </c>
      <c r="M16" s="37">
        <f t="shared" si="27"/>
        <v>0</v>
      </c>
      <c r="N16" s="38">
        <f t="shared" si="28"/>
        <v>21</v>
      </c>
      <c r="O16" s="63">
        <f t="shared" si="29"/>
        <v>21</v>
      </c>
      <c r="P16" s="32">
        <v>20.67</v>
      </c>
      <c r="Q16" s="29"/>
      <c r="R16" s="29"/>
      <c r="S16" s="29"/>
      <c r="T16" s="29"/>
      <c r="U16" s="29"/>
      <c r="V16" s="29"/>
      <c r="W16" s="30">
        <v>13</v>
      </c>
      <c r="X16" s="30">
        <v>0</v>
      </c>
      <c r="Y16" s="30">
        <v>0</v>
      </c>
      <c r="Z16" s="30">
        <v>0</v>
      </c>
      <c r="AA16" s="31">
        <v>0</v>
      </c>
      <c r="AB16" s="28">
        <f t="shared" si="30"/>
        <v>20.67</v>
      </c>
      <c r="AC16" s="23">
        <f t="shared" si="31"/>
        <v>13</v>
      </c>
      <c r="AD16" s="23">
        <f t="shared" si="32"/>
        <v>0</v>
      </c>
      <c r="AE16" s="49">
        <f t="shared" si="33"/>
        <v>33.67</v>
      </c>
      <c r="AF16" s="32">
        <v>39.369999999999997</v>
      </c>
      <c r="AG16" s="29"/>
      <c r="AH16" s="29"/>
      <c r="AI16" s="29"/>
      <c r="AJ16" s="30">
        <v>1</v>
      </c>
      <c r="AK16" s="30">
        <v>0</v>
      </c>
      <c r="AL16" s="30">
        <v>0</v>
      </c>
      <c r="AM16" s="30">
        <v>0</v>
      </c>
      <c r="AN16" s="31">
        <v>0</v>
      </c>
      <c r="AO16" s="28">
        <f t="shared" si="34"/>
        <v>39.369999999999997</v>
      </c>
      <c r="AP16" s="23">
        <f t="shared" si="35"/>
        <v>1</v>
      </c>
      <c r="AQ16" s="23">
        <f t="shared" si="36"/>
        <v>0</v>
      </c>
      <c r="AR16" s="49">
        <f t="shared" si="37"/>
        <v>40.369999999999997</v>
      </c>
      <c r="AS16" s="32">
        <v>20.39</v>
      </c>
      <c r="AT16" s="29"/>
      <c r="AU16" s="29"/>
      <c r="AV16" s="30">
        <v>6</v>
      </c>
      <c r="AW16" s="30">
        <v>0</v>
      </c>
      <c r="AX16" s="30">
        <v>0</v>
      </c>
      <c r="AY16" s="30">
        <v>0</v>
      </c>
      <c r="AZ16" s="31">
        <v>0</v>
      </c>
      <c r="BA16" s="28">
        <f t="shared" si="38"/>
        <v>20.39</v>
      </c>
      <c r="BB16" s="23">
        <f t="shared" si="39"/>
        <v>6</v>
      </c>
      <c r="BC16" s="23">
        <f t="shared" si="40"/>
        <v>0</v>
      </c>
      <c r="BD16" s="49">
        <f t="shared" si="41"/>
        <v>26.39</v>
      </c>
      <c r="BE16" s="28"/>
      <c r="BF16" s="47"/>
      <c r="BG16" s="30"/>
      <c r="BH16" s="30"/>
      <c r="BI16" s="30"/>
      <c r="BJ16" s="30"/>
      <c r="BK16" s="31"/>
      <c r="BL16" s="44">
        <f t="shared" si="42"/>
        <v>0</v>
      </c>
      <c r="BM16" s="38">
        <f t="shared" si="43"/>
        <v>0</v>
      </c>
      <c r="BN16" s="37">
        <f t="shared" si="44"/>
        <v>0</v>
      </c>
      <c r="BO16" s="36">
        <f t="shared" si="45"/>
        <v>0</v>
      </c>
      <c r="BP16" s="32">
        <v>36.08</v>
      </c>
      <c r="BQ16" s="29"/>
      <c r="BR16" s="29"/>
      <c r="BS16" s="29"/>
      <c r="BT16" s="30">
        <v>1</v>
      </c>
      <c r="BU16" s="30">
        <v>0</v>
      </c>
      <c r="BV16" s="30">
        <v>0</v>
      </c>
      <c r="BW16" s="30">
        <v>0</v>
      </c>
      <c r="BX16" s="31">
        <v>0</v>
      </c>
      <c r="BY16" s="28">
        <f t="shared" si="46"/>
        <v>36.08</v>
      </c>
      <c r="BZ16" s="23">
        <f t="shared" si="47"/>
        <v>1</v>
      </c>
      <c r="CA16" s="33">
        <f t="shared" si="48"/>
        <v>0</v>
      </c>
      <c r="CB16" s="77">
        <f t="shared" si="49"/>
        <v>37.08</v>
      </c>
      <c r="CC16" s="32"/>
      <c r="CD16" s="29"/>
      <c r="CE16" s="83"/>
      <c r="CF16" s="30"/>
      <c r="CG16" s="30"/>
      <c r="CH16" s="30"/>
      <c r="CI16" s="31"/>
      <c r="CJ16" s="28">
        <f>CC16+CD16</f>
        <v>0</v>
      </c>
      <c r="CK16" s="27">
        <f>CE16/2</f>
        <v>0</v>
      </c>
      <c r="CL16" s="23">
        <f>(CF16*3)+(CG16*5)+(CH16*5)+(CI16*20)</f>
        <v>0</v>
      </c>
      <c r="CM16" s="73">
        <f>CJ16+CK16+CL16</f>
        <v>0</v>
      </c>
      <c r="CN16" s="4"/>
      <c r="CO16" s="4"/>
      <c r="CP16" s="4"/>
      <c r="CQ16" s="4"/>
      <c r="CR16" s="4"/>
      <c r="CS16" s="4"/>
      <c r="CT16" s="4"/>
      <c r="CW16" s="4"/>
      <c r="CX16" s="4"/>
      <c r="CY16" s="4"/>
      <c r="CZ16" s="4"/>
      <c r="DA16" s="4"/>
      <c r="DB16" s="4"/>
      <c r="DC16" s="4"/>
      <c r="DD16" s="4"/>
      <c r="DE16" s="4"/>
      <c r="DH16" s="4"/>
      <c r="DI16" s="4"/>
      <c r="DJ16" s="4"/>
      <c r="DK16" s="4"/>
      <c r="DL16" s="4"/>
      <c r="DM16" s="4"/>
      <c r="DN16" s="4"/>
      <c r="DO16" s="4"/>
      <c r="DP16" s="4"/>
      <c r="DS16" s="4"/>
      <c r="DT16" s="4"/>
      <c r="DU16" s="4"/>
      <c r="DV16" s="4"/>
      <c r="DW16" s="4"/>
      <c r="DX16" s="4"/>
      <c r="DY16" s="4"/>
      <c r="DZ16" s="4"/>
      <c r="EA16" s="4"/>
      <c r="ED16" s="4"/>
      <c r="EE16" s="4"/>
      <c r="EF16" s="4"/>
      <c r="EG16" s="4"/>
      <c r="EH16" s="4"/>
      <c r="EI16" s="4"/>
      <c r="EJ16" s="4"/>
      <c r="EK16" s="4"/>
      <c r="EL16" s="4"/>
      <c r="EO16" s="4"/>
      <c r="EP16" s="4"/>
      <c r="EQ16" s="4"/>
      <c r="ER16" s="4"/>
      <c r="ES16" s="4"/>
      <c r="ET16" s="4"/>
      <c r="EU16" s="4"/>
      <c r="EV16" s="4"/>
      <c r="EW16" s="4"/>
      <c r="EZ16" s="4"/>
      <c r="FA16" s="4"/>
      <c r="FB16" s="4"/>
      <c r="FC16" s="4"/>
      <c r="FD16" s="4"/>
      <c r="FE16" s="4"/>
      <c r="FF16" s="4"/>
      <c r="FG16" s="4"/>
      <c r="FH16" s="4"/>
      <c r="FK16" s="4"/>
      <c r="FL16" s="4"/>
      <c r="FM16" s="4"/>
      <c r="FN16" s="4"/>
      <c r="FO16" s="4"/>
      <c r="FP16" s="4"/>
      <c r="FQ16" s="4"/>
      <c r="FR16" s="4"/>
      <c r="FS16" s="4"/>
      <c r="FV16" s="4"/>
      <c r="FW16" s="4"/>
      <c r="FX16" s="4"/>
      <c r="FY16" s="4"/>
      <c r="FZ16" s="4"/>
      <c r="GA16" s="4"/>
      <c r="GB16" s="4"/>
      <c r="GC16" s="4"/>
      <c r="GD16" s="4"/>
      <c r="GG16" s="4"/>
      <c r="GH16" s="4"/>
      <c r="GI16" s="4"/>
      <c r="GJ16" s="4"/>
      <c r="GK16" s="4"/>
      <c r="GL16" s="4"/>
      <c r="GM16" s="4"/>
      <c r="GN16" s="4"/>
      <c r="GO16" s="4"/>
      <c r="GR16" s="4"/>
      <c r="GS16" s="4"/>
      <c r="GT16" s="4"/>
      <c r="GU16" s="4"/>
      <c r="GV16" s="4"/>
      <c r="GW16" s="4"/>
      <c r="GX16" s="4"/>
      <c r="GY16" s="4"/>
      <c r="GZ16" s="4"/>
      <c r="HC16" s="4"/>
      <c r="HD16" s="4"/>
      <c r="HE16" s="4"/>
      <c r="HF16" s="4"/>
      <c r="HG16" s="4"/>
      <c r="HH16" s="4"/>
      <c r="HI16" s="4"/>
      <c r="HJ16" s="4"/>
      <c r="HK16" s="4"/>
      <c r="HN16" s="4"/>
      <c r="HO16" s="4"/>
      <c r="HP16" s="4"/>
      <c r="HQ16" s="4"/>
      <c r="HR16" s="4"/>
      <c r="HS16" s="4"/>
      <c r="HT16" s="4"/>
      <c r="HU16" s="4"/>
      <c r="HV16" s="4"/>
      <c r="HY16" s="4"/>
      <c r="HZ16" s="4"/>
      <c r="IA16" s="4"/>
      <c r="IB16" s="4"/>
      <c r="IC16" s="4"/>
      <c r="ID16" s="4"/>
      <c r="IE16" s="4"/>
      <c r="IF16" s="4"/>
      <c r="IG16" s="4"/>
      <c r="IJ16" s="4"/>
      <c r="IK16" s="4"/>
      <c r="IL16" s="92"/>
      <c r="IM16" s="4"/>
      <c r="IN16" s="4"/>
      <c r="IO16" s="4"/>
      <c r="IP16" s="4"/>
      <c r="IQ16" s="4"/>
    </row>
    <row r="17" spans="1:251" x14ac:dyDescent="0.2">
      <c r="A17" s="34">
        <v>5</v>
      </c>
      <c r="B17" s="67" t="s">
        <v>108</v>
      </c>
      <c r="C17" s="25"/>
      <c r="D17" s="68"/>
      <c r="E17" s="68" t="s">
        <v>17</v>
      </c>
      <c r="F17" s="69" t="s">
        <v>21</v>
      </c>
      <c r="G17" s="134"/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5">
        <f>IF(ISNA(VLOOKUP(E17,SortLookup!$A$1:$B$5,2,FALSE))," ",VLOOKUP(E17,SortLookup!$A$1:$B$5,2,FALSE))</f>
        <v>2</v>
      </c>
      <c r="J17" s="22">
        <f>IF(ISNA(VLOOKUP(F17,SortLookup!$A$7:$B$11,2,FALSE))," ",VLOOKUP(F17,SortLookup!$A$7:$B$11,2,FALSE))</f>
        <v>2</v>
      </c>
      <c r="K17" s="61">
        <f t="shared" si="25"/>
        <v>156.72999999999999</v>
      </c>
      <c r="L17" s="62">
        <f t="shared" si="26"/>
        <v>117.73</v>
      </c>
      <c r="M17" s="37">
        <f t="shared" si="27"/>
        <v>0</v>
      </c>
      <c r="N17" s="38">
        <f t="shared" si="28"/>
        <v>39</v>
      </c>
      <c r="O17" s="63">
        <f t="shared" si="29"/>
        <v>39</v>
      </c>
      <c r="P17" s="32">
        <v>21</v>
      </c>
      <c r="Q17" s="29"/>
      <c r="R17" s="29"/>
      <c r="S17" s="29"/>
      <c r="T17" s="29"/>
      <c r="U17" s="29"/>
      <c r="V17" s="29"/>
      <c r="W17" s="30">
        <v>24</v>
      </c>
      <c r="X17" s="30">
        <v>0</v>
      </c>
      <c r="Y17" s="30">
        <v>0</v>
      </c>
      <c r="Z17" s="30">
        <v>0</v>
      </c>
      <c r="AA17" s="31">
        <v>0</v>
      </c>
      <c r="AB17" s="28">
        <f t="shared" si="30"/>
        <v>21</v>
      </c>
      <c r="AC17" s="23">
        <f t="shared" si="31"/>
        <v>24</v>
      </c>
      <c r="AD17" s="23">
        <f t="shared" si="32"/>
        <v>0</v>
      </c>
      <c r="AE17" s="49">
        <f t="shared" si="33"/>
        <v>45</v>
      </c>
      <c r="AF17" s="32">
        <v>41.02</v>
      </c>
      <c r="AG17" s="29"/>
      <c r="AH17" s="29"/>
      <c r="AI17" s="29"/>
      <c r="AJ17" s="30">
        <v>4</v>
      </c>
      <c r="AK17" s="30">
        <v>0</v>
      </c>
      <c r="AL17" s="30">
        <v>0</v>
      </c>
      <c r="AM17" s="30">
        <v>0</v>
      </c>
      <c r="AN17" s="31">
        <v>0</v>
      </c>
      <c r="AO17" s="28">
        <f t="shared" si="34"/>
        <v>41.02</v>
      </c>
      <c r="AP17" s="23">
        <f t="shared" si="35"/>
        <v>4</v>
      </c>
      <c r="AQ17" s="23">
        <f t="shared" si="36"/>
        <v>0</v>
      </c>
      <c r="AR17" s="49">
        <f t="shared" si="37"/>
        <v>45.02</v>
      </c>
      <c r="AS17" s="32">
        <v>23.47</v>
      </c>
      <c r="AT17" s="29"/>
      <c r="AU17" s="29"/>
      <c r="AV17" s="30">
        <v>3</v>
      </c>
      <c r="AW17" s="30">
        <v>0</v>
      </c>
      <c r="AX17" s="30">
        <v>0</v>
      </c>
      <c r="AY17" s="30">
        <v>0</v>
      </c>
      <c r="AZ17" s="31">
        <v>0</v>
      </c>
      <c r="BA17" s="28">
        <f t="shared" si="38"/>
        <v>23.47</v>
      </c>
      <c r="BB17" s="23">
        <f t="shared" si="39"/>
        <v>3</v>
      </c>
      <c r="BC17" s="23">
        <f t="shared" si="40"/>
        <v>0</v>
      </c>
      <c r="BD17" s="49">
        <f t="shared" si="41"/>
        <v>26.47</v>
      </c>
      <c r="BE17" s="28"/>
      <c r="BF17" s="47"/>
      <c r="BG17" s="30"/>
      <c r="BH17" s="30"/>
      <c r="BI17" s="30"/>
      <c r="BJ17" s="30"/>
      <c r="BK17" s="31"/>
      <c r="BL17" s="44">
        <f t="shared" si="42"/>
        <v>0</v>
      </c>
      <c r="BM17" s="38">
        <f t="shared" si="43"/>
        <v>0</v>
      </c>
      <c r="BN17" s="37">
        <f t="shared" si="44"/>
        <v>0</v>
      </c>
      <c r="BO17" s="36">
        <f t="shared" si="45"/>
        <v>0</v>
      </c>
      <c r="BP17" s="32">
        <v>32.24</v>
      </c>
      <c r="BQ17" s="29"/>
      <c r="BR17" s="29"/>
      <c r="BS17" s="29"/>
      <c r="BT17" s="30">
        <v>8</v>
      </c>
      <c r="BU17" s="30">
        <v>0</v>
      </c>
      <c r="BV17" s="30">
        <v>0</v>
      </c>
      <c r="BW17" s="30">
        <v>0</v>
      </c>
      <c r="BX17" s="31">
        <v>0</v>
      </c>
      <c r="BY17" s="28">
        <f t="shared" si="46"/>
        <v>32.24</v>
      </c>
      <c r="BZ17" s="23">
        <f t="shared" si="47"/>
        <v>8</v>
      </c>
      <c r="CA17" s="33">
        <f t="shared" si="48"/>
        <v>0</v>
      </c>
      <c r="CB17" s="77">
        <f t="shared" si="49"/>
        <v>40.24</v>
      </c>
      <c r="CC17" s="32"/>
      <c r="CD17" s="29"/>
      <c r="CE17" s="30"/>
      <c r="CF17" s="30"/>
      <c r="CG17" s="30"/>
      <c r="CH17" s="30"/>
      <c r="CI17" s="31"/>
      <c r="CJ17" s="28">
        <f>CC17+CD17</f>
        <v>0</v>
      </c>
      <c r="CK17" s="27">
        <f>CE17/2</f>
        <v>0</v>
      </c>
      <c r="CL17" s="23">
        <f>(CF17*3)+(CG17*10)+(CH17*5)+(CI17*20)</f>
        <v>0</v>
      </c>
      <c r="CM17" s="73">
        <f>CJ17+CK17+CL17</f>
        <v>0</v>
      </c>
      <c r="CN17" s="4"/>
      <c r="CO17" s="4"/>
      <c r="CP17" s="4"/>
      <c r="CQ17" s="4"/>
      <c r="CR17" s="4"/>
      <c r="CS17" s="4"/>
      <c r="CT17" s="4"/>
      <c r="CW17" s="4"/>
      <c r="CX17" s="4"/>
      <c r="CY17" s="4"/>
      <c r="CZ17" s="4"/>
      <c r="DA17" s="4"/>
      <c r="DB17" s="4"/>
      <c r="DC17" s="4"/>
      <c r="DD17" s="4"/>
      <c r="DE17" s="4"/>
      <c r="DH17" s="4"/>
      <c r="DI17" s="4"/>
      <c r="DJ17" s="4"/>
      <c r="DK17" s="4"/>
      <c r="DL17" s="4"/>
      <c r="DM17" s="4"/>
      <c r="DN17" s="4"/>
      <c r="DO17" s="4"/>
      <c r="DP17" s="4"/>
      <c r="DS17" s="4"/>
      <c r="DT17" s="4"/>
      <c r="DU17" s="4"/>
      <c r="DV17" s="4"/>
      <c r="DW17" s="4"/>
      <c r="DX17" s="4"/>
      <c r="DY17" s="4"/>
      <c r="DZ17" s="4"/>
      <c r="EA17" s="4"/>
      <c r="ED17" s="4"/>
      <c r="EE17" s="4"/>
      <c r="EF17" s="4"/>
      <c r="EG17" s="4"/>
      <c r="EH17" s="4"/>
      <c r="EI17" s="4"/>
      <c r="EJ17" s="4"/>
      <c r="EK17" s="4"/>
      <c r="EL17" s="4"/>
      <c r="EO17" s="4"/>
      <c r="EP17" s="4"/>
      <c r="EQ17" s="4"/>
      <c r="ER17" s="4"/>
      <c r="ES17" s="4"/>
      <c r="ET17" s="4"/>
      <c r="EU17" s="4"/>
      <c r="EV17" s="4"/>
      <c r="EW17" s="4"/>
      <c r="EZ17" s="4"/>
      <c r="FA17" s="4"/>
      <c r="FB17" s="4"/>
      <c r="FC17" s="4"/>
      <c r="FD17" s="4"/>
      <c r="FE17" s="4"/>
      <c r="FF17" s="4"/>
      <c r="FG17" s="4"/>
      <c r="FH17" s="4"/>
      <c r="FK17" s="4"/>
      <c r="FL17" s="4"/>
      <c r="FM17" s="4"/>
      <c r="FN17" s="4"/>
      <c r="FO17" s="4"/>
      <c r="FP17" s="4"/>
      <c r="FQ17" s="4"/>
      <c r="FR17" s="4"/>
      <c r="FS17" s="4"/>
      <c r="FV17" s="4"/>
      <c r="FW17" s="4"/>
      <c r="FX17" s="4"/>
      <c r="FY17" s="4"/>
      <c r="FZ17" s="4"/>
      <c r="GA17" s="4"/>
      <c r="GB17" s="4"/>
      <c r="GC17" s="4"/>
      <c r="GD17" s="4"/>
      <c r="GG17" s="4"/>
      <c r="GH17" s="4"/>
      <c r="GI17" s="4"/>
      <c r="GJ17" s="4"/>
      <c r="GK17" s="4"/>
      <c r="GL17" s="4"/>
      <c r="GM17" s="4"/>
      <c r="GN17" s="4"/>
      <c r="GO17" s="4"/>
      <c r="GR17" s="4"/>
      <c r="GS17" s="4"/>
      <c r="GT17" s="4"/>
      <c r="GU17" s="4"/>
      <c r="GV17" s="4"/>
      <c r="GW17" s="4"/>
      <c r="GX17" s="4"/>
      <c r="GY17" s="4"/>
      <c r="GZ17" s="4"/>
      <c r="HC17" s="4"/>
      <c r="HD17" s="4"/>
      <c r="HE17" s="4"/>
      <c r="HF17" s="4"/>
      <c r="HG17" s="4"/>
      <c r="HH17" s="4"/>
      <c r="HI17" s="4"/>
      <c r="HJ17" s="4"/>
      <c r="HK17" s="4"/>
      <c r="HN17" s="4"/>
      <c r="HO17" s="4"/>
      <c r="HP17" s="4"/>
      <c r="HQ17" s="4"/>
      <c r="HR17" s="4"/>
      <c r="HS17" s="4"/>
      <c r="HT17" s="4"/>
      <c r="HU17" s="4"/>
      <c r="HV17" s="4"/>
      <c r="HY17" s="4"/>
      <c r="HZ17" s="4"/>
      <c r="IA17" s="4"/>
      <c r="IB17" s="4"/>
      <c r="IC17" s="4"/>
      <c r="ID17" s="4"/>
      <c r="IE17" s="4"/>
      <c r="IF17" s="4"/>
      <c r="IG17" s="4"/>
      <c r="IJ17" s="4"/>
      <c r="IK17" s="4"/>
      <c r="IL17" s="92"/>
      <c r="IM17" s="4"/>
      <c r="IN17" s="4"/>
      <c r="IO17" s="4"/>
      <c r="IP17" s="4"/>
      <c r="IQ17" s="4"/>
    </row>
    <row r="18" spans="1:251" x14ac:dyDescent="0.2">
      <c r="A18" s="34">
        <v>6</v>
      </c>
      <c r="B18" s="67" t="s">
        <v>139</v>
      </c>
      <c r="C18" s="25"/>
      <c r="D18" s="68"/>
      <c r="E18" s="68" t="s">
        <v>17</v>
      </c>
      <c r="F18" s="69" t="s">
        <v>20</v>
      </c>
      <c r="G18" s="134"/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5">
        <f>IF(ISNA(VLOOKUP(E18,SortLookup!$A$1:$B$5,2,FALSE))," ",VLOOKUP(E18,SortLookup!$A$1:$B$5,2,FALSE))</f>
        <v>2</v>
      </c>
      <c r="J18" s="22">
        <f>IF(ISNA(VLOOKUP(F18,SortLookup!$A$7:$B$11,2,FALSE))," ",VLOOKUP(F18,SortLookup!$A$7:$B$11,2,FALSE))</f>
        <v>1</v>
      </c>
      <c r="K18" s="61">
        <f t="shared" si="25"/>
        <v>159</v>
      </c>
      <c r="L18" s="62">
        <f t="shared" si="26"/>
        <v>123</v>
      </c>
      <c r="M18" s="37">
        <f t="shared" si="27"/>
        <v>0</v>
      </c>
      <c r="N18" s="38">
        <f t="shared" si="28"/>
        <v>36</v>
      </c>
      <c r="O18" s="63">
        <f t="shared" si="29"/>
        <v>36</v>
      </c>
      <c r="P18" s="32">
        <v>23.74</v>
      </c>
      <c r="Q18" s="29"/>
      <c r="R18" s="29"/>
      <c r="S18" s="29"/>
      <c r="T18" s="29"/>
      <c r="U18" s="29"/>
      <c r="V18" s="29"/>
      <c r="W18" s="30">
        <v>21</v>
      </c>
      <c r="X18" s="30">
        <v>0</v>
      </c>
      <c r="Y18" s="30">
        <v>0</v>
      </c>
      <c r="Z18" s="30">
        <v>0</v>
      </c>
      <c r="AA18" s="31">
        <v>0</v>
      </c>
      <c r="AB18" s="28">
        <f t="shared" si="30"/>
        <v>23.74</v>
      </c>
      <c r="AC18" s="23">
        <f t="shared" si="31"/>
        <v>21</v>
      </c>
      <c r="AD18" s="23">
        <f t="shared" si="32"/>
        <v>0</v>
      </c>
      <c r="AE18" s="49">
        <f t="shared" si="33"/>
        <v>44.74</v>
      </c>
      <c r="AF18" s="32">
        <v>33.479999999999997</v>
      </c>
      <c r="AG18" s="29"/>
      <c r="AH18" s="29"/>
      <c r="AI18" s="29"/>
      <c r="AJ18" s="30">
        <v>2</v>
      </c>
      <c r="AK18" s="30">
        <v>0</v>
      </c>
      <c r="AL18" s="30">
        <v>0</v>
      </c>
      <c r="AM18" s="30">
        <v>0</v>
      </c>
      <c r="AN18" s="31">
        <v>0</v>
      </c>
      <c r="AO18" s="28">
        <f t="shared" si="34"/>
        <v>33.479999999999997</v>
      </c>
      <c r="AP18" s="23">
        <f t="shared" si="35"/>
        <v>2</v>
      </c>
      <c r="AQ18" s="23">
        <f t="shared" si="36"/>
        <v>0</v>
      </c>
      <c r="AR18" s="49">
        <f t="shared" si="37"/>
        <v>35.479999999999997</v>
      </c>
      <c r="AS18" s="32">
        <v>21.38</v>
      </c>
      <c r="AT18" s="29"/>
      <c r="AU18" s="29"/>
      <c r="AV18" s="30">
        <v>10</v>
      </c>
      <c r="AW18" s="30">
        <v>0</v>
      </c>
      <c r="AX18" s="30">
        <v>0</v>
      </c>
      <c r="AY18" s="30">
        <v>0</v>
      </c>
      <c r="AZ18" s="31">
        <v>0</v>
      </c>
      <c r="BA18" s="28">
        <f t="shared" si="38"/>
        <v>21.38</v>
      </c>
      <c r="BB18" s="23">
        <f t="shared" si="39"/>
        <v>10</v>
      </c>
      <c r="BC18" s="23">
        <f t="shared" si="40"/>
        <v>0</v>
      </c>
      <c r="BD18" s="49">
        <f t="shared" si="41"/>
        <v>31.38</v>
      </c>
      <c r="BE18" s="28"/>
      <c r="BF18" s="47"/>
      <c r="BG18" s="30"/>
      <c r="BH18" s="30"/>
      <c r="BI18" s="30"/>
      <c r="BJ18" s="30"/>
      <c r="BK18" s="31"/>
      <c r="BL18" s="44">
        <f t="shared" si="42"/>
        <v>0</v>
      </c>
      <c r="BM18" s="38">
        <f t="shared" si="43"/>
        <v>0</v>
      </c>
      <c r="BN18" s="37">
        <f t="shared" si="44"/>
        <v>0</v>
      </c>
      <c r="BO18" s="36">
        <f t="shared" si="45"/>
        <v>0</v>
      </c>
      <c r="BP18" s="32">
        <v>44.4</v>
      </c>
      <c r="BQ18" s="29"/>
      <c r="BR18" s="29"/>
      <c r="BS18" s="29"/>
      <c r="BT18" s="30">
        <v>3</v>
      </c>
      <c r="BU18" s="30">
        <v>0</v>
      </c>
      <c r="BV18" s="30">
        <v>0</v>
      </c>
      <c r="BW18" s="30">
        <v>0</v>
      </c>
      <c r="BX18" s="31">
        <v>0</v>
      </c>
      <c r="BY18" s="28">
        <f t="shared" si="46"/>
        <v>44.4</v>
      </c>
      <c r="BZ18" s="23">
        <f t="shared" si="47"/>
        <v>3</v>
      </c>
      <c r="CA18" s="33">
        <f t="shared" si="48"/>
        <v>0</v>
      </c>
      <c r="CB18" s="77">
        <f t="shared" si="49"/>
        <v>47.4</v>
      </c>
      <c r="CC18" s="32"/>
      <c r="CD18" s="29"/>
      <c r="CE18" s="30"/>
      <c r="CF18" s="30"/>
      <c r="CG18" s="30"/>
      <c r="CH18" s="30"/>
      <c r="CI18" s="31"/>
      <c r="CJ18" s="28"/>
      <c r="CK18" s="27"/>
      <c r="CL18" s="23"/>
      <c r="CM18" s="73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92"/>
    </row>
    <row r="19" spans="1:251" s="4" customFormat="1" ht="12.6" customHeight="1" x14ac:dyDescent="0.2">
      <c r="A19" s="34">
        <v>7</v>
      </c>
      <c r="B19" s="67" t="s">
        <v>109</v>
      </c>
      <c r="C19" s="25"/>
      <c r="D19" s="26"/>
      <c r="E19" s="68" t="s">
        <v>17</v>
      </c>
      <c r="F19" s="69" t="s">
        <v>22</v>
      </c>
      <c r="G19" s="134"/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5">
        <f>IF(ISNA(VLOOKUP(E19,SortLookup!$A$1:$B$5,2,FALSE))," ",VLOOKUP(E19,SortLookup!$A$1:$B$5,2,FALSE))</f>
        <v>2</v>
      </c>
      <c r="J19" s="22">
        <f>IF(ISNA(VLOOKUP(F19,SortLookup!$A$7:$B$11,2,FALSE))," ",VLOOKUP(F19,SortLookup!$A$7:$B$11,2,FALSE))</f>
        <v>3</v>
      </c>
      <c r="K19" s="61">
        <f t="shared" si="25"/>
        <v>178.76</v>
      </c>
      <c r="L19" s="62">
        <f t="shared" si="26"/>
        <v>144.76</v>
      </c>
      <c r="M19" s="37">
        <f t="shared" si="27"/>
        <v>6</v>
      </c>
      <c r="N19" s="38">
        <f t="shared" si="28"/>
        <v>28</v>
      </c>
      <c r="O19" s="63">
        <f t="shared" si="29"/>
        <v>28</v>
      </c>
      <c r="P19" s="32">
        <v>29.44</v>
      </c>
      <c r="Q19" s="29"/>
      <c r="R19" s="29"/>
      <c r="S19" s="29"/>
      <c r="T19" s="29"/>
      <c r="U19" s="29"/>
      <c r="V19" s="29"/>
      <c r="W19" s="30">
        <v>19</v>
      </c>
      <c r="X19" s="30">
        <v>2</v>
      </c>
      <c r="Y19" s="30">
        <v>0</v>
      </c>
      <c r="Z19" s="30">
        <v>0</v>
      </c>
      <c r="AA19" s="31">
        <v>0</v>
      </c>
      <c r="AB19" s="28">
        <f t="shared" si="30"/>
        <v>29.44</v>
      </c>
      <c r="AC19" s="23">
        <f t="shared" si="31"/>
        <v>19</v>
      </c>
      <c r="AD19" s="23">
        <f t="shared" si="32"/>
        <v>6</v>
      </c>
      <c r="AE19" s="49">
        <f t="shared" si="33"/>
        <v>54.44</v>
      </c>
      <c r="AF19" s="32">
        <v>45.72</v>
      </c>
      <c r="AG19" s="29"/>
      <c r="AH19" s="29"/>
      <c r="AI19" s="29"/>
      <c r="AJ19" s="30">
        <v>5</v>
      </c>
      <c r="AK19" s="30">
        <v>0</v>
      </c>
      <c r="AL19" s="30">
        <v>0</v>
      </c>
      <c r="AM19" s="30">
        <v>0</v>
      </c>
      <c r="AN19" s="31">
        <v>0</v>
      </c>
      <c r="AO19" s="28">
        <f t="shared" si="34"/>
        <v>45.72</v>
      </c>
      <c r="AP19" s="23">
        <f t="shared" si="35"/>
        <v>5</v>
      </c>
      <c r="AQ19" s="23">
        <f t="shared" si="36"/>
        <v>0</v>
      </c>
      <c r="AR19" s="49">
        <f t="shared" si="37"/>
        <v>50.72</v>
      </c>
      <c r="AS19" s="32">
        <v>26.34</v>
      </c>
      <c r="AT19" s="29"/>
      <c r="AU19" s="29"/>
      <c r="AV19" s="30">
        <v>0</v>
      </c>
      <c r="AW19" s="30">
        <v>0</v>
      </c>
      <c r="AX19" s="30">
        <v>0</v>
      </c>
      <c r="AY19" s="30">
        <v>0</v>
      </c>
      <c r="AZ19" s="31">
        <v>0</v>
      </c>
      <c r="BA19" s="28">
        <f t="shared" si="38"/>
        <v>26.34</v>
      </c>
      <c r="BB19" s="23">
        <f t="shared" si="39"/>
        <v>0</v>
      </c>
      <c r="BC19" s="23">
        <f t="shared" si="40"/>
        <v>0</v>
      </c>
      <c r="BD19" s="49">
        <f t="shared" si="41"/>
        <v>26.34</v>
      </c>
      <c r="BE19" s="28"/>
      <c r="BF19" s="47"/>
      <c r="BG19" s="30"/>
      <c r="BH19" s="30"/>
      <c r="BI19" s="30"/>
      <c r="BJ19" s="30"/>
      <c r="BK19" s="31"/>
      <c r="BL19" s="44">
        <f t="shared" si="42"/>
        <v>0</v>
      </c>
      <c r="BM19" s="38">
        <f t="shared" si="43"/>
        <v>0</v>
      </c>
      <c r="BN19" s="37">
        <f t="shared" si="44"/>
        <v>0</v>
      </c>
      <c r="BO19" s="36">
        <f t="shared" si="45"/>
        <v>0</v>
      </c>
      <c r="BP19" s="32">
        <v>43.26</v>
      </c>
      <c r="BQ19" s="29"/>
      <c r="BR19" s="29"/>
      <c r="BS19" s="29"/>
      <c r="BT19" s="30">
        <v>4</v>
      </c>
      <c r="BU19" s="30">
        <v>0</v>
      </c>
      <c r="BV19" s="30">
        <v>0</v>
      </c>
      <c r="BW19" s="30">
        <v>0</v>
      </c>
      <c r="BX19" s="31">
        <v>0</v>
      </c>
      <c r="BY19" s="28">
        <f t="shared" si="46"/>
        <v>43.26</v>
      </c>
      <c r="BZ19" s="23">
        <f t="shared" si="47"/>
        <v>4</v>
      </c>
      <c r="CA19" s="33">
        <f t="shared" si="48"/>
        <v>0</v>
      </c>
      <c r="CB19" s="77">
        <f t="shared" si="49"/>
        <v>47.26</v>
      </c>
      <c r="CC19" s="43"/>
      <c r="CD19" s="39"/>
      <c r="CE19" s="40"/>
      <c r="CF19" s="40"/>
      <c r="CG19" s="40"/>
      <c r="CH19" s="40"/>
      <c r="CI19" s="80"/>
      <c r="CJ19" s="44">
        <f>CC19+CD19</f>
        <v>0</v>
      </c>
      <c r="CK19" s="38">
        <f>CE19/2</f>
        <v>0</v>
      </c>
      <c r="CL19" s="23">
        <f>(CF19*3)+(CG19*5)+(CH19*5)+(CI19*20)</f>
        <v>0</v>
      </c>
      <c r="CM19" s="81">
        <f>CJ19+CK19+CL19</f>
        <v>0</v>
      </c>
      <c r="CN19" s="1"/>
      <c r="CO19" s="1"/>
      <c r="CP19" s="2"/>
      <c r="CQ19" s="2"/>
      <c r="CR19" s="2"/>
      <c r="CS19" s="2"/>
      <c r="CT19" s="2"/>
      <c r="CU19" s="65"/>
      <c r="CV19" s="13"/>
      <c r="CW19" s="6"/>
      <c r="CX19" s="41"/>
      <c r="CY19" s="1"/>
      <c r="CZ19" s="1"/>
      <c r="DA19" s="2"/>
      <c r="DB19" s="2"/>
      <c r="DC19" s="2"/>
      <c r="DD19" s="2"/>
      <c r="DE19" s="2"/>
      <c r="DF19" s="65"/>
      <c r="DG19" s="13"/>
      <c r="DH19" s="6"/>
      <c r="DI19" s="41"/>
      <c r="DJ19" s="1"/>
      <c r="DK19" s="1"/>
      <c r="DL19" s="2"/>
      <c r="DM19" s="2"/>
      <c r="DN19" s="2"/>
      <c r="DO19" s="2"/>
      <c r="DP19" s="2"/>
      <c r="DQ19" s="65"/>
      <c r="DR19" s="13"/>
      <c r="DS19" s="6"/>
      <c r="DT19" s="41"/>
      <c r="DU19" s="1"/>
      <c r="DV19" s="1"/>
      <c r="DW19" s="2"/>
      <c r="DX19" s="2"/>
      <c r="DY19" s="2"/>
      <c r="DZ19" s="2"/>
      <c r="EA19" s="2"/>
      <c r="EB19" s="65"/>
      <c r="EC19" s="13"/>
      <c r="ED19" s="6"/>
      <c r="EE19" s="41"/>
      <c r="EF19" s="1"/>
      <c r="EG19" s="1"/>
      <c r="EH19" s="2"/>
      <c r="EI19" s="2"/>
      <c r="EJ19" s="2"/>
      <c r="EK19" s="2"/>
      <c r="EL19" s="2"/>
      <c r="EM19" s="65"/>
      <c r="EN19" s="13"/>
      <c r="EO19" s="6"/>
      <c r="EP19" s="41"/>
      <c r="EQ19" s="1"/>
      <c r="ER19" s="1"/>
      <c r="ES19" s="2"/>
      <c r="ET19" s="2"/>
      <c r="EU19" s="2"/>
      <c r="EV19" s="2"/>
      <c r="EW19" s="2"/>
      <c r="EX19" s="65"/>
      <c r="EY19" s="13"/>
      <c r="EZ19" s="6"/>
      <c r="FA19" s="41"/>
      <c r="FB19" s="1"/>
      <c r="FC19" s="1"/>
      <c r="FD19" s="2"/>
      <c r="FE19" s="2"/>
      <c r="FF19" s="2"/>
      <c r="FG19" s="2"/>
      <c r="FH19" s="2"/>
      <c r="FI19" s="65"/>
      <c r="FJ19" s="13"/>
      <c r="FK19" s="6"/>
      <c r="FL19" s="41"/>
      <c r="FM19" s="1"/>
      <c r="FN19" s="1"/>
      <c r="FO19" s="2"/>
      <c r="FP19" s="2"/>
      <c r="FQ19" s="2"/>
      <c r="FR19" s="2"/>
      <c r="FS19" s="2"/>
      <c r="FT19" s="65"/>
      <c r="FU19" s="13"/>
      <c r="FV19" s="6"/>
      <c r="FW19" s="41"/>
      <c r="FX19" s="1"/>
      <c r="FY19" s="1"/>
      <c r="FZ19" s="2"/>
      <c r="GA19" s="2"/>
      <c r="GB19" s="2"/>
      <c r="GC19" s="2"/>
      <c r="GD19" s="2"/>
      <c r="GE19" s="65"/>
      <c r="GF19" s="13"/>
      <c r="GG19" s="6"/>
      <c r="GH19" s="41"/>
      <c r="GI19" s="1"/>
      <c r="GJ19" s="1"/>
      <c r="GK19" s="2"/>
      <c r="GL19" s="2"/>
      <c r="GM19" s="2"/>
      <c r="GN19" s="2"/>
      <c r="GO19" s="2"/>
      <c r="GP19" s="65"/>
      <c r="GQ19" s="13"/>
      <c r="GR19" s="6"/>
      <c r="GS19" s="41"/>
      <c r="GT19" s="1"/>
      <c r="GU19" s="1"/>
      <c r="GV19" s="2"/>
      <c r="GW19" s="2"/>
      <c r="GX19" s="2"/>
      <c r="GY19" s="2"/>
      <c r="GZ19" s="2"/>
      <c r="HA19" s="65"/>
      <c r="HB19" s="13"/>
      <c r="HC19" s="6"/>
      <c r="HD19" s="41"/>
      <c r="HE19" s="1"/>
      <c r="HF19" s="1"/>
      <c r="HG19" s="2"/>
      <c r="HH19" s="2"/>
      <c r="HI19" s="2"/>
      <c r="HJ19" s="2"/>
      <c r="HK19" s="2"/>
      <c r="HL19" s="65"/>
      <c r="HM19" s="13"/>
      <c r="HN19" s="6"/>
      <c r="HO19" s="41"/>
      <c r="HP19" s="1"/>
      <c r="HQ19" s="1"/>
      <c r="HR19" s="2"/>
      <c r="HS19" s="2"/>
      <c r="HT19" s="2"/>
      <c r="HU19" s="2"/>
      <c r="HV19" s="2"/>
      <c r="HW19" s="65"/>
      <c r="HX19" s="13"/>
      <c r="HY19" s="6"/>
      <c r="HZ19" s="41"/>
      <c r="IA19" s="1"/>
      <c r="IB19" s="1"/>
      <c r="IC19" s="2"/>
      <c r="ID19" s="2"/>
      <c r="IE19" s="2"/>
      <c r="IF19" s="2"/>
      <c r="IG19" s="2"/>
      <c r="IH19" s="65"/>
      <c r="II19" s="13"/>
      <c r="IJ19" s="6"/>
      <c r="IK19" s="41"/>
      <c r="IL19" s="93"/>
      <c r="IM19"/>
      <c r="IN19"/>
    </row>
    <row r="20" spans="1:251" s="4" customFormat="1" ht="12" customHeight="1" x14ac:dyDescent="0.2">
      <c r="A20" s="34">
        <v>8</v>
      </c>
      <c r="B20" s="25" t="s">
        <v>99</v>
      </c>
      <c r="C20" s="25"/>
      <c r="D20" s="26" t="s">
        <v>105</v>
      </c>
      <c r="E20" s="26" t="s">
        <v>17</v>
      </c>
      <c r="F20" s="95" t="s">
        <v>22</v>
      </c>
      <c r="G20" s="134"/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5">
        <f>IF(ISNA(VLOOKUP(E20,SortLookup!$A$1:$B$5,2,FALSE))," ",VLOOKUP(E20,SortLookup!$A$1:$B$5,2,FALSE))</f>
        <v>2</v>
      </c>
      <c r="J20" s="22">
        <f>IF(ISNA(VLOOKUP(F20,SortLookup!$A$7:$B$11,2,FALSE))," ",VLOOKUP(F20,SortLookup!$A$7:$B$11,2,FALSE))</f>
        <v>3</v>
      </c>
      <c r="K20" s="61">
        <f t="shared" si="25"/>
        <v>232.87</v>
      </c>
      <c r="L20" s="62">
        <f t="shared" si="26"/>
        <v>183.87</v>
      </c>
      <c r="M20" s="37">
        <f t="shared" si="27"/>
        <v>8</v>
      </c>
      <c r="N20" s="38">
        <f t="shared" si="28"/>
        <v>41</v>
      </c>
      <c r="O20" s="63">
        <f t="shared" si="29"/>
        <v>41</v>
      </c>
      <c r="P20" s="32">
        <v>32.19</v>
      </c>
      <c r="Q20" s="29"/>
      <c r="R20" s="29"/>
      <c r="S20" s="29"/>
      <c r="T20" s="29"/>
      <c r="U20" s="29"/>
      <c r="V20" s="29"/>
      <c r="W20" s="30">
        <v>20</v>
      </c>
      <c r="X20" s="30">
        <v>0</v>
      </c>
      <c r="Y20" s="30">
        <v>0</v>
      </c>
      <c r="Z20" s="30">
        <v>0</v>
      </c>
      <c r="AA20" s="31">
        <v>0</v>
      </c>
      <c r="AB20" s="28">
        <f t="shared" si="30"/>
        <v>32.19</v>
      </c>
      <c r="AC20" s="23">
        <f t="shared" si="31"/>
        <v>20</v>
      </c>
      <c r="AD20" s="23">
        <f t="shared" si="32"/>
        <v>0</v>
      </c>
      <c r="AE20" s="49">
        <f t="shared" si="33"/>
        <v>52.19</v>
      </c>
      <c r="AF20" s="32">
        <v>60.9</v>
      </c>
      <c r="AG20" s="29"/>
      <c r="AH20" s="29"/>
      <c r="AI20" s="29"/>
      <c r="AJ20" s="30">
        <v>8</v>
      </c>
      <c r="AK20" s="30">
        <v>0</v>
      </c>
      <c r="AL20" s="30">
        <v>0</v>
      </c>
      <c r="AM20" s="30">
        <v>0</v>
      </c>
      <c r="AN20" s="31">
        <v>0</v>
      </c>
      <c r="AO20" s="28">
        <f t="shared" si="34"/>
        <v>60.9</v>
      </c>
      <c r="AP20" s="23">
        <f t="shared" si="35"/>
        <v>8</v>
      </c>
      <c r="AQ20" s="23">
        <f t="shared" si="36"/>
        <v>0</v>
      </c>
      <c r="AR20" s="49">
        <f t="shared" si="37"/>
        <v>68.900000000000006</v>
      </c>
      <c r="AS20" s="32">
        <v>36.89</v>
      </c>
      <c r="AT20" s="29"/>
      <c r="AU20" s="29"/>
      <c r="AV20" s="30">
        <v>2</v>
      </c>
      <c r="AW20" s="30">
        <v>1</v>
      </c>
      <c r="AX20" s="30">
        <v>0</v>
      </c>
      <c r="AY20" s="30">
        <v>0</v>
      </c>
      <c r="AZ20" s="31">
        <v>0</v>
      </c>
      <c r="BA20" s="28">
        <f t="shared" si="38"/>
        <v>36.89</v>
      </c>
      <c r="BB20" s="23">
        <f t="shared" si="39"/>
        <v>2</v>
      </c>
      <c r="BC20" s="23">
        <f t="shared" si="40"/>
        <v>3</v>
      </c>
      <c r="BD20" s="49">
        <f t="shared" si="41"/>
        <v>41.89</v>
      </c>
      <c r="BE20" s="28"/>
      <c r="BF20" s="47"/>
      <c r="BG20" s="30"/>
      <c r="BH20" s="30"/>
      <c r="BI20" s="30"/>
      <c r="BJ20" s="30"/>
      <c r="BK20" s="31"/>
      <c r="BL20" s="44">
        <f t="shared" si="42"/>
        <v>0</v>
      </c>
      <c r="BM20" s="38">
        <f t="shared" si="43"/>
        <v>0</v>
      </c>
      <c r="BN20" s="37">
        <f t="shared" si="44"/>
        <v>0</v>
      </c>
      <c r="BO20" s="36">
        <f t="shared" si="45"/>
        <v>0</v>
      </c>
      <c r="BP20" s="32">
        <v>53.89</v>
      </c>
      <c r="BQ20" s="29"/>
      <c r="BR20" s="29"/>
      <c r="BS20" s="29"/>
      <c r="BT20" s="30">
        <v>11</v>
      </c>
      <c r="BU20" s="30">
        <v>0</v>
      </c>
      <c r="BV20" s="30">
        <v>0</v>
      </c>
      <c r="BW20" s="30">
        <v>1</v>
      </c>
      <c r="BX20" s="31">
        <v>0</v>
      </c>
      <c r="BY20" s="28">
        <f t="shared" si="46"/>
        <v>53.89</v>
      </c>
      <c r="BZ20" s="23">
        <f t="shared" si="47"/>
        <v>11</v>
      </c>
      <c r="CA20" s="33">
        <f t="shared" si="48"/>
        <v>5</v>
      </c>
      <c r="CB20" s="77">
        <f t="shared" si="49"/>
        <v>69.89</v>
      </c>
      <c r="CC20" s="32"/>
      <c r="CD20" s="29"/>
      <c r="CE20" s="30"/>
      <c r="CF20" s="30"/>
      <c r="CG20" s="30"/>
      <c r="CH20" s="30"/>
      <c r="CI20" s="31"/>
      <c r="CJ20" s="28">
        <f>CC20+CD20</f>
        <v>0</v>
      </c>
      <c r="CK20" s="27">
        <f>CE20/2</f>
        <v>0</v>
      </c>
      <c r="CL20" s="23">
        <f>(CF20*3)+(CG20*5)+(CH20*5)+(CI20*20)</f>
        <v>0</v>
      </c>
      <c r="CM20" s="49">
        <f>CJ20+CK20+CL20</f>
        <v>0</v>
      </c>
      <c r="IL20" s="93"/>
    </row>
    <row r="21" spans="1:251" s="4" customFormat="1" ht="12" customHeight="1" x14ac:dyDescent="0.2">
      <c r="A21" s="34">
        <v>9</v>
      </c>
      <c r="B21" s="67" t="s">
        <v>108</v>
      </c>
      <c r="C21" s="25"/>
      <c r="D21" s="68" t="s">
        <v>157</v>
      </c>
      <c r="E21" s="68" t="s">
        <v>17</v>
      </c>
      <c r="F21" s="69" t="s">
        <v>23</v>
      </c>
      <c r="G21" s="134"/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5">
        <f>IF(ISNA(VLOOKUP(E21,SortLookup!$A$1:$B$5,2,FALSE))," ",VLOOKUP(E21,SortLookup!$A$1:$B$5,2,FALSE))</f>
        <v>2</v>
      </c>
      <c r="J21" s="22">
        <f>IF(ISNA(VLOOKUP(F21,SortLookup!$A$7:$B$11,2,FALSE))," ",VLOOKUP(F21,SortLookup!$A$7:$B$11,2,FALSE))</f>
        <v>4</v>
      </c>
      <c r="K21" s="61">
        <f t="shared" si="25"/>
        <v>244.39</v>
      </c>
      <c r="L21" s="62">
        <f t="shared" si="26"/>
        <v>208.39</v>
      </c>
      <c r="M21" s="37">
        <f t="shared" si="27"/>
        <v>0</v>
      </c>
      <c r="N21" s="38">
        <f t="shared" si="28"/>
        <v>36</v>
      </c>
      <c r="O21" s="63">
        <f t="shared" si="29"/>
        <v>36</v>
      </c>
      <c r="P21" s="32">
        <v>37.24</v>
      </c>
      <c r="Q21" s="29"/>
      <c r="R21" s="29"/>
      <c r="S21" s="29"/>
      <c r="T21" s="29"/>
      <c r="U21" s="29"/>
      <c r="V21" s="29"/>
      <c r="W21" s="30">
        <v>20</v>
      </c>
      <c r="X21" s="30">
        <v>0</v>
      </c>
      <c r="Y21" s="30">
        <v>0</v>
      </c>
      <c r="Z21" s="30">
        <v>0</v>
      </c>
      <c r="AA21" s="31">
        <v>0</v>
      </c>
      <c r="AB21" s="28">
        <f t="shared" si="30"/>
        <v>37.24</v>
      </c>
      <c r="AC21" s="23">
        <f t="shared" si="31"/>
        <v>20</v>
      </c>
      <c r="AD21" s="23">
        <f t="shared" si="32"/>
        <v>0</v>
      </c>
      <c r="AE21" s="49">
        <f t="shared" si="33"/>
        <v>57.24</v>
      </c>
      <c r="AF21" s="32">
        <v>64.27</v>
      </c>
      <c r="AG21" s="29"/>
      <c r="AH21" s="29"/>
      <c r="AI21" s="29"/>
      <c r="AJ21" s="30">
        <v>5</v>
      </c>
      <c r="AK21" s="30">
        <v>0</v>
      </c>
      <c r="AL21" s="30">
        <v>0</v>
      </c>
      <c r="AM21" s="30">
        <v>0</v>
      </c>
      <c r="AN21" s="31">
        <v>0</v>
      </c>
      <c r="AO21" s="28">
        <f t="shared" si="34"/>
        <v>64.27</v>
      </c>
      <c r="AP21" s="23">
        <f t="shared" si="35"/>
        <v>5</v>
      </c>
      <c r="AQ21" s="23">
        <f t="shared" si="36"/>
        <v>0</v>
      </c>
      <c r="AR21" s="49">
        <f t="shared" si="37"/>
        <v>69.27</v>
      </c>
      <c r="AS21" s="32">
        <v>44.23</v>
      </c>
      <c r="AT21" s="29"/>
      <c r="AU21" s="29"/>
      <c r="AV21" s="30">
        <v>4</v>
      </c>
      <c r="AW21" s="30">
        <v>0</v>
      </c>
      <c r="AX21" s="30">
        <v>0</v>
      </c>
      <c r="AY21" s="30">
        <v>0</v>
      </c>
      <c r="AZ21" s="31">
        <v>0</v>
      </c>
      <c r="BA21" s="28">
        <f t="shared" si="38"/>
        <v>44.23</v>
      </c>
      <c r="BB21" s="23">
        <f t="shared" si="39"/>
        <v>4</v>
      </c>
      <c r="BC21" s="23">
        <f t="shared" si="40"/>
        <v>0</v>
      </c>
      <c r="BD21" s="49">
        <f t="shared" si="41"/>
        <v>48.23</v>
      </c>
      <c r="BE21" s="28"/>
      <c r="BF21" s="47"/>
      <c r="BG21" s="30"/>
      <c r="BH21" s="30"/>
      <c r="BI21" s="30"/>
      <c r="BJ21" s="30"/>
      <c r="BK21" s="31"/>
      <c r="BL21" s="44">
        <f t="shared" si="42"/>
        <v>0</v>
      </c>
      <c r="BM21" s="38">
        <f t="shared" si="43"/>
        <v>0</v>
      </c>
      <c r="BN21" s="37">
        <f t="shared" si="44"/>
        <v>0</v>
      </c>
      <c r="BO21" s="36">
        <f t="shared" si="45"/>
        <v>0</v>
      </c>
      <c r="BP21" s="32">
        <v>62.65</v>
      </c>
      <c r="BQ21" s="29"/>
      <c r="BR21" s="29"/>
      <c r="BS21" s="29"/>
      <c r="BT21" s="30">
        <v>7</v>
      </c>
      <c r="BU21" s="30">
        <v>0</v>
      </c>
      <c r="BV21" s="30">
        <v>0</v>
      </c>
      <c r="BW21" s="30">
        <v>0</v>
      </c>
      <c r="BX21" s="31">
        <v>0</v>
      </c>
      <c r="BY21" s="28">
        <f t="shared" si="46"/>
        <v>62.65</v>
      </c>
      <c r="BZ21" s="23">
        <f t="shared" si="47"/>
        <v>7</v>
      </c>
      <c r="CA21" s="33">
        <f t="shared" si="48"/>
        <v>0</v>
      </c>
      <c r="CB21" s="77">
        <f t="shared" si="49"/>
        <v>69.650000000000006</v>
      </c>
      <c r="CC21" s="32"/>
      <c r="CD21" s="29"/>
      <c r="CE21" s="30"/>
      <c r="CF21" s="30"/>
      <c r="CG21" s="30"/>
      <c r="CH21" s="30"/>
      <c r="CI21" s="31"/>
      <c r="CJ21" s="28">
        <f>CC21+CD21</f>
        <v>0</v>
      </c>
      <c r="CK21" s="27">
        <f>CE21/2</f>
        <v>0</v>
      </c>
      <c r="CL21" s="23">
        <f>(CF21*3)+(CG21*10)+(CH21*5)+(CI21*20)</f>
        <v>0</v>
      </c>
      <c r="CM21" s="49">
        <f>CJ21+CK21+CL21</f>
        <v>0</v>
      </c>
      <c r="IL21" s="93"/>
    </row>
    <row r="22" spans="1:251" s="4" customFormat="1" x14ac:dyDescent="0.2">
      <c r="A22" s="34">
        <v>10</v>
      </c>
      <c r="B22" s="67" t="s">
        <v>118</v>
      </c>
      <c r="C22" s="25"/>
      <c r="D22" s="68"/>
      <c r="E22" s="68" t="s">
        <v>17</v>
      </c>
      <c r="F22" s="69" t="s">
        <v>97</v>
      </c>
      <c r="G22" s="134"/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5">
        <f>IF(ISNA(VLOOKUP(E22,SortLookup!$A$1:$B$5,2,FALSE))," ",VLOOKUP(E22,SortLookup!$A$1:$B$5,2,FALSE))</f>
        <v>2</v>
      </c>
      <c r="J22" s="22" t="str">
        <f>IF(ISNA(VLOOKUP(F22,SortLookup!$A$7:$B$11,2,FALSE))," ",VLOOKUP(F22,SortLookup!$A$7:$B$11,2,FALSE))</f>
        <v xml:space="preserve"> </v>
      </c>
      <c r="K22" s="61">
        <f t="shared" si="25"/>
        <v>250.08</v>
      </c>
      <c r="L22" s="62">
        <f t="shared" si="26"/>
        <v>226.08</v>
      </c>
      <c r="M22" s="37">
        <f t="shared" si="27"/>
        <v>3</v>
      </c>
      <c r="N22" s="38">
        <f t="shared" si="28"/>
        <v>21</v>
      </c>
      <c r="O22" s="63">
        <f t="shared" si="29"/>
        <v>21</v>
      </c>
      <c r="P22" s="32">
        <v>45.17</v>
      </c>
      <c r="Q22" s="29"/>
      <c r="R22" s="29"/>
      <c r="S22" s="29"/>
      <c r="T22" s="29"/>
      <c r="U22" s="29"/>
      <c r="V22" s="29"/>
      <c r="W22" s="30">
        <v>11</v>
      </c>
      <c r="X22" s="30">
        <v>0</v>
      </c>
      <c r="Y22" s="30">
        <v>0</v>
      </c>
      <c r="Z22" s="30">
        <v>0</v>
      </c>
      <c r="AA22" s="31">
        <v>0</v>
      </c>
      <c r="AB22" s="28">
        <f t="shared" si="30"/>
        <v>45.17</v>
      </c>
      <c r="AC22" s="23">
        <f t="shared" si="31"/>
        <v>11</v>
      </c>
      <c r="AD22" s="23">
        <f t="shared" si="32"/>
        <v>0</v>
      </c>
      <c r="AE22" s="49">
        <f t="shared" si="33"/>
        <v>56.17</v>
      </c>
      <c r="AF22" s="32">
        <v>59.81</v>
      </c>
      <c r="AG22" s="29"/>
      <c r="AH22" s="29"/>
      <c r="AI22" s="29"/>
      <c r="AJ22" s="30">
        <v>5</v>
      </c>
      <c r="AK22" s="30">
        <v>0</v>
      </c>
      <c r="AL22" s="30">
        <v>0</v>
      </c>
      <c r="AM22" s="30">
        <v>0</v>
      </c>
      <c r="AN22" s="31">
        <v>0</v>
      </c>
      <c r="AO22" s="28">
        <f t="shared" si="34"/>
        <v>59.81</v>
      </c>
      <c r="AP22" s="23">
        <f t="shared" si="35"/>
        <v>5</v>
      </c>
      <c r="AQ22" s="23">
        <f t="shared" si="36"/>
        <v>0</v>
      </c>
      <c r="AR22" s="49">
        <f t="shared" si="37"/>
        <v>64.81</v>
      </c>
      <c r="AS22" s="32">
        <v>50.82</v>
      </c>
      <c r="AT22" s="29"/>
      <c r="AU22" s="29"/>
      <c r="AV22" s="30">
        <v>0</v>
      </c>
      <c r="AW22" s="30">
        <v>1</v>
      </c>
      <c r="AX22" s="30">
        <v>0</v>
      </c>
      <c r="AY22" s="30">
        <v>0</v>
      </c>
      <c r="AZ22" s="31">
        <v>0</v>
      </c>
      <c r="BA22" s="28">
        <f t="shared" si="38"/>
        <v>50.82</v>
      </c>
      <c r="BB22" s="23">
        <f t="shared" si="39"/>
        <v>0</v>
      </c>
      <c r="BC22" s="23">
        <f t="shared" si="40"/>
        <v>3</v>
      </c>
      <c r="BD22" s="49">
        <f t="shared" si="41"/>
        <v>53.82</v>
      </c>
      <c r="BE22" s="28"/>
      <c r="BF22" s="47"/>
      <c r="BG22" s="30"/>
      <c r="BH22" s="30"/>
      <c r="BI22" s="30"/>
      <c r="BJ22" s="30"/>
      <c r="BK22" s="31"/>
      <c r="BL22" s="44">
        <f t="shared" si="42"/>
        <v>0</v>
      </c>
      <c r="BM22" s="38">
        <f t="shared" si="43"/>
        <v>0</v>
      </c>
      <c r="BN22" s="37">
        <f t="shared" si="44"/>
        <v>0</v>
      </c>
      <c r="BO22" s="36">
        <f t="shared" si="45"/>
        <v>0</v>
      </c>
      <c r="BP22" s="32">
        <v>70.28</v>
      </c>
      <c r="BQ22" s="29"/>
      <c r="BR22" s="29"/>
      <c r="BS22" s="29"/>
      <c r="BT22" s="30">
        <v>5</v>
      </c>
      <c r="BU22" s="30">
        <v>0</v>
      </c>
      <c r="BV22" s="30">
        <v>0</v>
      </c>
      <c r="BW22" s="30">
        <v>0</v>
      </c>
      <c r="BX22" s="31">
        <v>0</v>
      </c>
      <c r="BY22" s="28">
        <f t="shared" si="46"/>
        <v>70.28</v>
      </c>
      <c r="BZ22" s="23">
        <f t="shared" si="47"/>
        <v>5</v>
      </c>
      <c r="CA22" s="33">
        <f t="shared" si="48"/>
        <v>0</v>
      </c>
      <c r="CB22" s="77">
        <f t="shared" si="49"/>
        <v>75.28</v>
      </c>
      <c r="CC22" s="32"/>
      <c r="CD22" s="29"/>
      <c r="CE22" s="30"/>
      <c r="CF22" s="30"/>
      <c r="CG22" s="30"/>
      <c r="CH22" s="30"/>
      <c r="CI22" s="31"/>
      <c r="CJ22" s="28">
        <f>CC22+CD22</f>
        <v>0</v>
      </c>
      <c r="CK22" s="27">
        <f>CE22/2</f>
        <v>0</v>
      </c>
      <c r="CL22" s="23">
        <f>(CF22*3)+(CG22*10)+(CH22*5)+(CI22*20)</f>
        <v>0</v>
      </c>
      <c r="CM22" s="49">
        <f>CJ22+CK22+CL22</f>
        <v>0</v>
      </c>
      <c r="CN22" s="1"/>
      <c r="CO22" s="1"/>
      <c r="CP22" s="2"/>
      <c r="CQ22" s="2"/>
      <c r="CR22" s="2"/>
      <c r="CS22" s="2"/>
      <c r="CT22" s="2"/>
      <c r="CU22" s="65"/>
      <c r="CV22" s="13"/>
      <c r="CW22" s="6"/>
      <c r="CX22" s="41"/>
      <c r="CY22" s="1"/>
      <c r="CZ22" s="1"/>
      <c r="DA22" s="2"/>
      <c r="DB22" s="2"/>
      <c r="DC22" s="2"/>
      <c r="DD22" s="2"/>
      <c r="DE22" s="2"/>
      <c r="DF22" s="65"/>
      <c r="DG22" s="13"/>
      <c r="DH22" s="6"/>
      <c r="DI22" s="41"/>
      <c r="DJ22" s="1"/>
      <c r="DK22" s="1"/>
      <c r="DL22" s="2"/>
      <c r="DM22" s="2"/>
      <c r="DN22" s="2"/>
      <c r="DO22" s="2"/>
      <c r="DP22" s="2"/>
      <c r="DQ22" s="65"/>
      <c r="DR22" s="13"/>
      <c r="DS22" s="6"/>
      <c r="DT22" s="41"/>
      <c r="DU22" s="1"/>
      <c r="DV22" s="1"/>
      <c r="DW22" s="2"/>
      <c r="DX22" s="2"/>
      <c r="DY22" s="2"/>
      <c r="DZ22" s="2"/>
      <c r="EA22" s="2"/>
      <c r="EB22" s="65"/>
      <c r="EC22" s="13"/>
      <c r="ED22" s="6"/>
      <c r="EE22" s="41"/>
      <c r="EF22" s="1"/>
      <c r="EG22" s="1"/>
      <c r="EH22" s="2"/>
      <c r="EI22" s="2"/>
      <c r="EJ22" s="2"/>
      <c r="EK22" s="2"/>
      <c r="EL22" s="2"/>
      <c r="EM22" s="65"/>
      <c r="EN22" s="13"/>
      <c r="EO22" s="6"/>
      <c r="EP22" s="41"/>
      <c r="EQ22" s="1"/>
      <c r="ER22" s="1"/>
      <c r="ES22" s="2"/>
      <c r="ET22" s="2"/>
      <c r="EU22" s="2"/>
      <c r="EV22" s="2"/>
      <c r="EW22" s="2"/>
      <c r="EX22" s="65"/>
      <c r="EY22" s="13"/>
      <c r="EZ22" s="6"/>
      <c r="FA22" s="41"/>
      <c r="FB22" s="1"/>
      <c r="FC22" s="1"/>
      <c r="FD22" s="2"/>
      <c r="FE22" s="2"/>
      <c r="FF22" s="2"/>
      <c r="FG22" s="2"/>
      <c r="FH22" s="2"/>
      <c r="FI22" s="65"/>
      <c r="FJ22" s="13"/>
      <c r="FK22" s="6"/>
      <c r="FL22" s="41"/>
      <c r="FM22" s="1"/>
      <c r="FN22" s="1"/>
      <c r="FO22" s="2"/>
      <c r="FP22" s="2"/>
      <c r="FQ22" s="2"/>
      <c r="FR22" s="2"/>
      <c r="FS22" s="2"/>
      <c r="FT22" s="65"/>
      <c r="FU22" s="13"/>
      <c r="FV22" s="6"/>
      <c r="FW22" s="41"/>
      <c r="FX22" s="1"/>
      <c r="FY22" s="1"/>
      <c r="FZ22" s="2"/>
      <c r="GA22" s="2"/>
      <c r="GB22" s="2"/>
      <c r="GC22" s="2"/>
      <c r="GD22" s="2"/>
      <c r="GE22" s="65"/>
      <c r="GF22" s="13"/>
      <c r="GG22" s="6"/>
      <c r="GH22" s="41"/>
      <c r="GI22" s="1"/>
      <c r="GJ22" s="1"/>
      <c r="GK22" s="2"/>
      <c r="GL22" s="2"/>
      <c r="GM22" s="2"/>
      <c r="GN22" s="2"/>
      <c r="GO22" s="2"/>
      <c r="GP22" s="65"/>
      <c r="GQ22" s="13"/>
      <c r="GR22" s="6"/>
      <c r="GS22" s="41"/>
      <c r="GT22" s="1"/>
      <c r="GU22" s="1"/>
      <c r="GV22" s="2"/>
      <c r="GW22" s="2"/>
      <c r="GX22" s="2"/>
      <c r="GY22" s="2"/>
      <c r="GZ22" s="2"/>
      <c r="HA22" s="65"/>
      <c r="HB22" s="13"/>
      <c r="HC22" s="6"/>
      <c r="HD22" s="41"/>
      <c r="HE22" s="1"/>
      <c r="HF22" s="1"/>
      <c r="HG22" s="2"/>
      <c r="HH22" s="2"/>
      <c r="HI22" s="2"/>
      <c r="HJ22" s="2"/>
      <c r="HK22" s="2"/>
      <c r="HL22" s="65"/>
      <c r="HM22" s="13"/>
      <c r="HN22" s="6"/>
      <c r="HO22" s="41"/>
      <c r="HP22" s="1"/>
      <c r="HQ22" s="1"/>
      <c r="HR22" s="2"/>
      <c r="HS22" s="2"/>
      <c r="HT22" s="2"/>
      <c r="HU22" s="2"/>
      <c r="HV22" s="2"/>
      <c r="HW22" s="65"/>
      <c r="HX22" s="13"/>
      <c r="HY22" s="6"/>
      <c r="HZ22" s="41"/>
      <c r="IA22" s="1"/>
      <c r="IB22" s="1"/>
      <c r="IC22" s="2"/>
      <c r="ID22" s="2"/>
      <c r="IE22" s="2"/>
      <c r="IF22" s="2"/>
      <c r="IG22" s="2"/>
      <c r="IH22" s="65"/>
      <c r="II22" s="13"/>
      <c r="IJ22" s="6"/>
      <c r="IK22" s="41"/>
      <c r="IL22" s="93"/>
      <c r="IM22"/>
      <c r="IN22"/>
      <c r="IO22"/>
      <c r="IP22"/>
      <c r="IQ22"/>
    </row>
    <row r="23" spans="1:251" s="4" customFormat="1" ht="3" customHeight="1" x14ac:dyDescent="0.2">
      <c r="A23" s="105"/>
      <c r="B23" s="106"/>
      <c r="C23" s="107"/>
      <c r="D23" s="108"/>
      <c r="E23" s="108"/>
      <c r="F23" s="109"/>
      <c r="G23" s="135"/>
      <c r="H23" s="110"/>
      <c r="I23" s="111"/>
      <c r="J23" s="112"/>
      <c r="K23" s="113"/>
      <c r="L23" s="114"/>
      <c r="M23" s="115"/>
      <c r="N23" s="116"/>
      <c r="O23" s="117"/>
      <c r="P23" s="118"/>
      <c r="Q23" s="119"/>
      <c r="R23" s="119"/>
      <c r="S23" s="119"/>
      <c r="T23" s="119"/>
      <c r="U23" s="119"/>
      <c r="V23" s="119"/>
      <c r="W23" s="120"/>
      <c r="X23" s="120"/>
      <c r="Y23" s="120"/>
      <c r="Z23" s="120"/>
      <c r="AA23" s="121"/>
      <c r="AB23" s="122"/>
      <c r="AC23" s="123"/>
      <c r="AD23" s="123"/>
      <c r="AE23" s="124"/>
      <c r="AF23" s="118"/>
      <c r="AG23" s="119"/>
      <c r="AH23" s="119"/>
      <c r="AI23" s="119"/>
      <c r="AJ23" s="120"/>
      <c r="AK23" s="120"/>
      <c r="AL23" s="120"/>
      <c r="AM23" s="120"/>
      <c r="AN23" s="121"/>
      <c r="AO23" s="122"/>
      <c r="AP23" s="123"/>
      <c r="AQ23" s="123"/>
      <c r="AR23" s="124"/>
      <c r="AS23" s="118"/>
      <c r="AT23" s="119"/>
      <c r="AU23" s="119"/>
      <c r="AV23" s="120"/>
      <c r="AW23" s="120"/>
      <c r="AX23" s="120"/>
      <c r="AY23" s="120"/>
      <c r="AZ23" s="121"/>
      <c r="BA23" s="122"/>
      <c r="BB23" s="123"/>
      <c r="BC23" s="123"/>
      <c r="BD23" s="124"/>
      <c r="BE23" s="122"/>
      <c r="BF23" s="125"/>
      <c r="BG23" s="120"/>
      <c r="BH23" s="120"/>
      <c r="BI23" s="120"/>
      <c r="BJ23" s="120"/>
      <c r="BK23" s="121"/>
      <c r="BL23" s="126"/>
      <c r="BM23" s="116"/>
      <c r="BN23" s="115"/>
      <c r="BO23" s="127"/>
      <c r="BP23" s="118"/>
      <c r="BQ23" s="119"/>
      <c r="BR23" s="119"/>
      <c r="BS23" s="119"/>
      <c r="BT23" s="120"/>
      <c r="BU23" s="120"/>
      <c r="BV23" s="120"/>
      <c r="BW23" s="120"/>
      <c r="BX23" s="121"/>
      <c r="BY23" s="122"/>
      <c r="BZ23" s="123"/>
      <c r="CA23" s="128"/>
      <c r="CB23" s="129"/>
      <c r="CC23" s="32"/>
      <c r="CD23" s="29"/>
      <c r="CE23" s="30"/>
      <c r="CF23" s="30"/>
      <c r="CG23" s="30"/>
      <c r="CH23" s="30"/>
      <c r="CI23" s="31"/>
      <c r="CJ23" s="28"/>
      <c r="CK23" s="27"/>
      <c r="CL23" s="23"/>
      <c r="CM23" s="49"/>
      <c r="CN23" s="1"/>
      <c r="CO23" s="1"/>
      <c r="CP23" s="2"/>
      <c r="CQ23" s="2"/>
      <c r="CR23" s="2"/>
      <c r="CS23" s="2"/>
      <c r="CT23" s="2"/>
      <c r="CU23" s="65"/>
      <c r="CV23" s="13"/>
      <c r="CW23" s="6"/>
      <c r="CX23" s="41"/>
      <c r="CY23" s="1"/>
      <c r="CZ23" s="1"/>
      <c r="DA23" s="2"/>
      <c r="DB23" s="2"/>
      <c r="DC23" s="2"/>
      <c r="DD23" s="2"/>
      <c r="DE23" s="2"/>
      <c r="DF23" s="65"/>
      <c r="DG23" s="13"/>
      <c r="DH23" s="6"/>
      <c r="DI23" s="41"/>
      <c r="DJ23" s="1"/>
      <c r="DK23" s="1"/>
      <c r="DL23" s="2"/>
      <c r="DM23" s="2"/>
      <c r="DN23" s="2"/>
      <c r="DO23" s="2"/>
      <c r="DP23" s="2"/>
      <c r="DQ23" s="65"/>
      <c r="DR23" s="13"/>
      <c r="DS23" s="6"/>
      <c r="DT23" s="41"/>
      <c r="DU23" s="1"/>
      <c r="DV23" s="1"/>
      <c r="DW23" s="2"/>
      <c r="DX23" s="2"/>
      <c r="DY23" s="2"/>
      <c r="DZ23" s="2"/>
      <c r="EA23" s="2"/>
      <c r="EB23" s="65"/>
      <c r="EC23" s="13"/>
      <c r="ED23" s="6"/>
      <c r="EE23" s="41"/>
      <c r="EF23" s="1"/>
      <c r="EG23" s="1"/>
      <c r="EH23" s="2"/>
      <c r="EI23" s="2"/>
      <c r="EJ23" s="2"/>
      <c r="EK23" s="2"/>
      <c r="EL23" s="2"/>
      <c r="EM23" s="65"/>
      <c r="EN23" s="13"/>
      <c r="EO23" s="6"/>
      <c r="EP23" s="41"/>
      <c r="EQ23" s="1"/>
      <c r="ER23" s="1"/>
      <c r="ES23" s="2"/>
      <c r="ET23" s="2"/>
      <c r="EU23" s="2"/>
      <c r="EV23" s="2"/>
      <c r="EW23" s="2"/>
      <c r="EX23" s="65"/>
      <c r="EY23" s="13"/>
      <c r="EZ23" s="6"/>
      <c r="FA23" s="41"/>
      <c r="FB23" s="1"/>
      <c r="FC23" s="1"/>
      <c r="FD23" s="2"/>
      <c r="FE23" s="2"/>
      <c r="FF23" s="2"/>
      <c r="FG23" s="2"/>
      <c r="FH23" s="2"/>
      <c r="FI23" s="65"/>
      <c r="FJ23" s="13"/>
      <c r="FK23" s="6"/>
      <c r="FL23" s="41"/>
      <c r="FM23" s="1"/>
      <c r="FN23" s="1"/>
      <c r="FO23" s="2"/>
      <c r="FP23" s="2"/>
      <c r="FQ23" s="2"/>
      <c r="FR23" s="2"/>
      <c r="FS23" s="2"/>
      <c r="FT23" s="65"/>
      <c r="FU23" s="13"/>
      <c r="FV23" s="6"/>
      <c r="FW23" s="41"/>
      <c r="FX23" s="1"/>
      <c r="FY23" s="1"/>
      <c r="FZ23" s="2"/>
      <c r="GA23" s="2"/>
      <c r="GB23" s="2"/>
      <c r="GC23" s="2"/>
      <c r="GD23" s="2"/>
      <c r="GE23" s="65"/>
      <c r="GF23" s="13"/>
      <c r="GG23" s="6"/>
      <c r="GH23" s="41"/>
      <c r="GI23" s="1"/>
      <c r="GJ23" s="1"/>
      <c r="GK23" s="2"/>
      <c r="GL23" s="2"/>
      <c r="GM23" s="2"/>
      <c r="GN23" s="2"/>
      <c r="GO23" s="2"/>
      <c r="GP23" s="65"/>
      <c r="GQ23" s="13"/>
      <c r="GR23" s="6"/>
      <c r="GS23" s="41"/>
      <c r="GT23" s="1"/>
      <c r="GU23" s="1"/>
      <c r="GV23" s="2"/>
      <c r="GW23" s="2"/>
      <c r="GX23" s="2"/>
      <c r="GY23" s="2"/>
      <c r="GZ23" s="2"/>
      <c r="HA23" s="65"/>
      <c r="HB23" s="13"/>
      <c r="HC23" s="6"/>
      <c r="HD23" s="41"/>
      <c r="HE23" s="1"/>
      <c r="HF23" s="1"/>
      <c r="HG23" s="2"/>
      <c r="HH23" s="2"/>
      <c r="HI23" s="2"/>
      <c r="HJ23" s="2"/>
      <c r="HK23" s="2"/>
      <c r="HL23" s="65"/>
      <c r="HM23" s="13"/>
      <c r="HN23" s="6"/>
      <c r="HO23" s="41"/>
      <c r="HP23" s="1"/>
      <c r="HQ23" s="1"/>
      <c r="HR23" s="2"/>
      <c r="HS23" s="2"/>
      <c r="HT23" s="2"/>
      <c r="HU23" s="2"/>
      <c r="HV23" s="2"/>
      <c r="HW23" s="65"/>
      <c r="HX23" s="13"/>
      <c r="HY23" s="6"/>
      <c r="HZ23" s="41"/>
      <c r="IA23" s="1"/>
      <c r="IB23" s="1"/>
      <c r="IC23" s="2"/>
      <c r="ID23" s="2"/>
      <c r="IE23" s="2"/>
      <c r="IF23" s="2"/>
      <c r="IG23" s="2"/>
      <c r="IH23" s="65"/>
      <c r="II23" s="13"/>
      <c r="IJ23" s="6"/>
      <c r="IK23" s="41"/>
      <c r="IL23" s="93"/>
      <c r="IM23"/>
      <c r="IN23"/>
      <c r="IO23"/>
      <c r="IP23"/>
      <c r="IQ23"/>
    </row>
    <row r="24" spans="1:251" s="4" customFormat="1" x14ac:dyDescent="0.2">
      <c r="A24" s="34">
        <v>1</v>
      </c>
      <c r="B24" s="67" t="s">
        <v>149</v>
      </c>
      <c r="C24" s="25"/>
      <c r="D24" s="68" t="s">
        <v>129</v>
      </c>
      <c r="E24" s="68" t="s">
        <v>150</v>
      </c>
      <c r="F24" s="69" t="s">
        <v>21</v>
      </c>
      <c r="G24" s="134"/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5" t="str">
        <f>IF(ISNA(VLOOKUP(E24,SortLookup!$A$1:$B$5,2,FALSE))," ",VLOOKUP(E24,SortLookup!$A$1:$B$5,2,FALSE))</f>
        <v xml:space="preserve"> </v>
      </c>
      <c r="J24" s="22">
        <f>IF(ISNA(VLOOKUP(F24,SortLookup!$A$7:$B$11,2,FALSE))," ",VLOOKUP(F24,SortLookup!$A$7:$B$11,2,FALSE))</f>
        <v>2</v>
      </c>
      <c r="K24" s="61">
        <f>L24+M24+O24</f>
        <v>104.27</v>
      </c>
      <c r="L24" s="62">
        <f>AB24+AO24+BA24+BL24+BY24+CJ24+CU24+DF24+DQ24+EB24+EM24+EX24+FI24+FT24+GE24+GP24+HA24+HL24+HW24+IH24</f>
        <v>94.27</v>
      </c>
      <c r="M24" s="37">
        <f>AD24+AQ24+BC24+BN24+CA24+CL24+CW24+DH24+DS24+ED24+EO24+EZ24+FK24+FV24+GG24+GR24+HC24+HN24+HY24+IJ24</f>
        <v>0</v>
      </c>
      <c r="N24" s="38">
        <f>O24</f>
        <v>10</v>
      </c>
      <c r="O24" s="63">
        <f>W24+AJ24+AV24+BG24+BT24+CE24+CP24+DA24+DL24+DW24+EH24+ES24+FD24+FO24+FZ24+GK24+GV24+HG24+HR24+IC24</f>
        <v>10</v>
      </c>
      <c r="P24" s="32">
        <v>17.36</v>
      </c>
      <c r="Q24" s="29"/>
      <c r="R24" s="29"/>
      <c r="S24" s="29"/>
      <c r="T24" s="29"/>
      <c r="U24" s="29"/>
      <c r="V24" s="29"/>
      <c r="W24" s="30">
        <v>8</v>
      </c>
      <c r="X24" s="30">
        <v>0</v>
      </c>
      <c r="Y24" s="30">
        <v>0</v>
      </c>
      <c r="Z24" s="30">
        <v>0</v>
      </c>
      <c r="AA24" s="31">
        <v>0</v>
      </c>
      <c r="AB24" s="28">
        <f>P24+Q24+R24+S24+T24+U24+V24</f>
        <v>17.36</v>
      </c>
      <c r="AC24" s="23">
        <f>W24</f>
        <v>8</v>
      </c>
      <c r="AD24" s="23">
        <f>(X24*3)+(Y24*10)+(Z24*5)+(AA24*20)</f>
        <v>0</v>
      </c>
      <c r="AE24" s="49">
        <f>AB24+AC24+AD24</f>
        <v>25.36</v>
      </c>
      <c r="AF24" s="32">
        <v>29.37</v>
      </c>
      <c r="AG24" s="29"/>
      <c r="AH24" s="29"/>
      <c r="AI24" s="29"/>
      <c r="AJ24" s="30">
        <v>1</v>
      </c>
      <c r="AK24" s="30">
        <v>0</v>
      </c>
      <c r="AL24" s="30">
        <v>0</v>
      </c>
      <c r="AM24" s="30">
        <v>0</v>
      </c>
      <c r="AN24" s="31">
        <v>0</v>
      </c>
      <c r="AO24" s="28">
        <f>AF24+AG24+AH24+AI24</f>
        <v>29.37</v>
      </c>
      <c r="AP24" s="23">
        <f>AJ24</f>
        <v>1</v>
      </c>
      <c r="AQ24" s="23">
        <f>(AK24*3)+(AL24*10)+(AM24*5)+(AN24*20)</f>
        <v>0</v>
      </c>
      <c r="AR24" s="49">
        <f>AO24+AP24+AQ24</f>
        <v>30.37</v>
      </c>
      <c r="AS24" s="32">
        <v>18.27</v>
      </c>
      <c r="AT24" s="29"/>
      <c r="AU24" s="29"/>
      <c r="AV24" s="30">
        <v>0</v>
      </c>
      <c r="AW24" s="30">
        <v>0</v>
      </c>
      <c r="AX24" s="30">
        <v>0</v>
      </c>
      <c r="AY24" s="30">
        <v>0</v>
      </c>
      <c r="AZ24" s="31">
        <v>0</v>
      </c>
      <c r="BA24" s="28">
        <f>AS24+AT24+AU24</f>
        <v>18.27</v>
      </c>
      <c r="BB24" s="23">
        <f>AV24</f>
        <v>0</v>
      </c>
      <c r="BC24" s="23">
        <f>(AW24*3)+(AX24*10)+(AY24*5)+(AZ24*20)</f>
        <v>0</v>
      </c>
      <c r="BD24" s="49">
        <f>BA24+BB24+BC24</f>
        <v>18.27</v>
      </c>
      <c r="BE24" s="28"/>
      <c r="BF24" s="47"/>
      <c r="BG24" s="30"/>
      <c r="BH24" s="30"/>
      <c r="BI24" s="30"/>
      <c r="BJ24" s="30"/>
      <c r="BK24" s="31"/>
      <c r="BL24" s="44">
        <f>BE24+BF24</f>
        <v>0</v>
      </c>
      <c r="BM24" s="38">
        <f>BG24/2</f>
        <v>0</v>
      </c>
      <c r="BN24" s="37">
        <f>(BH24*3)+(BI24*5)+(BJ24*5)+(BK24*20)</f>
        <v>0</v>
      </c>
      <c r="BO24" s="36">
        <f>BL24+BM24+BN24</f>
        <v>0</v>
      </c>
      <c r="BP24" s="32">
        <v>29.27</v>
      </c>
      <c r="BQ24" s="29"/>
      <c r="BR24" s="29"/>
      <c r="BS24" s="29"/>
      <c r="BT24" s="30">
        <v>1</v>
      </c>
      <c r="BU24" s="30">
        <v>0</v>
      </c>
      <c r="BV24" s="30">
        <v>0</v>
      </c>
      <c r="BW24" s="30">
        <v>0</v>
      </c>
      <c r="BX24" s="31">
        <v>0</v>
      </c>
      <c r="BY24" s="28">
        <f>BP24+BQ24+BR24+BS24</f>
        <v>29.27</v>
      </c>
      <c r="BZ24" s="23">
        <f>BT24</f>
        <v>1</v>
      </c>
      <c r="CA24" s="33">
        <f>(BU24*3)+(BV24*10)+(BW24*5)+(BX24*20)</f>
        <v>0</v>
      </c>
      <c r="CB24" s="77">
        <f>BY24+BZ24+CA24</f>
        <v>30.27</v>
      </c>
      <c r="CC24" s="32"/>
      <c r="CD24" s="29"/>
      <c r="CE24" s="30"/>
      <c r="CF24" s="30"/>
      <c r="CG24" s="30"/>
      <c r="CH24" s="30"/>
      <c r="CI24" s="31"/>
      <c r="CJ24" s="28"/>
      <c r="CK24" s="27"/>
      <c r="CL24" s="23"/>
      <c r="CM24" s="49"/>
      <c r="IL24" s="93"/>
      <c r="IM24"/>
      <c r="IN24"/>
      <c r="IO24"/>
      <c r="IP24"/>
    </row>
    <row r="25" spans="1:251" s="4" customFormat="1" ht="3" customHeight="1" x14ac:dyDescent="0.2">
      <c r="A25" s="105"/>
      <c r="B25" s="106"/>
      <c r="C25" s="107"/>
      <c r="D25" s="108"/>
      <c r="E25" s="108"/>
      <c r="F25" s="109"/>
      <c r="G25" s="135"/>
      <c r="H25" s="110"/>
      <c r="I25" s="111"/>
      <c r="J25" s="112"/>
      <c r="K25" s="113"/>
      <c r="L25" s="114"/>
      <c r="M25" s="115"/>
      <c r="N25" s="116"/>
      <c r="O25" s="117"/>
      <c r="P25" s="118"/>
      <c r="Q25" s="119"/>
      <c r="R25" s="119"/>
      <c r="S25" s="119"/>
      <c r="T25" s="119"/>
      <c r="U25" s="119"/>
      <c r="V25" s="119"/>
      <c r="W25" s="120"/>
      <c r="X25" s="120"/>
      <c r="Y25" s="120"/>
      <c r="Z25" s="120"/>
      <c r="AA25" s="121"/>
      <c r="AB25" s="122"/>
      <c r="AC25" s="123"/>
      <c r="AD25" s="123"/>
      <c r="AE25" s="124"/>
      <c r="AF25" s="118"/>
      <c r="AG25" s="119"/>
      <c r="AH25" s="119"/>
      <c r="AI25" s="119"/>
      <c r="AJ25" s="120"/>
      <c r="AK25" s="120"/>
      <c r="AL25" s="120"/>
      <c r="AM25" s="120"/>
      <c r="AN25" s="121"/>
      <c r="AO25" s="122"/>
      <c r="AP25" s="123"/>
      <c r="AQ25" s="123"/>
      <c r="AR25" s="124"/>
      <c r="AS25" s="118"/>
      <c r="AT25" s="119"/>
      <c r="AU25" s="119"/>
      <c r="AV25" s="120"/>
      <c r="AW25" s="120"/>
      <c r="AX25" s="120"/>
      <c r="AY25" s="120"/>
      <c r="AZ25" s="121"/>
      <c r="BA25" s="122"/>
      <c r="BB25" s="123"/>
      <c r="BC25" s="123"/>
      <c r="BD25" s="124"/>
      <c r="BE25" s="122"/>
      <c r="BF25" s="125"/>
      <c r="BG25" s="120"/>
      <c r="BH25" s="120"/>
      <c r="BI25" s="120"/>
      <c r="BJ25" s="120"/>
      <c r="BK25" s="121"/>
      <c r="BL25" s="126"/>
      <c r="BM25" s="116"/>
      <c r="BN25" s="115"/>
      <c r="BO25" s="127"/>
      <c r="BP25" s="118"/>
      <c r="BQ25" s="119"/>
      <c r="BR25" s="119"/>
      <c r="BS25" s="119"/>
      <c r="BT25" s="120"/>
      <c r="BU25" s="120"/>
      <c r="BV25" s="120"/>
      <c r="BW25" s="120"/>
      <c r="BX25" s="121"/>
      <c r="BY25" s="122"/>
      <c r="BZ25" s="123"/>
      <c r="CA25" s="128"/>
      <c r="CB25" s="129"/>
      <c r="CC25" s="32"/>
      <c r="CD25" s="29"/>
      <c r="CE25" s="30"/>
      <c r="CF25" s="30"/>
      <c r="CG25" s="30"/>
      <c r="CH25" s="30"/>
      <c r="CI25" s="31"/>
      <c r="CJ25" s="28"/>
      <c r="CK25" s="27"/>
      <c r="CL25" s="23"/>
      <c r="CM25" s="49"/>
      <c r="IL25" s="93"/>
      <c r="IM25"/>
      <c r="IN25"/>
      <c r="IO25"/>
      <c r="IP25"/>
    </row>
    <row r="26" spans="1:251" s="4" customFormat="1" x14ac:dyDescent="0.2">
      <c r="A26" s="34">
        <v>1</v>
      </c>
      <c r="B26" s="67" t="s">
        <v>144</v>
      </c>
      <c r="C26" s="25"/>
      <c r="D26" s="68"/>
      <c r="E26" s="68" t="s">
        <v>16</v>
      </c>
      <c r="F26" s="69" t="s">
        <v>21</v>
      </c>
      <c r="G26" s="134"/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5">
        <f>IF(ISNA(VLOOKUP(E26,SortLookup!$A$1:$B$5,2,FALSE))," ",VLOOKUP(E26,SortLookup!$A$1:$B$5,2,FALSE))</f>
        <v>1</v>
      </c>
      <c r="J26" s="22">
        <f>IF(ISNA(VLOOKUP(F26,SortLookup!$A$7:$B$11,2,FALSE))," ",VLOOKUP(F26,SortLookup!$A$7:$B$11,2,FALSE))</f>
        <v>2</v>
      </c>
      <c r="K26" s="61">
        <f>L26+M26+O26</f>
        <v>130.44999999999999</v>
      </c>
      <c r="L26" s="62">
        <f>AB26+AO26+BA26+BL26+BY26+CJ26+CU26+DF26+DQ26+EB26+EM26+EX26+FI26+FT26+GE26+GP26+HA26+HL26+HW26+IH26</f>
        <v>98.45</v>
      </c>
      <c r="M26" s="37">
        <f>AD26+AQ26+BC26+BN26+CA26+CL26+CW26+DH26+DS26+ED26+EO26+EZ26+FK26+FV26+GG26+GR26+HC26+HN26+HY26+IJ26</f>
        <v>3</v>
      </c>
      <c r="N26" s="38">
        <f>O26</f>
        <v>29</v>
      </c>
      <c r="O26" s="63">
        <f>W26+AJ26+AV26+BG26+BT26+CE26+CP26+DA26+DL26+DW26+EH26+ES26+FD26+FO26+FZ26+GK26+GV26+HG26+HR26+IC26</f>
        <v>29</v>
      </c>
      <c r="P26" s="32">
        <v>18.53</v>
      </c>
      <c r="Q26" s="29"/>
      <c r="R26" s="29"/>
      <c r="S26" s="29"/>
      <c r="T26" s="29"/>
      <c r="U26" s="29"/>
      <c r="V26" s="29"/>
      <c r="W26" s="30">
        <v>19</v>
      </c>
      <c r="X26" s="30">
        <v>0</v>
      </c>
      <c r="Y26" s="30">
        <v>0</v>
      </c>
      <c r="Z26" s="30">
        <v>0</v>
      </c>
      <c r="AA26" s="31">
        <v>0</v>
      </c>
      <c r="AB26" s="28">
        <f>P26+Q26+R26+S26+T26+U26+V26</f>
        <v>18.53</v>
      </c>
      <c r="AC26" s="23">
        <f>W26</f>
        <v>19</v>
      </c>
      <c r="AD26" s="23">
        <f>(X26*3)+(Y26*10)+(Z26*5)+(AA26*20)</f>
        <v>0</v>
      </c>
      <c r="AE26" s="49">
        <f>AB26+AC26+AD26</f>
        <v>37.53</v>
      </c>
      <c r="AF26" s="32">
        <v>31.66</v>
      </c>
      <c r="AG26" s="29"/>
      <c r="AH26" s="29"/>
      <c r="AI26" s="29"/>
      <c r="AJ26" s="30">
        <v>1</v>
      </c>
      <c r="AK26" s="30">
        <v>1</v>
      </c>
      <c r="AL26" s="30">
        <v>0</v>
      </c>
      <c r="AM26" s="30">
        <v>0</v>
      </c>
      <c r="AN26" s="31">
        <v>0</v>
      </c>
      <c r="AO26" s="28">
        <f>AF26+AG26+AH26+AI26</f>
        <v>31.66</v>
      </c>
      <c r="AP26" s="23">
        <f>AJ26</f>
        <v>1</v>
      </c>
      <c r="AQ26" s="23">
        <f>(AK26*3)+(AL26*10)+(AM26*5)+(AN26*20)</f>
        <v>3</v>
      </c>
      <c r="AR26" s="49">
        <f>AO26+AP26+AQ26</f>
        <v>35.659999999999997</v>
      </c>
      <c r="AS26" s="32">
        <v>17.73</v>
      </c>
      <c r="AT26" s="29"/>
      <c r="AU26" s="29"/>
      <c r="AV26" s="30">
        <v>2</v>
      </c>
      <c r="AW26" s="30">
        <v>0</v>
      </c>
      <c r="AX26" s="30">
        <v>0</v>
      </c>
      <c r="AY26" s="30">
        <v>0</v>
      </c>
      <c r="AZ26" s="31">
        <v>0</v>
      </c>
      <c r="BA26" s="28">
        <f>AS26+AT26+AU26</f>
        <v>17.73</v>
      </c>
      <c r="BB26" s="23">
        <f>AV26</f>
        <v>2</v>
      </c>
      <c r="BC26" s="23">
        <f>(AW26*3)+(AX26*10)+(AY26*5)+(AZ26*20)</f>
        <v>0</v>
      </c>
      <c r="BD26" s="49">
        <f>BA26+BB26+BC26</f>
        <v>19.73</v>
      </c>
      <c r="BE26" s="28"/>
      <c r="BF26" s="47"/>
      <c r="BG26" s="30"/>
      <c r="BH26" s="30"/>
      <c r="BI26" s="30"/>
      <c r="BJ26" s="30"/>
      <c r="BK26" s="31"/>
      <c r="BL26" s="44">
        <f>BE26+BF26</f>
        <v>0</v>
      </c>
      <c r="BM26" s="38">
        <f>BG26/2</f>
        <v>0</v>
      </c>
      <c r="BN26" s="37">
        <f>(BH26*3)+(BI26*5)+(BJ26*5)+(BK26*20)</f>
        <v>0</v>
      </c>
      <c r="BO26" s="36">
        <f>BL26+BM26+BN26</f>
        <v>0</v>
      </c>
      <c r="BP26" s="32">
        <v>30.53</v>
      </c>
      <c r="BQ26" s="29"/>
      <c r="BR26" s="29"/>
      <c r="BS26" s="29"/>
      <c r="BT26" s="30">
        <v>7</v>
      </c>
      <c r="BU26" s="30">
        <v>0</v>
      </c>
      <c r="BV26" s="30">
        <v>0</v>
      </c>
      <c r="BW26" s="30">
        <v>0</v>
      </c>
      <c r="BX26" s="31">
        <v>0</v>
      </c>
      <c r="BY26" s="28">
        <f>BP26+BQ26+BR26+BS26</f>
        <v>30.53</v>
      </c>
      <c r="BZ26" s="23">
        <f>BT26</f>
        <v>7</v>
      </c>
      <c r="CA26" s="33">
        <f>(BU26*3)+(BV26*10)+(BW26*5)+(BX26*20)</f>
        <v>0</v>
      </c>
      <c r="CB26" s="77">
        <f>BY26+BZ26+CA26</f>
        <v>37.53</v>
      </c>
      <c r="CC26" s="32"/>
      <c r="CD26" s="29"/>
      <c r="CE26" s="30"/>
      <c r="CF26" s="30"/>
      <c r="CG26" s="30"/>
      <c r="CH26" s="30"/>
      <c r="CI26" s="31"/>
      <c r="CJ26" s="28">
        <f>CC26+CD26</f>
        <v>0</v>
      </c>
      <c r="CK26" s="27">
        <f>CE26/2</f>
        <v>0</v>
      </c>
      <c r="CL26" s="23">
        <f>(CF26*3)+(CG26*10)+(CH26*5)+(CI26*20)</f>
        <v>0</v>
      </c>
      <c r="CM26" s="49">
        <f>CJ26+CK26+CL26</f>
        <v>0</v>
      </c>
      <c r="CN26" s="1"/>
      <c r="CO26" s="1"/>
      <c r="CP26" s="2"/>
      <c r="CQ26" s="2"/>
      <c r="CR26" s="2"/>
      <c r="CS26" s="2"/>
      <c r="CT26" s="2"/>
      <c r="CU26" s="65"/>
      <c r="CV26" s="13"/>
      <c r="CW26" s="6"/>
      <c r="CX26" s="41"/>
      <c r="CY26" s="1"/>
      <c r="CZ26" s="1"/>
      <c r="DA26" s="2"/>
      <c r="DB26" s="2"/>
      <c r="DC26" s="2"/>
      <c r="DD26" s="2"/>
      <c r="DE26" s="2"/>
      <c r="DF26" s="65"/>
      <c r="DG26" s="13"/>
      <c r="DH26" s="6"/>
      <c r="DI26" s="41"/>
      <c r="DJ26" s="1"/>
      <c r="DK26" s="1"/>
      <c r="DL26" s="2"/>
      <c r="DM26" s="2"/>
      <c r="DN26" s="2"/>
      <c r="DO26" s="2"/>
      <c r="DP26" s="2"/>
      <c r="DQ26" s="65"/>
      <c r="DR26" s="13"/>
      <c r="DS26" s="6"/>
      <c r="DT26" s="41"/>
      <c r="DU26" s="1"/>
      <c r="DV26" s="1"/>
      <c r="DW26" s="2"/>
      <c r="DX26" s="2"/>
      <c r="DY26" s="2"/>
      <c r="DZ26" s="2"/>
      <c r="EA26" s="2"/>
      <c r="EB26" s="65"/>
      <c r="EC26" s="13"/>
      <c r="ED26" s="6"/>
      <c r="EE26" s="41"/>
      <c r="EF26" s="1"/>
      <c r="EG26" s="1"/>
      <c r="EH26" s="2"/>
      <c r="EI26" s="2"/>
      <c r="EJ26" s="2"/>
      <c r="EK26" s="2"/>
      <c r="EL26" s="2"/>
      <c r="EM26" s="65"/>
      <c r="EN26" s="13"/>
      <c r="EO26" s="6"/>
      <c r="EP26" s="41"/>
      <c r="EQ26" s="1"/>
      <c r="ER26" s="1"/>
      <c r="ES26" s="2"/>
      <c r="ET26" s="2"/>
      <c r="EU26" s="2"/>
      <c r="EV26" s="2"/>
      <c r="EW26" s="2"/>
      <c r="EX26" s="65"/>
      <c r="EY26" s="13"/>
      <c r="EZ26" s="6"/>
      <c r="FA26" s="41"/>
      <c r="FB26" s="1"/>
      <c r="FC26" s="1"/>
      <c r="FD26" s="2"/>
      <c r="FE26" s="2"/>
      <c r="FF26" s="2"/>
      <c r="FG26" s="2"/>
      <c r="FH26" s="2"/>
      <c r="FI26" s="65"/>
      <c r="FJ26" s="13"/>
      <c r="FK26" s="6"/>
      <c r="FL26" s="41"/>
      <c r="FM26" s="1"/>
      <c r="FN26" s="1"/>
      <c r="FO26" s="2"/>
      <c r="FP26" s="2"/>
      <c r="FQ26" s="2"/>
      <c r="FR26" s="2"/>
      <c r="FS26" s="2"/>
      <c r="FT26" s="65"/>
      <c r="FU26" s="13"/>
      <c r="FV26" s="6"/>
      <c r="FW26" s="41"/>
      <c r="FX26" s="1"/>
      <c r="FY26" s="1"/>
      <c r="FZ26" s="2"/>
      <c r="GA26" s="2"/>
      <c r="GB26" s="2"/>
      <c r="GC26" s="2"/>
      <c r="GD26" s="2"/>
      <c r="GE26" s="65"/>
      <c r="GF26" s="13"/>
      <c r="GG26" s="6"/>
      <c r="GH26" s="41"/>
      <c r="GI26" s="1"/>
      <c r="GJ26" s="1"/>
      <c r="GK26" s="2"/>
      <c r="GL26" s="2"/>
      <c r="GM26" s="2"/>
      <c r="GN26" s="2"/>
      <c r="GO26" s="2"/>
      <c r="GP26" s="65"/>
      <c r="GQ26" s="13"/>
      <c r="GR26" s="6"/>
      <c r="GS26" s="41"/>
      <c r="GT26" s="1"/>
      <c r="GU26" s="1"/>
      <c r="GV26" s="2"/>
      <c r="GW26" s="2"/>
      <c r="GX26" s="2"/>
      <c r="GY26" s="2"/>
      <c r="GZ26" s="2"/>
      <c r="HA26" s="65"/>
      <c r="HB26" s="13"/>
      <c r="HC26" s="6"/>
      <c r="HD26" s="41"/>
      <c r="HE26" s="1"/>
      <c r="HF26" s="1"/>
      <c r="HG26" s="2"/>
      <c r="HH26" s="2"/>
      <c r="HI26" s="2"/>
      <c r="HJ26" s="2"/>
      <c r="HK26" s="2"/>
      <c r="HL26" s="65"/>
      <c r="HM26" s="13"/>
      <c r="HN26" s="6"/>
      <c r="HO26" s="41"/>
      <c r="HP26" s="1"/>
      <c r="HQ26" s="1"/>
      <c r="HR26" s="2"/>
      <c r="HS26" s="2"/>
      <c r="HT26" s="2"/>
      <c r="HU26" s="2"/>
      <c r="HV26" s="2"/>
      <c r="HW26" s="65"/>
      <c r="HX26" s="13"/>
      <c r="HY26" s="6"/>
      <c r="HZ26" s="41"/>
      <c r="IA26" s="1"/>
      <c r="IB26" s="1"/>
      <c r="IC26" s="2"/>
      <c r="ID26" s="2"/>
      <c r="IE26" s="2"/>
      <c r="IF26" s="2"/>
      <c r="IG26" s="2"/>
      <c r="IH26" s="65"/>
      <c r="II26" s="13"/>
      <c r="IJ26" s="6"/>
      <c r="IK26" s="41"/>
      <c r="IL26" s="93"/>
      <c r="IM26"/>
      <c r="IN26"/>
    </row>
    <row r="27" spans="1:251" s="4" customFormat="1" x14ac:dyDescent="0.2">
      <c r="A27" s="34">
        <v>2</v>
      </c>
      <c r="B27" s="25" t="s">
        <v>135</v>
      </c>
      <c r="C27" s="25"/>
      <c r="D27" s="26"/>
      <c r="E27" s="26" t="s">
        <v>16</v>
      </c>
      <c r="F27" s="95" t="s">
        <v>21</v>
      </c>
      <c r="G27" s="134"/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5">
        <f>IF(ISNA(VLOOKUP(E27,SortLookup!$A$1:$B$5,2,FALSE))," ",VLOOKUP(E27,SortLookup!$A$1:$B$5,2,FALSE))</f>
        <v>1</v>
      </c>
      <c r="J27" s="22">
        <f>IF(ISNA(VLOOKUP(F27,SortLookup!$A$7:$B$11,2,FALSE))," ",VLOOKUP(F27,SortLookup!$A$7:$B$11,2,FALSE))</f>
        <v>2</v>
      </c>
      <c r="K27" s="61">
        <f>L27+M27+O27</f>
        <v>138.96</v>
      </c>
      <c r="L27" s="62">
        <f>AB27+AO27+BA27+BL27+BY27+CJ27+CU27+DF27+DQ27+EB27+EM27+EX27+FI27+FT27+GE27+GP27+HA27+HL27+HW27+IH27</f>
        <v>97.96</v>
      </c>
      <c r="M27" s="37">
        <f>AD27+AQ27+BC27+BN27+CA27+CL27+CW27+DH27+DS27+ED27+EO27+EZ27+FK27+FV27+GG27+GR27+HC27+HN27+HY27+IJ27</f>
        <v>0</v>
      </c>
      <c r="N27" s="38">
        <f>O27</f>
        <v>41</v>
      </c>
      <c r="O27" s="63">
        <f>W27+AJ27+AV27+BG27+BT27+CE27+CP27+DA27+DL27+DW27+EH27+ES27+FD27+FO27+FZ27+GK27+GV27+HG27+HR27+IC27</f>
        <v>41</v>
      </c>
      <c r="P27" s="32">
        <v>15.71</v>
      </c>
      <c r="Q27" s="29"/>
      <c r="R27" s="29"/>
      <c r="S27" s="29"/>
      <c r="T27" s="29"/>
      <c r="U27" s="29"/>
      <c r="V27" s="29"/>
      <c r="W27" s="30">
        <v>20</v>
      </c>
      <c r="X27" s="30">
        <v>0</v>
      </c>
      <c r="Y27" s="30">
        <v>0</v>
      </c>
      <c r="Z27" s="30">
        <v>0</v>
      </c>
      <c r="AA27" s="31">
        <v>0</v>
      </c>
      <c r="AB27" s="28">
        <f>P27+Q27+R27+S27+T27+U27+V27</f>
        <v>15.71</v>
      </c>
      <c r="AC27" s="23">
        <f>W27</f>
        <v>20</v>
      </c>
      <c r="AD27" s="23">
        <f>(X27*3)+(Y27*10)+(Z27*5)+(AA27*20)</f>
        <v>0</v>
      </c>
      <c r="AE27" s="49">
        <f>AB27+AC27+AD27</f>
        <v>35.71</v>
      </c>
      <c r="AF27" s="32">
        <v>31.42</v>
      </c>
      <c r="AG27" s="29"/>
      <c r="AH27" s="29"/>
      <c r="AI27" s="29"/>
      <c r="AJ27" s="30">
        <v>8</v>
      </c>
      <c r="AK27" s="30">
        <v>0</v>
      </c>
      <c r="AL27" s="30">
        <v>0</v>
      </c>
      <c r="AM27" s="30">
        <v>0</v>
      </c>
      <c r="AN27" s="31">
        <v>0</v>
      </c>
      <c r="AO27" s="28">
        <f>AF27+AG27+AH27+AI27</f>
        <v>31.42</v>
      </c>
      <c r="AP27" s="23">
        <f>AJ27</f>
        <v>8</v>
      </c>
      <c r="AQ27" s="23">
        <f>(AK27*3)+(AL27*10)+(AM27*5)+(AN27*20)</f>
        <v>0</v>
      </c>
      <c r="AR27" s="49">
        <f>AO27+AP27+AQ27</f>
        <v>39.42</v>
      </c>
      <c r="AS27" s="32">
        <v>16.670000000000002</v>
      </c>
      <c r="AT27" s="29"/>
      <c r="AU27" s="29"/>
      <c r="AV27" s="30">
        <v>4</v>
      </c>
      <c r="AW27" s="30">
        <v>0</v>
      </c>
      <c r="AX27" s="30">
        <v>0</v>
      </c>
      <c r="AY27" s="30">
        <v>0</v>
      </c>
      <c r="AZ27" s="31">
        <v>0</v>
      </c>
      <c r="BA27" s="28">
        <f>AS27+AT27+AU27</f>
        <v>16.670000000000002</v>
      </c>
      <c r="BB27" s="23">
        <f>AV27</f>
        <v>4</v>
      </c>
      <c r="BC27" s="23">
        <f>(AW27*3)+(AX27*10)+(AY27*5)+(AZ27*20)</f>
        <v>0</v>
      </c>
      <c r="BD27" s="49">
        <f>BA27+BB27+BC27</f>
        <v>20.67</v>
      </c>
      <c r="BE27" s="28"/>
      <c r="BF27" s="47"/>
      <c r="BG27" s="30"/>
      <c r="BH27" s="30"/>
      <c r="BI27" s="30"/>
      <c r="BJ27" s="30"/>
      <c r="BK27" s="31"/>
      <c r="BL27" s="44">
        <f>BE27+BF27</f>
        <v>0</v>
      </c>
      <c r="BM27" s="38">
        <f>BG27/2</f>
        <v>0</v>
      </c>
      <c r="BN27" s="37">
        <f>(BH27*3)+(BI27*5)+(BJ27*5)+(BK27*20)</f>
        <v>0</v>
      </c>
      <c r="BO27" s="36">
        <f>BL27+BM27+BN27</f>
        <v>0</v>
      </c>
      <c r="BP27" s="32">
        <v>34.159999999999997</v>
      </c>
      <c r="BQ27" s="29"/>
      <c r="BR27" s="29"/>
      <c r="BS27" s="29"/>
      <c r="BT27" s="30">
        <v>9</v>
      </c>
      <c r="BU27" s="30">
        <v>0</v>
      </c>
      <c r="BV27" s="30">
        <v>0</v>
      </c>
      <c r="BW27" s="30">
        <v>0</v>
      </c>
      <c r="BX27" s="31">
        <v>0</v>
      </c>
      <c r="BY27" s="28">
        <f>BP27+BQ27+BR27+BS27</f>
        <v>34.159999999999997</v>
      </c>
      <c r="BZ27" s="23">
        <f>BT27</f>
        <v>9</v>
      </c>
      <c r="CA27" s="33">
        <f>(BU27*3)+(BV27*10)+(BW27*5)+(BX27*20)</f>
        <v>0</v>
      </c>
      <c r="CB27" s="77">
        <f>BY27+BZ27+CA27</f>
        <v>43.16</v>
      </c>
      <c r="CC27" s="32"/>
      <c r="CD27" s="29"/>
      <c r="CE27" s="30"/>
      <c r="CF27" s="30"/>
      <c r="CG27" s="30"/>
      <c r="CH27" s="30"/>
      <c r="CI27" s="31"/>
      <c r="CJ27" s="28">
        <f>CC27+CD27</f>
        <v>0</v>
      </c>
      <c r="CK27" s="27">
        <f>CE27/2</f>
        <v>0</v>
      </c>
      <c r="CL27" s="23">
        <f>(CF27*3)+(CG27*10)+(CH27*5)+(CI27*20)</f>
        <v>0</v>
      </c>
      <c r="CM27" s="49">
        <f>CJ27+CK27+CL27</f>
        <v>0</v>
      </c>
      <c r="IL27" s="93"/>
    </row>
    <row r="28" spans="1:251" s="4" customFormat="1" x14ac:dyDescent="0.2">
      <c r="A28" s="34">
        <v>3</v>
      </c>
      <c r="B28" s="67" t="s">
        <v>141</v>
      </c>
      <c r="C28" s="25"/>
      <c r="D28" s="68"/>
      <c r="E28" s="68" t="s">
        <v>16</v>
      </c>
      <c r="F28" s="69" t="s">
        <v>21</v>
      </c>
      <c r="G28" s="134"/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5">
        <f>IF(ISNA(VLOOKUP(E28,SortLookup!$A$1:$B$5,2,FALSE))," ",VLOOKUP(E28,SortLookup!$A$1:$B$5,2,FALSE))</f>
        <v>1</v>
      </c>
      <c r="J28" s="22">
        <f>IF(ISNA(VLOOKUP(F28,SortLookup!$A$7:$B$11,2,FALSE))," ",VLOOKUP(F28,SortLookup!$A$7:$B$11,2,FALSE))</f>
        <v>2</v>
      </c>
      <c r="K28" s="61">
        <f>L28+M28+O28</f>
        <v>157.86000000000001</v>
      </c>
      <c r="L28" s="62">
        <f>AB28+AO28+BA28+BL28+BY28+CJ28+CU28+DF28+DQ28+EB28+EM28+EX28+FI28+FT28+GE28+GP28+HA28+HL28+HW28+IH28</f>
        <v>115.86</v>
      </c>
      <c r="M28" s="37">
        <f>AD28+AQ28+BC28+BN28+CA28+CL28+CW28+DH28+DS28+ED28+EO28+EZ28+FK28+FV28+GG28+GR28+HC28+HN28+HY28+IJ28</f>
        <v>0</v>
      </c>
      <c r="N28" s="38">
        <f>O28</f>
        <v>42</v>
      </c>
      <c r="O28" s="63">
        <f>W28+AJ28+AV28+BG28+BT28+CE28+CP28+DA28+DL28+DW28+EH28+ES28+FD28+FO28+FZ28+GK28+GV28+HG28+HR28+IC28</f>
        <v>42</v>
      </c>
      <c r="P28" s="32">
        <v>28.44</v>
      </c>
      <c r="Q28" s="29"/>
      <c r="R28" s="29"/>
      <c r="S28" s="29"/>
      <c r="T28" s="29"/>
      <c r="U28" s="29"/>
      <c r="V28" s="29"/>
      <c r="W28" s="30">
        <v>33</v>
      </c>
      <c r="X28" s="30">
        <v>0</v>
      </c>
      <c r="Y28" s="30">
        <v>0</v>
      </c>
      <c r="Z28" s="30">
        <v>0</v>
      </c>
      <c r="AA28" s="31">
        <v>0</v>
      </c>
      <c r="AB28" s="28">
        <f>P28+Q28+R28+S28+T28+U28+V28</f>
        <v>28.44</v>
      </c>
      <c r="AC28" s="23">
        <f>W28</f>
        <v>33</v>
      </c>
      <c r="AD28" s="23">
        <f>(X28*3)+(Y28*10)+(Z28*5)+(AA28*20)</f>
        <v>0</v>
      </c>
      <c r="AE28" s="49">
        <f>AB28+AC28+AD28</f>
        <v>61.44</v>
      </c>
      <c r="AF28" s="32">
        <v>36.28</v>
      </c>
      <c r="AG28" s="29"/>
      <c r="AH28" s="29"/>
      <c r="AI28" s="29"/>
      <c r="AJ28" s="30">
        <v>5</v>
      </c>
      <c r="AK28" s="30">
        <v>0</v>
      </c>
      <c r="AL28" s="30">
        <v>0</v>
      </c>
      <c r="AM28" s="30">
        <v>0</v>
      </c>
      <c r="AN28" s="31">
        <v>0</v>
      </c>
      <c r="AO28" s="28">
        <f>AF28+AG28+AH28+AI28</f>
        <v>36.28</v>
      </c>
      <c r="AP28" s="23">
        <f>AJ28</f>
        <v>5</v>
      </c>
      <c r="AQ28" s="23">
        <f>(AK28*3)+(AL28*10)+(AM28*5)+(AN28*20)</f>
        <v>0</v>
      </c>
      <c r="AR28" s="49">
        <f>AO28+AP28+AQ28</f>
        <v>41.28</v>
      </c>
      <c r="AS28" s="32">
        <v>16.16</v>
      </c>
      <c r="AT28" s="29"/>
      <c r="AU28" s="29"/>
      <c r="AV28" s="30">
        <v>2</v>
      </c>
      <c r="AW28" s="30">
        <v>0</v>
      </c>
      <c r="AX28" s="30">
        <v>0</v>
      </c>
      <c r="AY28" s="30">
        <v>0</v>
      </c>
      <c r="AZ28" s="31">
        <v>0</v>
      </c>
      <c r="BA28" s="28">
        <f>AS28+AT28+AU28</f>
        <v>16.16</v>
      </c>
      <c r="BB28" s="23">
        <f>AV28</f>
        <v>2</v>
      </c>
      <c r="BC28" s="23">
        <f>(AW28*3)+(AX28*10)+(AY28*5)+(AZ28*20)</f>
        <v>0</v>
      </c>
      <c r="BD28" s="49">
        <f>BA28+BB28+BC28</f>
        <v>18.16</v>
      </c>
      <c r="BE28" s="28"/>
      <c r="BF28" s="47"/>
      <c r="BG28" s="30"/>
      <c r="BH28" s="30"/>
      <c r="BI28" s="30"/>
      <c r="BJ28" s="30"/>
      <c r="BK28" s="31"/>
      <c r="BL28" s="44">
        <f>BE28+BF28</f>
        <v>0</v>
      </c>
      <c r="BM28" s="38">
        <f>BG28/2</f>
        <v>0</v>
      </c>
      <c r="BN28" s="37">
        <f>(BH28*3)+(BI28*5)+(BJ28*5)+(BK28*20)</f>
        <v>0</v>
      </c>
      <c r="BO28" s="36">
        <f>BL28+BM28+BN28</f>
        <v>0</v>
      </c>
      <c r="BP28" s="32">
        <v>34.979999999999997</v>
      </c>
      <c r="BQ28" s="29"/>
      <c r="BR28" s="29"/>
      <c r="BS28" s="29"/>
      <c r="BT28" s="30">
        <v>2</v>
      </c>
      <c r="BU28" s="30">
        <v>0</v>
      </c>
      <c r="BV28" s="30">
        <v>0</v>
      </c>
      <c r="BW28" s="30">
        <v>0</v>
      </c>
      <c r="BX28" s="31">
        <v>0</v>
      </c>
      <c r="BY28" s="28">
        <f>BP28+BQ28+BR28+BS28</f>
        <v>34.979999999999997</v>
      </c>
      <c r="BZ28" s="23">
        <f>BT28</f>
        <v>2</v>
      </c>
      <c r="CA28" s="33">
        <f>(BU28*3)+(BV28*10)+(BW28*5)+(BX28*20)</f>
        <v>0</v>
      </c>
      <c r="CB28" s="77">
        <f>BY28+BZ28+CA28</f>
        <v>36.979999999999997</v>
      </c>
      <c r="CC28" s="32"/>
      <c r="CD28" s="29"/>
      <c r="CE28" s="30"/>
      <c r="CF28" s="30"/>
      <c r="CG28" s="30"/>
      <c r="CH28" s="30"/>
      <c r="CI28" s="31"/>
      <c r="CJ28" s="28">
        <f>CC28+CD28</f>
        <v>0</v>
      </c>
      <c r="CK28" s="27">
        <f>CE28/2</f>
        <v>0</v>
      </c>
      <c r="CL28" s="23">
        <f>(CF28*3)+(CG28*10)+(CH28*5)+(CI28*20)</f>
        <v>0</v>
      </c>
      <c r="CM28" s="49">
        <f>CJ28+CK28+CL28</f>
        <v>0</v>
      </c>
      <c r="IL28" s="93"/>
    </row>
    <row r="29" spans="1:251" s="4" customFormat="1" x14ac:dyDescent="0.2">
      <c r="A29" s="34">
        <v>4</v>
      </c>
      <c r="B29" s="67" t="s">
        <v>138</v>
      </c>
      <c r="C29" s="25"/>
      <c r="D29" s="68"/>
      <c r="E29" s="68" t="s">
        <v>16</v>
      </c>
      <c r="F29" s="69" t="s">
        <v>121</v>
      </c>
      <c r="G29" s="134"/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5">
        <f>IF(ISNA(VLOOKUP(E29,SortLookup!$A$1:$B$5,2,FALSE))," ",VLOOKUP(E29,SortLookup!$A$1:$B$5,2,FALSE))</f>
        <v>1</v>
      </c>
      <c r="J29" s="22" t="str">
        <f>IF(ISNA(VLOOKUP(F29,SortLookup!$A$7:$B$11,2,FALSE))," ",VLOOKUP(F29,SortLookup!$A$7:$B$11,2,FALSE))</f>
        <v xml:space="preserve"> </v>
      </c>
      <c r="K29" s="61">
        <f>L29+M29+O29</f>
        <v>178.37</v>
      </c>
      <c r="L29" s="62">
        <f>AB29+AO29+BA29+BL29+BY29+CJ29+CU29+DF29+DQ29+EB29+EM29+EX29+FI29+FT29+GE29+GP29+HA29+HL29+HW29+IH29</f>
        <v>153.37</v>
      </c>
      <c r="M29" s="37">
        <f>AD29+AQ29+BC29+BN29+CA29+CL29+CW29+DH29+DS29+ED29+EO29+EZ29+FK29+FV29+GG29+GR29+HC29+HN29+HY29+IJ29</f>
        <v>6</v>
      </c>
      <c r="N29" s="38">
        <f>O29</f>
        <v>19</v>
      </c>
      <c r="O29" s="63">
        <f>W29+AJ29+AV29+BG29+BT29+CE29+CP29+DA29+DL29+DW29+EH29+ES29+FD29+FO29+FZ29+GK29+GV29+HG29+HR29+IC29</f>
        <v>19</v>
      </c>
      <c r="P29" s="32">
        <v>25.37</v>
      </c>
      <c r="Q29" s="29"/>
      <c r="R29" s="29"/>
      <c r="S29" s="29"/>
      <c r="T29" s="29"/>
      <c r="U29" s="29"/>
      <c r="V29" s="29"/>
      <c r="W29" s="30">
        <v>13</v>
      </c>
      <c r="X29" s="30">
        <v>2</v>
      </c>
      <c r="Y29" s="30">
        <v>0</v>
      </c>
      <c r="Z29" s="30">
        <v>0</v>
      </c>
      <c r="AA29" s="31">
        <v>0</v>
      </c>
      <c r="AB29" s="28">
        <f>P29+Q29+R29+S29+T29+U29+V29</f>
        <v>25.37</v>
      </c>
      <c r="AC29" s="23">
        <f>W29</f>
        <v>13</v>
      </c>
      <c r="AD29" s="23">
        <f>(X29*3)+(Y29*10)+(Z29*5)+(AA29*20)</f>
        <v>6</v>
      </c>
      <c r="AE29" s="49">
        <f>AB29+AC29+AD29</f>
        <v>44.37</v>
      </c>
      <c r="AF29" s="32">
        <v>49.12</v>
      </c>
      <c r="AG29" s="29"/>
      <c r="AH29" s="29"/>
      <c r="AI29" s="29"/>
      <c r="AJ29" s="30">
        <v>1</v>
      </c>
      <c r="AK29" s="30">
        <v>0</v>
      </c>
      <c r="AL29" s="30">
        <v>0</v>
      </c>
      <c r="AM29" s="30">
        <v>0</v>
      </c>
      <c r="AN29" s="31">
        <v>0</v>
      </c>
      <c r="AO29" s="28">
        <f>AF29+AG29+AH29+AI29</f>
        <v>49.12</v>
      </c>
      <c r="AP29" s="23">
        <f>AJ29</f>
        <v>1</v>
      </c>
      <c r="AQ29" s="23">
        <f>(AK29*3)+(AL29*10)+(AM29*5)+(AN29*20)</f>
        <v>0</v>
      </c>
      <c r="AR29" s="49">
        <f>AO29+AP29+AQ29</f>
        <v>50.12</v>
      </c>
      <c r="AS29" s="32">
        <v>29.19</v>
      </c>
      <c r="AT29" s="29"/>
      <c r="AU29" s="29"/>
      <c r="AV29" s="30">
        <v>3</v>
      </c>
      <c r="AW29" s="30">
        <v>0</v>
      </c>
      <c r="AX29" s="30">
        <v>0</v>
      </c>
      <c r="AY29" s="30">
        <v>0</v>
      </c>
      <c r="AZ29" s="31">
        <v>0</v>
      </c>
      <c r="BA29" s="28">
        <f>AS29+AT29+AU29</f>
        <v>29.19</v>
      </c>
      <c r="BB29" s="23">
        <f>AV29</f>
        <v>3</v>
      </c>
      <c r="BC29" s="23">
        <f>(AW29*3)+(AX29*10)+(AY29*5)+(AZ29*20)</f>
        <v>0</v>
      </c>
      <c r="BD29" s="49">
        <f>BA29+BB29+BC29</f>
        <v>32.19</v>
      </c>
      <c r="BE29" s="28"/>
      <c r="BF29" s="47"/>
      <c r="BG29" s="30"/>
      <c r="BH29" s="30"/>
      <c r="BI29" s="30"/>
      <c r="BJ29" s="30"/>
      <c r="BK29" s="31"/>
      <c r="BL29" s="44">
        <f>BE29+BF29</f>
        <v>0</v>
      </c>
      <c r="BM29" s="38">
        <f>BG29/2</f>
        <v>0</v>
      </c>
      <c r="BN29" s="37">
        <f>(BH29*3)+(BI29*5)+(BJ29*5)+(BK29*20)</f>
        <v>0</v>
      </c>
      <c r="BO29" s="36">
        <f>BL29+BM29+BN29</f>
        <v>0</v>
      </c>
      <c r="BP29" s="32">
        <v>49.69</v>
      </c>
      <c r="BQ29" s="29"/>
      <c r="BR29" s="29"/>
      <c r="BS29" s="29"/>
      <c r="BT29" s="30">
        <v>2</v>
      </c>
      <c r="BU29" s="30">
        <v>0</v>
      </c>
      <c r="BV29" s="30">
        <v>0</v>
      </c>
      <c r="BW29" s="30">
        <v>0</v>
      </c>
      <c r="BX29" s="31">
        <v>0</v>
      </c>
      <c r="BY29" s="28">
        <f>BP29+BQ29+BR29+BS29</f>
        <v>49.69</v>
      </c>
      <c r="BZ29" s="23">
        <f>BT29</f>
        <v>2</v>
      </c>
      <c r="CA29" s="33">
        <f>(BU29*3)+(BV29*10)+(BW29*5)+(BX29*20)</f>
        <v>0</v>
      </c>
      <c r="CB29" s="77">
        <f>BY29+BZ29+CA29</f>
        <v>51.69</v>
      </c>
      <c r="CC29" s="32"/>
      <c r="CD29" s="29"/>
      <c r="CE29" s="30"/>
      <c r="CF29" s="30"/>
      <c r="CG29" s="30"/>
      <c r="CH29" s="30"/>
      <c r="CI29" s="31"/>
      <c r="CJ29" s="28">
        <f>CC29+CD29</f>
        <v>0</v>
      </c>
      <c r="CK29" s="27">
        <f>CE29/2</f>
        <v>0</v>
      </c>
      <c r="CL29" s="23">
        <f>(CF29*3)+(CG29*10)+(CH29*5)+(CI29*20)</f>
        <v>0</v>
      </c>
      <c r="CM29" s="49">
        <f>CJ29+CK29+CL29</f>
        <v>0</v>
      </c>
      <c r="CN29"/>
      <c r="CO29"/>
      <c r="CP29"/>
      <c r="CQ29"/>
      <c r="CR29"/>
      <c r="CS29"/>
      <c r="CT29"/>
      <c r="CW29"/>
      <c r="CZ29"/>
      <c r="DA29"/>
      <c r="DB29"/>
      <c r="DC29"/>
      <c r="DD29"/>
      <c r="DE29"/>
      <c r="DH29"/>
      <c r="DK29"/>
      <c r="DL29"/>
      <c r="DM29"/>
      <c r="DN29"/>
      <c r="DO29"/>
      <c r="DP29"/>
      <c r="DS29"/>
      <c r="DV29"/>
      <c r="DW29"/>
      <c r="DX29"/>
      <c r="DY29"/>
      <c r="DZ29"/>
      <c r="EA29"/>
      <c r="ED29"/>
      <c r="EG29"/>
      <c r="EH29"/>
      <c r="EI29"/>
      <c r="EJ29"/>
      <c r="EK29"/>
      <c r="EL29"/>
      <c r="EO29"/>
      <c r="ER29"/>
      <c r="ES29"/>
      <c r="ET29"/>
      <c r="EU29"/>
      <c r="EV29"/>
      <c r="EW29"/>
      <c r="EZ29"/>
      <c r="FC29"/>
      <c r="FD29"/>
      <c r="FE29"/>
      <c r="FF29"/>
      <c r="FG29"/>
      <c r="FH29"/>
      <c r="FK29"/>
      <c r="FN29"/>
      <c r="FO29"/>
      <c r="FP29"/>
      <c r="FQ29"/>
      <c r="FR29"/>
      <c r="FS29"/>
      <c r="FV29"/>
      <c r="FY29"/>
      <c r="FZ29"/>
      <c r="GA29"/>
      <c r="GB29"/>
      <c r="GC29"/>
      <c r="GD29"/>
      <c r="GG29"/>
      <c r="GJ29"/>
      <c r="GK29"/>
      <c r="GL29"/>
      <c r="GM29"/>
      <c r="GN29"/>
      <c r="GO29"/>
      <c r="GR29"/>
      <c r="GU29"/>
      <c r="GV29"/>
      <c r="GW29"/>
      <c r="GX29"/>
      <c r="GY29"/>
      <c r="GZ29"/>
      <c r="HC29"/>
      <c r="HF29"/>
      <c r="HG29"/>
      <c r="HH29"/>
      <c r="HI29"/>
      <c r="HJ29"/>
      <c r="HK29"/>
      <c r="HN29"/>
      <c r="HQ29"/>
      <c r="HR29"/>
      <c r="HS29"/>
      <c r="HT29"/>
      <c r="HU29"/>
      <c r="HV29"/>
      <c r="HY29"/>
      <c r="IB29"/>
      <c r="IC29"/>
      <c r="ID29"/>
      <c r="IE29"/>
      <c r="IF29"/>
      <c r="IG29"/>
      <c r="IJ29"/>
      <c r="IK29"/>
      <c r="IL29" s="93"/>
      <c r="IM29"/>
      <c r="IN29"/>
    </row>
    <row r="30" spans="1:251" s="4" customFormat="1" x14ac:dyDescent="0.2">
      <c r="A30" s="34">
        <v>5</v>
      </c>
      <c r="B30" s="25" t="s">
        <v>134</v>
      </c>
      <c r="C30" s="25"/>
      <c r="D30" s="26"/>
      <c r="E30" s="26" t="s">
        <v>16</v>
      </c>
      <c r="F30" s="95" t="s">
        <v>23</v>
      </c>
      <c r="G30" s="134"/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5">
        <f>IF(ISNA(VLOOKUP(E30,SortLookup!$A$1:$B$5,2,FALSE))," ",VLOOKUP(E30,SortLookup!$A$1:$B$5,2,FALSE))</f>
        <v>1</v>
      </c>
      <c r="J30" s="22">
        <f>IF(ISNA(VLOOKUP(F30,SortLookup!$A$7:$B$11,2,FALSE))," ",VLOOKUP(F30,SortLookup!$A$7:$B$11,2,FALSE))</f>
        <v>4</v>
      </c>
      <c r="K30" s="61">
        <f>L30+M30+O30</f>
        <v>280.74</v>
      </c>
      <c r="L30" s="62">
        <f>AB30+AO30+BA30+BL30+BY30+CJ30+CU30+DF30+DQ30+EB30+EM30+EX30+FI30+FT30+GE30+GP30+HA30+HL30+HW30+IH30</f>
        <v>206.74</v>
      </c>
      <c r="M30" s="37">
        <f>AD30+AQ30+BC30+BN30+CA30+CL30+CW30+DH30+DS30+ED30+EO30+EZ30+FK30+FV30+GG30+GR30+HC30+HN30+HY30+IJ30</f>
        <v>10</v>
      </c>
      <c r="N30" s="38">
        <f>O30</f>
        <v>64</v>
      </c>
      <c r="O30" s="63">
        <f>W30+AJ30+AV30+BG30+BT30+CE30+CP30+DA30+DL30+DW30+EH30+ES30+FD30+FO30+FZ30+GK30+GV30+HG30+HR30+IC30</f>
        <v>64</v>
      </c>
      <c r="P30" s="32">
        <v>35.590000000000003</v>
      </c>
      <c r="Q30" s="29"/>
      <c r="R30" s="29"/>
      <c r="S30" s="29"/>
      <c r="T30" s="29"/>
      <c r="U30" s="29"/>
      <c r="V30" s="29"/>
      <c r="W30" s="30">
        <v>33</v>
      </c>
      <c r="X30" s="30">
        <v>0</v>
      </c>
      <c r="Y30" s="30">
        <v>0</v>
      </c>
      <c r="Z30" s="30">
        <v>0</v>
      </c>
      <c r="AA30" s="31">
        <v>0</v>
      </c>
      <c r="AB30" s="28">
        <f>P30+Q30+R30+S30+T30+U30+V30</f>
        <v>35.590000000000003</v>
      </c>
      <c r="AC30" s="23">
        <f>W30</f>
        <v>33</v>
      </c>
      <c r="AD30" s="23">
        <f>(X30*3)+(Y30*10)+(Z30*5)+(AA30*20)</f>
        <v>0</v>
      </c>
      <c r="AE30" s="49">
        <f>AB30+AC30+AD30</f>
        <v>68.59</v>
      </c>
      <c r="AF30" s="32">
        <v>76.239999999999995</v>
      </c>
      <c r="AG30" s="29"/>
      <c r="AH30" s="29"/>
      <c r="AI30" s="29"/>
      <c r="AJ30" s="30">
        <v>21</v>
      </c>
      <c r="AK30" s="30">
        <v>0</v>
      </c>
      <c r="AL30" s="30">
        <v>0</v>
      </c>
      <c r="AM30" s="30">
        <v>2</v>
      </c>
      <c r="AN30" s="31">
        <v>0</v>
      </c>
      <c r="AO30" s="28">
        <f>AF30+AG30+AH30+AI30</f>
        <v>76.239999999999995</v>
      </c>
      <c r="AP30" s="23">
        <f>AJ30</f>
        <v>21</v>
      </c>
      <c r="AQ30" s="23">
        <f>(AK30*3)+(AL30*10)+(AM30*5)+(AN30*20)</f>
        <v>10</v>
      </c>
      <c r="AR30" s="49">
        <f>AO30+AP30+AQ30</f>
        <v>107.24</v>
      </c>
      <c r="AS30" s="32">
        <v>33.78</v>
      </c>
      <c r="AT30" s="29"/>
      <c r="AU30" s="29"/>
      <c r="AV30" s="30">
        <v>2</v>
      </c>
      <c r="AW30" s="30">
        <v>0</v>
      </c>
      <c r="AX30" s="30">
        <v>0</v>
      </c>
      <c r="AY30" s="30">
        <v>0</v>
      </c>
      <c r="AZ30" s="31">
        <v>0</v>
      </c>
      <c r="BA30" s="28">
        <f>AS30+AT30+AU30</f>
        <v>33.78</v>
      </c>
      <c r="BB30" s="23">
        <f>AV30</f>
        <v>2</v>
      </c>
      <c r="BC30" s="23">
        <f>(AW30*3)+(AX30*10)+(AY30*5)+(AZ30*20)</f>
        <v>0</v>
      </c>
      <c r="BD30" s="49">
        <f>BA30+BB30+BC30</f>
        <v>35.78</v>
      </c>
      <c r="BE30" s="28"/>
      <c r="BF30" s="47"/>
      <c r="BG30" s="30"/>
      <c r="BH30" s="30"/>
      <c r="BI30" s="30"/>
      <c r="BJ30" s="30"/>
      <c r="BK30" s="31"/>
      <c r="BL30" s="44">
        <f>BE30+BF30</f>
        <v>0</v>
      </c>
      <c r="BM30" s="38">
        <f>BG30/2</f>
        <v>0</v>
      </c>
      <c r="BN30" s="37">
        <f>(BH30*3)+(BI30*5)+(BJ30*5)+(BK30*20)</f>
        <v>0</v>
      </c>
      <c r="BO30" s="36">
        <f>BL30+BM30+BN30</f>
        <v>0</v>
      </c>
      <c r="BP30" s="32">
        <v>61.13</v>
      </c>
      <c r="BQ30" s="29"/>
      <c r="BR30" s="29"/>
      <c r="BS30" s="29"/>
      <c r="BT30" s="30">
        <v>8</v>
      </c>
      <c r="BU30" s="30">
        <v>0</v>
      </c>
      <c r="BV30" s="30">
        <v>0</v>
      </c>
      <c r="BW30" s="30">
        <v>0</v>
      </c>
      <c r="BX30" s="31">
        <v>0</v>
      </c>
      <c r="BY30" s="28">
        <f>BP30+BQ30+BR30+BS30</f>
        <v>61.13</v>
      </c>
      <c r="BZ30" s="23">
        <f>BT30</f>
        <v>8</v>
      </c>
      <c r="CA30" s="33">
        <f>(BU30*3)+(BV30*10)+(BW30*5)+(BX30*20)</f>
        <v>0</v>
      </c>
      <c r="CB30" s="77">
        <f>BY30+BZ30+CA30</f>
        <v>69.13</v>
      </c>
      <c r="CC30" s="32"/>
      <c r="CD30" s="29"/>
      <c r="CE30" s="30"/>
      <c r="CF30" s="30"/>
      <c r="CG30" s="30"/>
      <c r="CH30" s="30"/>
      <c r="CI30" s="31"/>
      <c r="CJ30" s="28"/>
      <c r="CK30" s="27"/>
      <c r="CL30" s="23"/>
      <c r="CM30" s="49"/>
      <c r="CN30"/>
      <c r="CO30"/>
      <c r="CP30"/>
      <c r="CQ30"/>
      <c r="CR30"/>
      <c r="CS30"/>
      <c r="CT30"/>
      <c r="CW30"/>
      <c r="CZ30"/>
      <c r="DA30"/>
      <c r="DB30"/>
      <c r="DC30"/>
      <c r="DD30"/>
      <c r="DE30"/>
      <c r="DH30"/>
      <c r="DK30"/>
      <c r="DL30"/>
      <c r="DM30"/>
      <c r="DN30"/>
      <c r="DO30"/>
      <c r="DP30"/>
      <c r="DS30"/>
      <c r="DV30"/>
      <c r="DW30"/>
      <c r="DX30"/>
      <c r="DY30"/>
      <c r="DZ30"/>
      <c r="EA30"/>
      <c r="ED30"/>
      <c r="EG30"/>
      <c r="EH30"/>
      <c r="EI30"/>
      <c r="EJ30"/>
      <c r="EK30"/>
      <c r="EL30"/>
      <c r="EO30"/>
      <c r="ER30"/>
      <c r="ES30"/>
      <c r="ET30"/>
      <c r="EU30"/>
      <c r="EV30"/>
      <c r="EW30"/>
      <c r="EZ30"/>
      <c r="FC30"/>
      <c r="FD30"/>
      <c r="FE30"/>
      <c r="FF30"/>
      <c r="FG30"/>
      <c r="FH30"/>
      <c r="FK30"/>
      <c r="FN30"/>
      <c r="FO30"/>
      <c r="FP30"/>
      <c r="FQ30"/>
      <c r="FR30"/>
      <c r="FS30"/>
      <c r="FV30"/>
      <c r="FY30"/>
      <c r="FZ30"/>
      <c r="GA30"/>
      <c r="GB30"/>
      <c r="GC30"/>
      <c r="GD30"/>
      <c r="GG30"/>
      <c r="GJ30"/>
      <c r="GK30"/>
      <c r="GL30"/>
      <c r="GM30"/>
      <c r="GN30"/>
      <c r="GO30"/>
      <c r="GR30"/>
      <c r="GU30"/>
      <c r="GV30"/>
      <c r="GW30"/>
      <c r="GX30"/>
      <c r="GY30"/>
      <c r="GZ30"/>
      <c r="HC30"/>
      <c r="HF30"/>
      <c r="HG30"/>
      <c r="HH30"/>
      <c r="HI30"/>
      <c r="HJ30"/>
      <c r="HK30"/>
      <c r="HN30"/>
      <c r="HQ30"/>
      <c r="HR30"/>
      <c r="HS30"/>
      <c r="HT30"/>
      <c r="HU30"/>
      <c r="HV30"/>
      <c r="HY30"/>
      <c r="IB30"/>
      <c r="IC30"/>
      <c r="ID30"/>
      <c r="IE30"/>
      <c r="IF30"/>
      <c r="IG30"/>
      <c r="IJ30"/>
      <c r="IK30"/>
      <c r="IL30" s="93"/>
    </row>
    <row r="31" spans="1:251" s="4" customFormat="1" ht="3" customHeight="1" x14ac:dyDescent="0.2">
      <c r="A31" s="105"/>
      <c r="B31" s="107"/>
      <c r="C31" s="107"/>
      <c r="D31" s="130"/>
      <c r="E31" s="130"/>
      <c r="F31" s="131"/>
      <c r="G31" s="135"/>
      <c r="H31" s="110"/>
      <c r="I31" s="111"/>
      <c r="J31" s="112"/>
      <c r="K31" s="113"/>
      <c r="L31" s="114"/>
      <c r="M31" s="115"/>
      <c r="N31" s="116"/>
      <c r="O31" s="117"/>
      <c r="P31" s="118"/>
      <c r="Q31" s="119"/>
      <c r="R31" s="119"/>
      <c r="S31" s="119"/>
      <c r="T31" s="119"/>
      <c r="U31" s="119"/>
      <c r="V31" s="119"/>
      <c r="W31" s="120"/>
      <c r="X31" s="120"/>
      <c r="Y31" s="120"/>
      <c r="Z31" s="120"/>
      <c r="AA31" s="121"/>
      <c r="AB31" s="122"/>
      <c r="AC31" s="123"/>
      <c r="AD31" s="123"/>
      <c r="AE31" s="124"/>
      <c r="AF31" s="118"/>
      <c r="AG31" s="119"/>
      <c r="AH31" s="119"/>
      <c r="AI31" s="119"/>
      <c r="AJ31" s="120"/>
      <c r="AK31" s="120"/>
      <c r="AL31" s="120"/>
      <c r="AM31" s="120"/>
      <c r="AN31" s="121"/>
      <c r="AO31" s="122"/>
      <c r="AP31" s="123"/>
      <c r="AQ31" s="123"/>
      <c r="AR31" s="124"/>
      <c r="AS31" s="118"/>
      <c r="AT31" s="119"/>
      <c r="AU31" s="119"/>
      <c r="AV31" s="120"/>
      <c r="AW31" s="120"/>
      <c r="AX31" s="120"/>
      <c r="AY31" s="120"/>
      <c r="AZ31" s="121"/>
      <c r="BA31" s="122"/>
      <c r="BB31" s="123"/>
      <c r="BC31" s="123"/>
      <c r="BD31" s="124"/>
      <c r="BE31" s="122"/>
      <c r="BF31" s="125"/>
      <c r="BG31" s="120"/>
      <c r="BH31" s="120"/>
      <c r="BI31" s="120"/>
      <c r="BJ31" s="120"/>
      <c r="BK31" s="121"/>
      <c r="BL31" s="126"/>
      <c r="BM31" s="116"/>
      <c r="BN31" s="115"/>
      <c r="BO31" s="127"/>
      <c r="BP31" s="118"/>
      <c r="BQ31" s="119"/>
      <c r="BR31" s="119"/>
      <c r="BS31" s="119"/>
      <c r="BT31" s="120"/>
      <c r="BU31" s="120"/>
      <c r="BV31" s="120"/>
      <c r="BW31" s="120"/>
      <c r="BX31" s="121"/>
      <c r="BY31" s="122"/>
      <c r="BZ31" s="123"/>
      <c r="CA31" s="128"/>
      <c r="CB31" s="129"/>
      <c r="CC31" s="32"/>
      <c r="CD31" s="29"/>
      <c r="CE31" s="30"/>
      <c r="CF31" s="30"/>
      <c r="CG31" s="30"/>
      <c r="CH31" s="30"/>
      <c r="CI31" s="31"/>
      <c r="CJ31" s="28"/>
      <c r="CK31" s="27"/>
      <c r="CL31" s="23"/>
      <c r="CM31" s="49"/>
      <c r="CN31"/>
      <c r="CO31"/>
      <c r="CP31"/>
      <c r="CQ31"/>
      <c r="CR31"/>
      <c r="CS31"/>
      <c r="CT31"/>
      <c r="CW31"/>
      <c r="CZ31"/>
      <c r="DA31"/>
      <c r="DB31"/>
      <c r="DC31"/>
      <c r="DD31"/>
      <c r="DE31"/>
      <c r="DH31"/>
      <c r="DK31"/>
      <c r="DL31"/>
      <c r="DM31"/>
      <c r="DN31"/>
      <c r="DO31"/>
      <c r="DP31"/>
      <c r="DS31"/>
      <c r="DV31"/>
      <c r="DW31"/>
      <c r="DX31"/>
      <c r="DY31"/>
      <c r="DZ31"/>
      <c r="EA31"/>
      <c r="ED31"/>
      <c r="EG31"/>
      <c r="EH31"/>
      <c r="EI31"/>
      <c r="EJ31"/>
      <c r="EK31"/>
      <c r="EL31"/>
      <c r="EO31"/>
      <c r="ER31"/>
      <c r="ES31"/>
      <c r="ET31"/>
      <c r="EU31"/>
      <c r="EV31"/>
      <c r="EW31"/>
      <c r="EZ31"/>
      <c r="FC31"/>
      <c r="FD31"/>
      <c r="FE31"/>
      <c r="FF31"/>
      <c r="FG31"/>
      <c r="FH31"/>
      <c r="FK31"/>
      <c r="FN31"/>
      <c r="FO31"/>
      <c r="FP31"/>
      <c r="FQ31"/>
      <c r="FR31"/>
      <c r="FS31"/>
      <c r="FV31"/>
      <c r="FY31"/>
      <c r="FZ31"/>
      <c r="GA31"/>
      <c r="GB31"/>
      <c r="GC31"/>
      <c r="GD31"/>
      <c r="GG31"/>
      <c r="GJ31"/>
      <c r="GK31"/>
      <c r="GL31"/>
      <c r="GM31"/>
      <c r="GN31"/>
      <c r="GO31"/>
      <c r="GR31"/>
      <c r="GU31"/>
      <c r="GV31"/>
      <c r="GW31"/>
      <c r="GX31"/>
      <c r="GY31"/>
      <c r="GZ31"/>
      <c r="HC31"/>
      <c r="HF31"/>
      <c r="HG31"/>
      <c r="HH31"/>
      <c r="HI31"/>
      <c r="HJ31"/>
      <c r="HK31"/>
      <c r="HN31"/>
      <c r="HQ31"/>
      <c r="HR31"/>
      <c r="HS31"/>
      <c r="HT31"/>
      <c r="HU31"/>
      <c r="HV31"/>
      <c r="HY31"/>
      <c r="IB31"/>
      <c r="IC31"/>
      <c r="ID31"/>
      <c r="IE31"/>
      <c r="IF31"/>
      <c r="IG31"/>
      <c r="IJ31"/>
      <c r="IK31"/>
      <c r="IL31" s="93"/>
    </row>
    <row r="32" spans="1:251" s="4" customFormat="1" x14ac:dyDescent="0.2">
      <c r="A32" s="34">
        <v>1</v>
      </c>
      <c r="B32" s="67" t="s">
        <v>136</v>
      </c>
      <c r="C32" s="25"/>
      <c r="D32" s="68"/>
      <c r="E32" s="68" t="s">
        <v>15</v>
      </c>
      <c r="F32" s="69" t="s">
        <v>19</v>
      </c>
      <c r="G32" s="134"/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5">
        <f>IF(ISNA(VLOOKUP(E32,SortLookup!$A$1:$B$5,2,FALSE))," ",VLOOKUP(E32,SortLookup!$A$1:$B$5,2,FALSE))</f>
        <v>0</v>
      </c>
      <c r="J32" s="22">
        <f>IF(ISNA(VLOOKUP(F32,SortLookup!$A$7:$B$11,2,FALSE))," ",VLOOKUP(F32,SortLookup!$A$7:$B$11,2,FALSE))</f>
        <v>0</v>
      </c>
      <c r="K32" s="61">
        <f t="shared" ref="K32:K50" si="50">L32+M32+O32</f>
        <v>143.46</v>
      </c>
      <c r="L32" s="62">
        <f t="shared" ref="L32:L50" si="51">AB32+AO32+BA32+BL32+BY32+CJ32+CU32+DF32+DQ32+EB32+EM32+EX32+FI32+FT32+GE32+GP32+HA32+HL32+HW32+IH32</f>
        <v>88.46</v>
      </c>
      <c r="M32" s="37">
        <f t="shared" ref="M32:M50" si="52">AD32+AQ32+BC32+BN32+CA32+CL32+CW32+DH32+DS32+ED32+EO32+EZ32+FK32+FV32+GG32+GR32+HC32+HN32+HY32+IJ32</f>
        <v>6</v>
      </c>
      <c r="N32" s="38">
        <f t="shared" ref="N32:N50" si="53">O32</f>
        <v>49</v>
      </c>
      <c r="O32" s="63">
        <f t="shared" ref="O32:O50" si="54">W32+AJ32+AV32+BG32+BT32+CE32+CP32+DA32+DL32+DW32+EH32+ES32+FD32+FO32+FZ32+GK32+GV32+HG32+HR32+IC32</f>
        <v>49</v>
      </c>
      <c r="P32" s="32">
        <v>18.63</v>
      </c>
      <c r="Q32" s="29"/>
      <c r="R32" s="29"/>
      <c r="S32" s="29"/>
      <c r="T32" s="29"/>
      <c r="U32" s="29"/>
      <c r="V32" s="29"/>
      <c r="W32" s="30">
        <v>34</v>
      </c>
      <c r="X32" s="30">
        <v>2</v>
      </c>
      <c r="Y32" s="30">
        <v>0</v>
      </c>
      <c r="Z32" s="30">
        <v>0</v>
      </c>
      <c r="AA32" s="31">
        <v>0</v>
      </c>
      <c r="AB32" s="28">
        <f t="shared" ref="AB32:AB50" si="55">P32+Q32+R32+S32+T32+U32+V32</f>
        <v>18.63</v>
      </c>
      <c r="AC32" s="23">
        <f t="shared" ref="AC32:AC50" si="56">W32</f>
        <v>34</v>
      </c>
      <c r="AD32" s="23">
        <f t="shared" ref="AD32:AD50" si="57">(X32*3)+(Y32*10)+(Z32*5)+(AA32*20)</f>
        <v>6</v>
      </c>
      <c r="AE32" s="49">
        <f t="shared" ref="AE32:AE50" si="58">AB32+AC32+AD32</f>
        <v>58.63</v>
      </c>
      <c r="AF32" s="32">
        <v>26.69</v>
      </c>
      <c r="AG32" s="29"/>
      <c r="AH32" s="29"/>
      <c r="AI32" s="29"/>
      <c r="AJ32" s="30">
        <v>3</v>
      </c>
      <c r="AK32" s="30">
        <v>0</v>
      </c>
      <c r="AL32" s="30">
        <v>0</v>
      </c>
      <c r="AM32" s="30">
        <v>0</v>
      </c>
      <c r="AN32" s="31">
        <v>0</v>
      </c>
      <c r="AO32" s="28">
        <f t="shared" ref="AO32:AO50" si="59">AF32+AG32+AH32+AI32</f>
        <v>26.69</v>
      </c>
      <c r="AP32" s="23">
        <f t="shared" ref="AP32:AP50" si="60">AJ32</f>
        <v>3</v>
      </c>
      <c r="AQ32" s="23">
        <f t="shared" ref="AQ32:AQ50" si="61">(AK32*3)+(AL32*10)+(AM32*5)+(AN32*20)</f>
        <v>0</v>
      </c>
      <c r="AR32" s="49">
        <f t="shared" ref="AR32:AR50" si="62">AO32+AP32+AQ32</f>
        <v>29.69</v>
      </c>
      <c r="AS32" s="32">
        <v>16.12</v>
      </c>
      <c r="AT32" s="29"/>
      <c r="AU32" s="29"/>
      <c r="AV32" s="30">
        <v>4</v>
      </c>
      <c r="AW32" s="30">
        <v>0</v>
      </c>
      <c r="AX32" s="30">
        <v>0</v>
      </c>
      <c r="AY32" s="30">
        <v>0</v>
      </c>
      <c r="AZ32" s="31">
        <v>0</v>
      </c>
      <c r="BA32" s="28">
        <f t="shared" ref="BA32:BA50" si="63">AS32+AT32+AU32</f>
        <v>16.12</v>
      </c>
      <c r="BB32" s="23">
        <f t="shared" ref="BB32:BB50" si="64">AV32</f>
        <v>4</v>
      </c>
      <c r="BC32" s="23">
        <f t="shared" ref="BC32:BC50" si="65">(AW32*3)+(AX32*10)+(AY32*5)+(AZ32*20)</f>
        <v>0</v>
      </c>
      <c r="BD32" s="49">
        <f t="shared" ref="BD32:BD50" si="66">BA32+BB32+BC32</f>
        <v>20.12</v>
      </c>
      <c r="BE32" s="28"/>
      <c r="BF32" s="47"/>
      <c r="BG32" s="30"/>
      <c r="BH32" s="30"/>
      <c r="BI32" s="30"/>
      <c r="BJ32" s="30"/>
      <c r="BK32" s="31"/>
      <c r="BL32" s="44">
        <f t="shared" ref="BL32:BL50" si="67">BE32+BF32</f>
        <v>0</v>
      </c>
      <c r="BM32" s="38">
        <f t="shared" ref="BM32:BM50" si="68">BG32/2</f>
        <v>0</v>
      </c>
      <c r="BN32" s="37">
        <f t="shared" ref="BN32:BN50" si="69">(BH32*3)+(BI32*5)+(BJ32*5)+(BK32*20)</f>
        <v>0</v>
      </c>
      <c r="BO32" s="36">
        <f t="shared" ref="BO32:BO50" si="70">BL32+BM32+BN32</f>
        <v>0</v>
      </c>
      <c r="BP32" s="32">
        <v>27.02</v>
      </c>
      <c r="BQ32" s="29"/>
      <c r="BR32" s="29"/>
      <c r="BS32" s="29"/>
      <c r="BT32" s="30">
        <v>8</v>
      </c>
      <c r="BU32" s="30">
        <v>0</v>
      </c>
      <c r="BV32" s="30">
        <v>0</v>
      </c>
      <c r="BW32" s="30">
        <v>0</v>
      </c>
      <c r="BX32" s="31">
        <v>0</v>
      </c>
      <c r="BY32" s="28">
        <f t="shared" ref="BY32:BY50" si="71">BP32+BQ32+BR32+BS32</f>
        <v>27.02</v>
      </c>
      <c r="BZ32" s="23">
        <f t="shared" ref="BZ32:BZ50" si="72">BT32</f>
        <v>8</v>
      </c>
      <c r="CA32" s="33">
        <f t="shared" ref="CA32:CA50" si="73">(BU32*3)+(BV32*10)+(BW32*5)+(BX32*20)</f>
        <v>0</v>
      </c>
      <c r="CB32" s="77">
        <f t="shared" ref="CB32:CB50" si="74">BY32+BZ32+CA32</f>
        <v>35.020000000000003</v>
      </c>
      <c r="CC32" s="32"/>
      <c r="CD32" s="29"/>
      <c r="CE32" s="30"/>
      <c r="CF32" s="30"/>
      <c r="CG32" s="30"/>
      <c r="CH32" s="30"/>
      <c r="CI32" s="31"/>
      <c r="CJ32" s="28">
        <f>CC32+CD32</f>
        <v>0</v>
      </c>
      <c r="CK32" s="27">
        <f>CE32/2</f>
        <v>0</v>
      </c>
      <c r="CL32" s="23">
        <f>(CF32*3)+(CG32*10)+(CH32*5)+(CI32*20)</f>
        <v>0</v>
      </c>
      <c r="CM32" s="49">
        <f>CJ32+CK32+CL32</f>
        <v>0</v>
      </c>
      <c r="IL32" s="93"/>
      <c r="IQ32"/>
    </row>
    <row r="33" spans="1:251" s="4" customFormat="1" x14ac:dyDescent="0.2">
      <c r="A33" s="34">
        <v>2</v>
      </c>
      <c r="B33" s="67" t="s">
        <v>151</v>
      </c>
      <c r="C33" s="25"/>
      <c r="D33" s="68" t="s">
        <v>101</v>
      </c>
      <c r="E33" s="68" t="s">
        <v>15</v>
      </c>
      <c r="F33" s="69" t="s">
        <v>97</v>
      </c>
      <c r="G33" s="134"/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5">
        <f>IF(ISNA(VLOOKUP(E33,SortLookup!$A$1:$B$5,2,FALSE))," ",VLOOKUP(E33,SortLookup!$A$1:$B$5,2,FALSE))</f>
        <v>0</v>
      </c>
      <c r="J33" s="22" t="str">
        <f>IF(ISNA(VLOOKUP(F33,SortLookup!$A$7:$B$11,2,FALSE))," ",VLOOKUP(F33,SortLookup!$A$7:$B$11,2,FALSE))</f>
        <v xml:space="preserve"> </v>
      </c>
      <c r="K33" s="61">
        <f t="shared" si="50"/>
        <v>144.58000000000001</v>
      </c>
      <c r="L33" s="62">
        <f t="shared" si="51"/>
        <v>116.58</v>
      </c>
      <c r="M33" s="37">
        <f t="shared" si="52"/>
        <v>3</v>
      </c>
      <c r="N33" s="38">
        <f t="shared" si="53"/>
        <v>25</v>
      </c>
      <c r="O33" s="63">
        <f t="shared" si="54"/>
        <v>25</v>
      </c>
      <c r="P33" s="32">
        <v>22.45</v>
      </c>
      <c r="Q33" s="29"/>
      <c r="R33" s="29"/>
      <c r="S33" s="29"/>
      <c r="T33" s="29"/>
      <c r="U33" s="29"/>
      <c r="V33" s="29"/>
      <c r="W33" s="30">
        <v>18</v>
      </c>
      <c r="X33" s="30">
        <v>1</v>
      </c>
      <c r="Y33" s="30">
        <v>0</v>
      </c>
      <c r="Z33" s="30">
        <v>0</v>
      </c>
      <c r="AA33" s="31">
        <v>0</v>
      </c>
      <c r="AB33" s="28">
        <f t="shared" si="55"/>
        <v>22.45</v>
      </c>
      <c r="AC33" s="23">
        <f t="shared" si="56"/>
        <v>18</v>
      </c>
      <c r="AD33" s="23">
        <f t="shared" si="57"/>
        <v>3</v>
      </c>
      <c r="AE33" s="49">
        <f t="shared" si="58"/>
        <v>43.45</v>
      </c>
      <c r="AF33" s="32">
        <v>32.200000000000003</v>
      </c>
      <c r="AG33" s="29"/>
      <c r="AH33" s="29"/>
      <c r="AI33" s="29"/>
      <c r="AJ33" s="30">
        <v>3</v>
      </c>
      <c r="AK33" s="30">
        <v>0</v>
      </c>
      <c r="AL33" s="30">
        <v>0</v>
      </c>
      <c r="AM33" s="30">
        <v>0</v>
      </c>
      <c r="AN33" s="31">
        <v>0</v>
      </c>
      <c r="AO33" s="28">
        <f t="shared" si="59"/>
        <v>32.200000000000003</v>
      </c>
      <c r="AP33" s="23">
        <f t="shared" si="60"/>
        <v>3</v>
      </c>
      <c r="AQ33" s="23">
        <f t="shared" si="61"/>
        <v>0</v>
      </c>
      <c r="AR33" s="49">
        <f t="shared" si="62"/>
        <v>35.200000000000003</v>
      </c>
      <c r="AS33" s="32">
        <v>20.34</v>
      </c>
      <c r="AT33" s="29"/>
      <c r="AU33" s="29"/>
      <c r="AV33" s="30">
        <v>2</v>
      </c>
      <c r="AW33" s="30">
        <v>0</v>
      </c>
      <c r="AX33" s="30">
        <v>0</v>
      </c>
      <c r="AY33" s="30">
        <v>0</v>
      </c>
      <c r="AZ33" s="31">
        <v>0</v>
      </c>
      <c r="BA33" s="28">
        <f t="shared" si="63"/>
        <v>20.34</v>
      </c>
      <c r="BB33" s="23">
        <f t="shared" si="64"/>
        <v>2</v>
      </c>
      <c r="BC33" s="23">
        <f t="shared" si="65"/>
        <v>0</v>
      </c>
      <c r="BD33" s="49">
        <f t="shared" si="66"/>
        <v>22.34</v>
      </c>
      <c r="BE33" s="28"/>
      <c r="BF33" s="47"/>
      <c r="BG33" s="30"/>
      <c r="BH33" s="30"/>
      <c r="BI33" s="30"/>
      <c r="BJ33" s="30"/>
      <c r="BK33" s="31"/>
      <c r="BL33" s="44">
        <f t="shared" si="67"/>
        <v>0</v>
      </c>
      <c r="BM33" s="38">
        <f t="shared" si="68"/>
        <v>0</v>
      </c>
      <c r="BN33" s="37">
        <f t="shared" si="69"/>
        <v>0</v>
      </c>
      <c r="BO33" s="36">
        <f t="shared" si="70"/>
        <v>0</v>
      </c>
      <c r="BP33" s="32">
        <v>41.59</v>
      </c>
      <c r="BQ33" s="29"/>
      <c r="BR33" s="29"/>
      <c r="BS33" s="29"/>
      <c r="BT33" s="30">
        <v>2</v>
      </c>
      <c r="BU33" s="30">
        <v>0</v>
      </c>
      <c r="BV33" s="30">
        <v>0</v>
      </c>
      <c r="BW33" s="30">
        <v>0</v>
      </c>
      <c r="BX33" s="31">
        <v>0</v>
      </c>
      <c r="BY33" s="28">
        <f t="shared" si="71"/>
        <v>41.59</v>
      </c>
      <c r="BZ33" s="23">
        <f t="shared" si="72"/>
        <v>2</v>
      </c>
      <c r="CA33" s="33">
        <f t="shared" si="73"/>
        <v>0</v>
      </c>
      <c r="CB33" s="77">
        <f t="shared" si="74"/>
        <v>43.59</v>
      </c>
      <c r="CC33" s="32"/>
      <c r="CD33" s="29"/>
      <c r="CE33" s="30"/>
      <c r="CF33" s="30"/>
      <c r="CG33" s="30"/>
      <c r="CH33" s="30"/>
      <c r="CI33" s="31"/>
      <c r="CJ33" s="28">
        <f>CC33+CD33</f>
        <v>0</v>
      </c>
      <c r="CK33" s="27">
        <f>CE33/2</f>
        <v>0</v>
      </c>
      <c r="CL33" s="23">
        <f>(CF33*3)+(CG33*10)+(CH33*5)+(CI33*20)</f>
        <v>0</v>
      </c>
      <c r="CM33" s="49">
        <f>CJ33+CK33+CL33</f>
        <v>0</v>
      </c>
      <c r="IL33" s="93"/>
      <c r="IM33"/>
      <c r="IN33"/>
      <c r="IO33"/>
      <c r="IP33"/>
    </row>
    <row r="34" spans="1:251" s="4" customFormat="1" x14ac:dyDescent="0.2">
      <c r="A34" s="34">
        <v>3</v>
      </c>
      <c r="B34" s="67" t="s">
        <v>117</v>
      </c>
      <c r="C34" s="25"/>
      <c r="D34" s="68"/>
      <c r="E34" s="68" t="s">
        <v>15</v>
      </c>
      <c r="F34" s="69" t="s">
        <v>21</v>
      </c>
      <c r="G34" s="134"/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5">
        <f>IF(ISNA(VLOOKUP(E34,SortLookup!$A$1:$B$5,2,FALSE))," ",VLOOKUP(E34,SortLookup!$A$1:$B$5,2,FALSE))</f>
        <v>0</v>
      </c>
      <c r="J34" s="22">
        <f>IF(ISNA(VLOOKUP(F34,SortLookup!$A$7:$B$11,2,FALSE))," ",VLOOKUP(F34,SortLookup!$A$7:$B$11,2,FALSE))</f>
        <v>2</v>
      </c>
      <c r="K34" s="61">
        <f t="shared" si="50"/>
        <v>150.62</v>
      </c>
      <c r="L34" s="62">
        <f t="shared" si="51"/>
        <v>132.62</v>
      </c>
      <c r="M34" s="37">
        <f t="shared" si="52"/>
        <v>0</v>
      </c>
      <c r="N34" s="38">
        <f t="shared" si="53"/>
        <v>18</v>
      </c>
      <c r="O34" s="63">
        <f t="shared" si="54"/>
        <v>18</v>
      </c>
      <c r="P34" s="32">
        <v>32.65</v>
      </c>
      <c r="Q34" s="29"/>
      <c r="R34" s="29"/>
      <c r="S34" s="29"/>
      <c r="T34" s="29"/>
      <c r="U34" s="29"/>
      <c r="V34" s="29"/>
      <c r="W34" s="30">
        <v>13</v>
      </c>
      <c r="X34" s="30">
        <v>0</v>
      </c>
      <c r="Y34" s="30">
        <v>0</v>
      </c>
      <c r="Z34" s="30">
        <v>0</v>
      </c>
      <c r="AA34" s="31">
        <v>0</v>
      </c>
      <c r="AB34" s="28">
        <f t="shared" si="55"/>
        <v>32.65</v>
      </c>
      <c r="AC34" s="23">
        <f t="shared" si="56"/>
        <v>13</v>
      </c>
      <c r="AD34" s="23">
        <f t="shared" si="57"/>
        <v>0</v>
      </c>
      <c r="AE34" s="49">
        <f t="shared" si="58"/>
        <v>45.65</v>
      </c>
      <c r="AF34" s="32">
        <v>40.909999999999997</v>
      </c>
      <c r="AG34" s="29"/>
      <c r="AH34" s="29"/>
      <c r="AI34" s="29"/>
      <c r="AJ34" s="30">
        <v>0</v>
      </c>
      <c r="AK34" s="30">
        <v>0</v>
      </c>
      <c r="AL34" s="30">
        <v>0</v>
      </c>
      <c r="AM34" s="30">
        <v>0</v>
      </c>
      <c r="AN34" s="31">
        <v>0</v>
      </c>
      <c r="AO34" s="28">
        <f t="shared" si="59"/>
        <v>40.909999999999997</v>
      </c>
      <c r="AP34" s="23">
        <f t="shared" si="60"/>
        <v>0</v>
      </c>
      <c r="AQ34" s="23">
        <f t="shared" si="61"/>
        <v>0</v>
      </c>
      <c r="AR34" s="49">
        <f t="shared" si="62"/>
        <v>40.909999999999997</v>
      </c>
      <c r="AS34" s="32">
        <v>19.32</v>
      </c>
      <c r="AT34" s="29"/>
      <c r="AU34" s="29"/>
      <c r="AV34" s="30">
        <v>3</v>
      </c>
      <c r="AW34" s="30">
        <v>0</v>
      </c>
      <c r="AX34" s="30">
        <v>0</v>
      </c>
      <c r="AY34" s="30">
        <v>0</v>
      </c>
      <c r="AZ34" s="31">
        <v>0</v>
      </c>
      <c r="BA34" s="28">
        <f t="shared" si="63"/>
        <v>19.32</v>
      </c>
      <c r="BB34" s="23">
        <f t="shared" si="64"/>
        <v>3</v>
      </c>
      <c r="BC34" s="23">
        <f t="shared" si="65"/>
        <v>0</v>
      </c>
      <c r="BD34" s="49">
        <f t="shared" si="66"/>
        <v>22.32</v>
      </c>
      <c r="BE34" s="28"/>
      <c r="BF34" s="47"/>
      <c r="BG34" s="30"/>
      <c r="BH34" s="30"/>
      <c r="BI34" s="30"/>
      <c r="BJ34" s="30"/>
      <c r="BK34" s="31"/>
      <c r="BL34" s="44">
        <f t="shared" si="67"/>
        <v>0</v>
      </c>
      <c r="BM34" s="38">
        <f t="shared" si="68"/>
        <v>0</v>
      </c>
      <c r="BN34" s="37">
        <f t="shared" si="69"/>
        <v>0</v>
      </c>
      <c r="BO34" s="36">
        <f t="shared" si="70"/>
        <v>0</v>
      </c>
      <c r="BP34" s="32">
        <v>39.74</v>
      </c>
      <c r="BQ34" s="29"/>
      <c r="BR34" s="29"/>
      <c r="BS34" s="29"/>
      <c r="BT34" s="30">
        <v>2</v>
      </c>
      <c r="BU34" s="30">
        <v>0</v>
      </c>
      <c r="BV34" s="30">
        <v>0</v>
      </c>
      <c r="BW34" s="30">
        <v>0</v>
      </c>
      <c r="BX34" s="31">
        <v>0</v>
      </c>
      <c r="BY34" s="28">
        <f t="shared" si="71"/>
        <v>39.74</v>
      </c>
      <c r="BZ34" s="23">
        <f t="shared" si="72"/>
        <v>2</v>
      </c>
      <c r="CA34" s="33">
        <f t="shared" si="73"/>
        <v>0</v>
      </c>
      <c r="CB34" s="77">
        <f t="shared" si="74"/>
        <v>41.74</v>
      </c>
      <c r="CC34" s="32"/>
      <c r="CD34" s="29"/>
      <c r="CE34" s="30"/>
      <c r="CF34" s="30"/>
      <c r="CG34" s="30"/>
      <c r="CH34" s="30"/>
      <c r="CI34" s="31"/>
      <c r="CJ34" s="28"/>
      <c r="CK34" s="27"/>
      <c r="CL34" s="23"/>
      <c r="CM34" s="49"/>
      <c r="IL34" s="93"/>
      <c r="IM34"/>
      <c r="IN34"/>
      <c r="IO34"/>
      <c r="IP34"/>
    </row>
    <row r="35" spans="1:251" s="4" customFormat="1" x14ac:dyDescent="0.2">
      <c r="A35" s="34">
        <v>4</v>
      </c>
      <c r="B35" s="139" t="s">
        <v>152</v>
      </c>
      <c r="C35" s="25"/>
      <c r="D35" s="68"/>
      <c r="E35" s="68" t="s">
        <v>15</v>
      </c>
      <c r="F35" s="69" t="s">
        <v>97</v>
      </c>
      <c r="G35" s="134"/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5">
        <f>IF(ISNA(VLOOKUP(E35,SortLookup!$A$1:$B$5,2,FALSE))," ",VLOOKUP(E35,SortLookup!$A$1:$B$5,2,FALSE))</f>
        <v>0</v>
      </c>
      <c r="J35" s="22" t="str">
        <f>IF(ISNA(VLOOKUP(F35,SortLookup!$A$7:$B$11,2,FALSE))," ",VLOOKUP(F35,SortLookup!$A$7:$B$11,2,FALSE))</f>
        <v xml:space="preserve"> </v>
      </c>
      <c r="K35" s="61">
        <f t="shared" si="50"/>
        <v>156.44999999999999</v>
      </c>
      <c r="L35" s="62">
        <f t="shared" si="51"/>
        <v>141.44999999999999</v>
      </c>
      <c r="M35" s="37">
        <f t="shared" si="52"/>
        <v>3</v>
      </c>
      <c r="N35" s="38">
        <f t="shared" si="53"/>
        <v>12</v>
      </c>
      <c r="O35" s="63">
        <f t="shared" si="54"/>
        <v>12</v>
      </c>
      <c r="P35" s="32">
        <v>31.91</v>
      </c>
      <c r="Q35" s="29"/>
      <c r="R35" s="29"/>
      <c r="S35" s="29"/>
      <c r="T35" s="29"/>
      <c r="U35" s="29"/>
      <c r="V35" s="29"/>
      <c r="W35" s="30">
        <v>5</v>
      </c>
      <c r="X35" s="30">
        <v>0</v>
      </c>
      <c r="Y35" s="30">
        <v>0</v>
      </c>
      <c r="Z35" s="30">
        <v>0</v>
      </c>
      <c r="AA35" s="31">
        <v>0</v>
      </c>
      <c r="AB35" s="28">
        <f t="shared" si="55"/>
        <v>31.91</v>
      </c>
      <c r="AC35" s="23">
        <f t="shared" si="56"/>
        <v>5</v>
      </c>
      <c r="AD35" s="23">
        <f t="shared" si="57"/>
        <v>0</v>
      </c>
      <c r="AE35" s="49">
        <f t="shared" si="58"/>
        <v>36.909999999999997</v>
      </c>
      <c r="AF35" s="32">
        <v>45.15</v>
      </c>
      <c r="AG35" s="29"/>
      <c r="AH35" s="29"/>
      <c r="AI35" s="29"/>
      <c r="AJ35" s="30">
        <v>2</v>
      </c>
      <c r="AK35" s="30">
        <v>0</v>
      </c>
      <c r="AL35" s="30">
        <v>0</v>
      </c>
      <c r="AM35" s="30">
        <v>0</v>
      </c>
      <c r="AN35" s="31">
        <v>0</v>
      </c>
      <c r="AO35" s="28">
        <f t="shared" si="59"/>
        <v>45.15</v>
      </c>
      <c r="AP35" s="23">
        <f t="shared" si="60"/>
        <v>2</v>
      </c>
      <c r="AQ35" s="23">
        <f t="shared" si="61"/>
        <v>0</v>
      </c>
      <c r="AR35" s="49">
        <f t="shared" si="62"/>
        <v>47.15</v>
      </c>
      <c r="AS35" s="32">
        <v>19.87</v>
      </c>
      <c r="AT35" s="29"/>
      <c r="AU35" s="29"/>
      <c r="AV35" s="30">
        <v>0</v>
      </c>
      <c r="AW35" s="30">
        <v>0</v>
      </c>
      <c r="AX35" s="30">
        <v>0</v>
      </c>
      <c r="AY35" s="30">
        <v>0</v>
      </c>
      <c r="AZ35" s="31">
        <v>0</v>
      </c>
      <c r="BA35" s="28">
        <f t="shared" si="63"/>
        <v>19.87</v>
      </c>
      <c r="BB35" s="23">
        <f t="shared" si="64"/>
        <v>0</v>
      </c>
      <c r="BC35" s="23">
        <f t="shared" si="65"/>
        <v>0</v>
      </c>
      <c r="BD35" s="49">
        <f t="shared" si="66"/>
        <v>19.87</v>
      </c>
      <c r="BE35" s="28"/>
      <c r="BF35" s="47"/>
      <c r="BG35" s="30"/>
      <c r="BH35" s="30"/>
      <c r="BI35" s="30"/>
      <c r="BJ35" s="30"/>
      <c r="BK35" s="31"/>
      <c r="BL35" s="44">
        <f t="shared" si="67"/>
        <v>0</v>
      </c>
      <c r="BM35" s="38">
        <f t="shared" si="68"/>
        <v>0</v>
      </c>
      <c r="BN35" s="37">
        <f t="shared" si="69"/>
        <v>0</v>
      </c>
      <c r="BO35" s="36">
        <f t="shared" si="70"/>
        <v>0</v>
      </c>
      <c r="BP35" s="32">
        <v>44.52</v>
      </c>
      <c r="BQ35" s="29"/>
      <c r="BR35" s="29"/>
      <c r="BS35" s="29"/>
      <c r="BT35" s="30">
        <v>5</v>
      </c>
      <c r="BU35" s="30">
        <v>1</v>
      </c>
      <c r="BV35" s="30">
        <v>0</v>
      </c>
      <c r="BW35" s="30">
        <v>0</v>
      </c>
      <c r="BX35" s="31">
        <v>0</v>
      </c>
      <c r="BY35" s="28">
        <f t="shared" si="71"/>
        <v>44.52</v>
      </c>
      <c r="BZ35" s="23">
        <f t="shared" si="72"/>
        <v>5</v>
      </c>
      <c r="CA35" s="33">
        <f t="shared" si="73"/>
        <v>3</v>
      </c>
      <c r="CB35" s="77">
        <f t="shared" si="74"/>
        <v>52.52</v>
      </c>
      <c r="CC35" s="32"/>
      <c r="CD35" s="29"/>
      <c r="CE35" s="30"/>
      <c r="CF35" s="30"/>
      <c r="CG35" s="30"/>
      <c r="CH35" s="30"/>
      <c r="CI35" s="31"/>
      <c r="CJ35" s="28"/>
      <c r="CK35" s="27"/>
      <c r="CL35" s="23"/>
      <c r="CM35" s="49"/>
      <c r="IL35" s="93"/>
      <c r="IM35"/>
      <c r="IN35"/>
      <c r="IO35"/>
      <c r="IP35"/>
    </row>
    <row r="36" spans="1:251" s="4" customFormat="1" x14ac:dyDescent="0.2">
      <c r="A36" s="34">
        <v>5</v>
      </c>
      <c r="B36" s="67" t="s">
        <v>146</v>
      </c>
      <c r="C36" s="25"/>
      <c r="D36" s="68"/>
      <c r="E36" s="68" t="s">
        <v>15</v>
      </c>
      <c r="F36" s="69" t="s">
        <v>21</v>
      </c>
      <c r="G36" s="134"/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5">
        <f>IF(ISNA(VLOOKUP(E36,SortLookup!$A$1:$B$5,2,FALSE))," ",VLOOKUP(E36,SortLookup!$A$1:$B$5,2,FALSE))</f>
        <v>0</v>
      </c>
      <c r="J36" s="22">
        <f>IF(ISNA(VLOOKUP(F36,SortLookup!$A$7:$B$11,2,FALSE))," ",VLOOKUP(F36,SortLookup!$A$7:$B$11,2,FALSE))</f>
        <v>2</v>
      </c>
      <c r="K36" s="61">
        <f t="shared" si="50"/>
        <v>158.19999999999999</v>
      </c>
      <c r="L36" s="62">
        <f t="shared" si="51"/>
        <v>127.2</v>
      </c>
      <c r="M36" s="37">
        <f t="shared" si="52"/>
        <v>6</v>
      </c>
      <c r="N36" s="38">
        <f t="shared" si="53"/>
        <v>25</v>
      </c>
      <c r="O36" s="63">
        <f t="shared" si="54"/>
        <v>25</v>
      </c>
      <c r="P36" s="32">
        <v>23.92</v>
      </c>
      <c r="Q36" s="29"/>
      <c r="R36" s="29"/>
      <c r="S36" s="29"/>
      <c r="T36" s="29"/>
      <c r="U36" s="29"/>
      <c r="V36" s="29"/>
      <c r="W36" s="30">
        <v>18</v>
      </c>
      <c r="X36" s="30">
        <v>1</v>
      </c>
      <c r="Y36" s="30">
        <v>0</v>
      </c>
      <c r="Z36" s="30">
        <v>0</v>
      </c>
      <c r="AA36" s="31">
        <v>0</v>
      </c>
      <c r="AB36" s="28">
        <f t="shared" si="55"/>
        <v>23.92</v>
      </c>
      <c r="AC36" s="23">
        <f t="shared" si="56"/>
        <v>18</v>
      </c>
      <c r="AD36" s="23">
        <f t="shared" si="57"/>
        <v>3</v>
      </c>
      <c r="AE36" s="49">
        <f t="shared" si="58"/>
        <v>44.92</v>
      </c>
      <c r="AF36" s="32">
        <v>40.549999999999997</v>
      </c>
      <c r="AG36" s="29"/>
      <c r="AH36" s="29"/>
      <c r="AI36" s="29"/>
      <c r="AJ36" s="30">
        <v>1</v>
      </c>
      <c r="AK36" s="30">
        <v>1</v>
      </c>
      <c r="AL36" s="30">
        <v>0</v>
      </c>
      <c r="AM36" s="30">
        <v>0</v>
      </c>
      <c r="AN36" s="31">
        <v>0</v>
      </c>
      <c r="AO36" s="28">
        <f t="shared" si="59"/>
        <v>40.549999999999997</v>
      </c>
      <c r="AP36" s="23">
        <f t="shared" si="60"/>
        <v>1</v>
      </c>
      <c r="AQ36" s="23">
        <f t="shared" si="61"/>
        <v>3</v>
      </c>
      <c r="AR36" s="49">
        <f t="shared" si="62"/>
        <v>44.55</v>
      </c>
      <c r="AS36" s="32">
        <v>24.88</v>
      </c>
      <c r="AT36" s="29"/>
      <c r="AU36" s="29"/>
      <c r="AV36" s="30">
        <v>0</v>
      </c>
      <c r="AW36" s="30">
        <v>0</v>
      </c>
      <c r="AX36" s="30">
        <v>0</v>
      </c>
      <c r="AY36" s="30">
        <v>0</v>
      </c>
      <c r="AZ36" s="31">
        <v>0</v>
      </c>
      <c r="BA36" s="28">
        <f t="shared" si="63"/>
        <v>24.88</v>
      </c>
      <c r="BB36" s="23">
        <f t="shared" si="64"/>
        <v>0</v>
      </c>
      <c r="BC36" s="23">
        <f t="shared" si="65"/>
        <v>0</v>
      </c>
      <c r="BD36" s="49">
        <f t="shared" si="66"/>
        <v>24.88</v>
      </c>
      <c r="BE36" s="28"/>
      <c r="BF36" s="47"/>
      <c r="BG36" s="30"/>
      <c r="BH36" s="30"/>
      <c r="BI36" s="30"/>
      <c r="BJ36" s="30"/>
      <c r="BK36" s="31"/>
      <c r="BL36" s="44">
        <f t="shared" si="67"/>
        <v>0</v>
      </c>
      <c r="BM36" s="38">
        <f t="shared" si="68"/>
        <v>0</v>
      </c>
      <c r="BN36" s="37">
        <f t="shared" si="69"/>
        <v>0</v>
      </c>
      <c r="BO36" s="36">
        <f t="shared" si="70"/>
        <v>0</v>
      </c>
      <c r="BP36" s="32">
        <v>37.85</v>
      </c>
      <c r="BQ36" s="29"/>
      <c r="BR36" s="29"/>
      <c r="BS36" s="29"/>
      <c r="BT36" s="30">
        <v>6</v>
      </c>
      <c r="BU36" s="30">
        <v>0</v>
      </c>
      <c r="BV36" s="30">
        <v>0</v>
      </c>
      <c r="BW36" s="30">
        <v>0</v>
      </c>
      <c r="BX36" s="31">
        <v>0</v>
      </c>
      <c r="BY36" s="28">
        <f t="shared" si="71"/>
        <v>37.85</v>
      </c>
      <c r="BZ36" s="23">
        <f t="shared" si="72"/>
        <v>6</v>
      </c>
      <c r="CA36" s="33">
        <f t="shared" si="73"/>
        <v>0</v>
      </c>
      <c r="CB36" s="77">
        <f t="shared" si="74"/>
        <v>43.85</v>
      </c>
      <c r="CC36" s="32"/>
      <c r="CD36" s="29"/>
      <c r="CE36" s="30"/>
      <c r="CF36" s="30"/>
      <c r="CG36" s="30"/>
      <c r="CH36" s="30"/>
      <c r="CI36" s="31"/>
      <c r="CJ36" s="28">
        <f t="shared" ref="CJ36:CJ49" si="75">CC36+CD36</f>
        <v>0</v>
      </c>
      <c r="CK36" s="27">
        <f t="shared" ref="CK36:CK49" si="76">CE36/2</f>
        <v>0</v>
      </c>
      <c r="CL36" s="23">
        <f t="shared" ref="CL36:CL48" si="77">(CF36*3)+(CG36*10)+(CH36*5)+(CI36*20)</f>
        <v>0</v>
      </c>
      <c r="CM36" s="49">
        <f t="shared" ref="CM36:CM49" si="78">CJ36+CK36+CL36</f>
        <v>0</v>
      </c>
      <c r="CN36"/>
      <c r="CO36"/>
      <c r="CP36"/>
      <c r="CQ36"/>
      <c r="CR36"/>
      <c r="CS36"/>
      <c r="CT36"/>
      <c r="CW36"/>
      <c r="CZ36"/>
      <c r="DA36"/>
      <c r="DB36"/>
      <c r="DC36"/>
      <c r="DD36"/>
      <c r="DE36"/>
      <c r="DH36"/>
      <c r="DK36"/>
      <c r="DL36"/>
      <c r="DM36"/>
      <c r="DN36"/>
      <c r="DO36"/>
      <c r="DP36"/>
      <c r="DS36"/>
      <c r="DV36"/>
      <c r="DW36"/>
      <c r="DX36"/>
      <c r="DY36"/>
      <c r="DZ36"/>
      <c r="EA36"/>
      <c r="ED36"/>
      <c r="EG36"/>
      <c r="EH36"/>
      <c r="EI36"/>
      <c r="EJ36"/>
      <c r="EK36"/>
      <c r="EL36"/>
      <c r="EO36"/>
      <c r="ER36"/>
      <c r="ES36"/>
      <c r="ET36"/>
      <c r="EU36"/>
      <c r="EV36"/>
      <c r="EW36"/>
      <c r="EZ36"/>
      <c r="FC36"/>
      <c r="FD36"/>
      <c r="FE36"/>
      <c r="FF36"/>
      <c r="FG36"/>
      <c r="FH36"/>
      <c r="FK36"/>
      <c r="FN36"/>
      <c r="FO36"/>
      <c r="FP36"/>
      <c r="FQ36"/>
      <c r="FR36"/>
      <c r="FS36"/>
      <c r="FV36"/>
      <c r="FY36"/>
      <c r="FZ36"/>
      <c r="GA36"/>
      <c r="GB36"/>
      <c r="GC36"/>
      <c r="GD36"/>
      <c r="GG36"/>
      <c r="GJ36"/>
      <c r="GK36"/>
      <c r="GL36"/>
      <c r="GM36"/>
      <c r="GN36"/>
      <c r="GO36"/>
      <c r="GR36"/>
      <c r="GU36"/>
      <c r="GV36"/>
      <c r="GW36"/>
      <c r="GX36"/>
      <c r="GY36"/>
      <c r="GZ36"/>
      <c r="HC36"/>
      <c r="HF36"/>
      <c r="HG36"/>
      <c r="HH36"/>
      <c r="HI36"/>
      <c r="HJ36"/>
      <c r="HK36"/>
      <c r="HN36"/>
      <c r="HQ36"/>
      <c r="HR36"/>
      <c r="HS36"/>
      <c r="HT36"/>
      <c r="HU36"/>
      <c r="HV36"/>
      <c r="HY36"/>
      <c r="IB36"/>
      <c r="IC36"/>
      <c r="ID36"/>
      <c r="IE36"/>
      <c r="IF36"/>
      <c r="IG36"/>
      <c r="IJ36"/>
      <c r="IK36"/>
      <c r="IL36" s="93"/>
    </row>
    <row r="37" spans="1:251" s="4" customFormat="1" x14ac:dyDescent="0.2">
      <c r="A37" s="34">
        <v>6</v>
      </c>
      <c r="B37" s="67" t="s">
        <v>147</v>
      </c>
      <c r="C37" s="25"/>
      <c r="D37" s="68"/>
      <c r="E37" s="68" t="s">
        <v>15</v>
      </c>
      <c r="F37" s="69" t="s">
        <v>21</v>
      </c>
      <c r="G37" s="134"/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5">
        <f>IF(ISNA(VLOOKUP(E37,SortLookup!$A$1:$B$5,2,FALSE))," ",VLOOKUP(E37,SortLookup!$A$1:$B$5,2,FALSE))</f>
        <v>0</v>
      </c>
      <c r="J37" s="22">
        <f>IF(ISNA(VLOOKUP(F37,SortLookup!$A$7:$B$11,2,FALSE))," ",VLOOKUP(F37,SortLookup!$A$7:$B$11,2,FALSE))</f>
        <v>2</v>
      </c>
      <c r="K37" s="61">
        <f t="shared" si="50"/>
        <v>160.1</v>
      </c>
      <c r="L37" s="62">
        <f t="shared" si="51"/>
        <v>117.1</v>
      </c>
      <c r="M37" s="37">
        <f t="shared" si="52"/>
        <v>3</v>
      </c>
      <c r="N37" s="38">
        <f t="shared" si="53"/>
        <v>40</v>
      </c>
      <c r="O37" s="63">
        <f t="shared" si="54"/>
        <v>40</v>
      </c>
      <c r="P37" s="32">
        <v>21.68</v>
      </c>
      <c r="Q37" s="29"/>
      <c r="R37" s="29"/>
      <c r="S37" s="29"/>
      <c r="T37" s="29"/>
      <c r="U37" s="29"/>
      <c r="V37" s="29"/>
      <c r="W37" s="30">
        <v>27</v>
      </c>
      <c r="X37" s="30">
        <v>0</v>
      </c>
      <c r="Y37" s="30">
        <v>0</v>
      </c>
      <c r="Z37" s="30">
        <v>0</v>
      </c>
      <c r="AA37" s="31">
        <v>0</v>
      </c>
      <c r="AB37" s="28">
        <f t="shared" si="55"/>
        <v>21.68</v>
      </c>
      <c r="AC37" s="23">
        <f t="shared" si="56"/>
        <v>27</v>
      </c>
      <c r="AD37" s="23">
        <f t="shared" si="57"/>
        <v>0</v>
      </c>
      <c r="AE37" s="49">
        <f t="shared" si="58"/>
        <v>48.68</v>
      </c>
      <c r="AF37" s="32">
        <v>44.46</v>
      </c>
      <c r="AG37" s="29"/>
      <c r="AH37" s="29"/>
      <c r="AI37" s="29"/>
      <c r="AJ37" s="30">
        <v>3</v>
      </c>
      <c r="AK37" s="30">
        <v>0</v>
      </c>
      <c r="AL37" s="30">
        <v>0</v>
      </c>
      <c r="AM37" s="30">
        <v>0</v>
      </c>
      <c r="AN37" s="31">
        <v>0</v>
      </c>
      <c r="AO37" s="28">
        <f t="shared" si="59"/>
        <v>44.46</v>
      </c>
      <c r="AP37" s="23">
        <f t="shared" si="60"/>
        <v>3</v>
      </c>
      <c r="AQ37" s="23">
        <f t="shared" si="61"/>
        <v>0</v>
      </c>
      <c r="AR37" s="49">
        <f t="shared" si="62"/>
        <v>47.46</v>
      </c>
      <c r="AS37" s="32">
        <v>19.95</v>
      </c>
      <c r="AT37" s="29"/>
      <c r="AU37" s="29"/>
      <c r="AV37" s="30">
        <v>2</v>
      </c>
      <c r="AW37" s="30">
        <v>0</v>
      </c>
      <c r="AX37" s="30">
        <v>0</v>
      </c>
      <c r="AY37" s="30">
        <v>0</v>
      </c>
      <c r="AZ37" s="31">
        <v>0</v>
      </c>
      <c r="BA37" s="28">
        <f t="shared" si="63"/>
        <v>19.95</v>
      </c>
      <c r="BB37" s="23">
        <f t="shared" si="64"/>
        <v>2</v>
      </c>
      <c r="BC37" s="23">
        <f t="shared" si="65"/>
        <v>0</v>
      </c>
      <c r="BD37" s="49">
        <f t="shared" si="66"/>
        <v>21.95</v>
      </c>
      <c r="BE37" s="28"/>
      <c r="BF37" s="47"/>
      <c r="BG37" s="30"/>
      <c r="BH37" s="30"/>
      <c r="BI37" s="30"/>
      <c r="BJ37" s="30"/>
      <c r="BK37" s="31"/>
      <c r="BL37" s="44">
        <f t="shared" si="67"/>
        <v>0</v>
      </c>
      <c r="BM37" s="38">
        <f t="shared" si="68"/>
        <v>0</v>
      </c>
      <c r="BN37" s="37">
        <f t="shared" si="69"/>
        <v>0</v>
      </c>
      <c r="BO37" s="36">
        <f t="shared" si="70"/>
        <v>0</v>
      </c>
      <c r="BP37" s="32">
        <v>31.01</v>
      </c>
      <c r="BQ37" s="29"/>
      <c r="BR37" s="29"/>
      <c r="BS37" s="29"/>
      <c r="BT37" s="30">
        <v>8</v>
      </c>
      <c r="BU37" s="30">
        <v>1</v>
      </c>
      <c r="BV37" s="30">
        <v>0</v>
      </c>
      <c r="BW37" s="30">
        <v>0</v>
      </c>
      <c r="BX37" s="31">
        <v>0</v>
      </c>
      <c r="BY37" s="28">
        <f t="shared" si="71"/>
        <v>31.01</v>
      </c>
      <c r="BZ37" s="23">
        <f t="shared" si="72"/>
        <v>8</v>
      </c>
      <c r="CA37" s="33">
        <f t="shared" si="73"/>
        <v>3</v>
      </c>
      <c r="CB37" s="77">
        <f t="shared" si="74"/>
        <v>42.01</v>
      </c>
      <c r="CC37" s="32"/>
      <c r="CD37" s="29"/>
      <c r="CE37" s="30"/>
      <c r="CF37" s="30"/>
      <c r="CG37" s="30"/>
      <c r="CH37" s="30"/>
      <c r="CI37" s="31"/>
      <c r="CJ37" s="28">
        <f t="shared" si="75"/>
        <v>0</v>
      </c>
      <c r="CK37" s="27">
        <f t="shared" si="76"/>
        <v>0</v>
      </c>
      <c r="CL37" s="23">
        <f t="shared" si="77"/>
        <v>0</v>
      </c>
      <c r="CM37" s="49">
        <f t="shared" si="78"/>
        <v>0</v>
      </c>
      <c r="IL37" s="93"/>
    </row>
    <row r="38" spans="1:251" s="4" customFormat="1" x14ac:dyDescent="0.2">
      <c r="A38" s="34">
        <v>7</v>
      </c>
      <c r="B38" s="67" t="s">
        <v>148</v>
      </c>
      <c r="C38" s="25"/>
      <c r="D38" s="68" t="s">
        <v>101</v>
      </c>
      <c r="E38" s="68" t="s">
        <v>15</v>
      </c>
      <c r="F38" s="69" t="s">
        <v>97</v>
      </c>
      <c r="G38" s="134"/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5">
        <f>IF(ISNA(VLOOKUP(E38,SortLookup!$A$1:$B$5,2,FALSE))," ",VLOOKUP(E38,SortLookup!$A$1:$B$5,2,FALSE))</f>
        <v>0</v>
      </c>
      <c r="J38" s="22" t="str">
        <f>IF(ISNA(VLOOKUP(F38,SortLookup!$A$7:$B$11,2,FALSE))," ",VLOOKUP(F38,SortLookup!$A$7:$B$11,2,FALSE))</f>
        <v xml:space="preserve"> </v>
      </c>
      <c r="K38" s="61">
        <f t="shared" si="50"/>
        <v>166.15</v>
      </c>
      <c r="L38" s="62">
        <f t="shared" si="51"/>
        <v>144.15</v>
      </c>
      <c r="M38" s="37">
        <f t="shared" si="52"/>
        <v>3</v>
      </c>
      <c r="N38" s="38">
        <f t="shared" si="53"/>
        <v>19</v>
      </c>
      <c r="O38" s="63">
        <f t="shared" si="54"/>
        <v>19</v>
      </c>
      <c r="P38" s="32">
        <v>28.96</v>
      </c>
      <c r="Q38" s="29"/>
      <c r="R38" s="29"/>
      <c r="S38" s="29"/>
      <c r="T38" s="29"/>
      <c r="U38" s="29"/>
      <c r="V38" s="29"/>
      <c r="W38" s="30">
        <v>17</v>
      </c>
      <c r="X38" s="30">
        <v>0</v>
      </c>
      <c r="Y38" s="30">
        <v>0</v>
      </c>
      <c r="Z38" s="30">
        <v>0</v>
      </c>
      <c r="AA38" s="31">
        <v>0</v>
      </c>
      <c r="AB38" s="28">
        <f t="shared" si="55"/>
        <v>28.96</v>
      </c>
      <c r="AC38" s="23">
        <f t="shared" si="56"/>
        <v>17</v>
      </c>
      <c r="AD38" s="23">
        <f t="shared" si="57"/>
        <v>0</v>
      </c>
      <c r="AE38" s="49">
        <f t="shared" si="58"/>
        <v>45.96</v>
      </c>
      <c r="AF38" s="32">
        <v>46.69</v>
      </c>
      <c r="AG38" s="29"/>
      <c r="AH38" s="29"/>
      <c r="AI38" s="29"/>
      <c r="AJ38" s="30">
        <v>1</v>
      </c>
      <c r="AK38" s="30">
        <v>1</v>
      </c>
      <c r="AL38" s="30">
        <v>0</v>
      </c>
      <c r="AM38" s="30">
        <v>0</v>
      </c>
      <c r="AN38" s="31">
        <v>0</v>
      </c>
      <c r="AO38" s="28">
        <f t="shared" si="59"/>
        <v>46.69</v>
      </c>
      <c r="AP38" s="23">
        <f t="shared" si="60"/>
        <v>1</v>
      </c>
      <c r="AQ38" s="23">
        <f t="shared" si="61"/>
        <v>3</v>
      </c>
      <c r="AR38" s="49">
        <f t="shared" si="62"/>
        <v>50.69</v>
      </c>
      <c r="AS38" s="32">
        <v>20.82</v>
      </c>
      <c r="AT38" s="29"/>
      <c r="AU38" s="29"/>
      <c r="AV38" s="30">
        <v>0</v>
      </c>
      <c r="AW38" s="30">
        <v>0</v>
      </c>
      <c r="AX38" s="30">
        <v>0</v>
      </c>
      <c r="AY38" s="30">
        <v>0</v>
      </c>
      <c r="AZ38" s="31">
        <v>0</v>
      </c>
      <c r="BA38" s="28">
        <f t="shared" si="63"/>
        <v>20.82</v>
      </c>
      <c r="BB38" s="23">
        <f t="shared" si="64"/>
        <v>0</v>
      </c>
      <c r="BC38" s="23">
        <f t="shared" si="65"/>
        <v>0</v>
      </c>
      <c r="BD38" s="49">
        <f t="shared" si="66"/>
        <v>20.82</v>
      </c>
      <c r="BE38" s="28"/>
      <c r="BF38" s="47"/>
      <c r="BG38" s="30"/>
      <c r="BH38" s="30"/>
      <c r="BI38" s="30"/>
      <c r="BJ38" s="30"/>
      <c r="BK38" s="31"/>
      <c r="BL38" s="44">
        <f t="shared" si="67"/>
        <v>0</v>
      </c>
      <c r="BM38" s="38">
        <f t="shared" si="68"/>
        <v>0</v>
      </c>
      <c r="BN38" s="37">
        <f t="shared" si="69"/>
        <v>0</v>
      </c>
      <c r="BO38" s="36">
        <f t="shared" si="70"/>
        <v>0</v>
      </c>
      <c r="BP38" s="32">
        <v>47.68</v>
      </c>
      <c r="BQ38" s="29"/>
      <c r="BR38" s="29"/>
      <c r="BS38" s="29"/>
      <c r="BT38" s="30">
        <v>1</v>
      </c>
      <c r="BU38" s="30">
        <v>0</v>
      </c>
      <c r="BV38" s="30">
        <v>0</v>
      </c>
      <c r="BW38" s="30">
        <v>0</v>
      </c>
      <c r="BX38" s="31">
        <v>0</v>
      </c>
      <c r="BY38" s="28">
        <f t="shared" si="71"/>
        <v>47.68</v>
      </c>
      <c r="BZ38" s="23">
        <f t="shared" si="72"/>
        <v>1</v>
      </c>
      <c r="CA38" s="33">
        <f t="shared" si="73"/>
        <v>0</v>
      </c>
      <c r="CB38" s="77">
        <f t="shared" si="74"/>
        <v>48.68</v>
      </c>
      <c r="CC38" s="32"/>
      <c r="CD38" s="29"/>
      <c r="CE38" s="30"/>
      <c r="CF38" s="30"/>
      <c r="CG38" s="30"/>
      <c r="CH38" s="30"/>
      <c r="CI38" s="31"/>
      <c r="CJ38" s="28">
        <f t="shared" si="75"/>
        <v>0</v>
      </c>
      <c r="CK38" s="27">
        <f t="shared" si="76"/>
        <v>0</v>
      </c>
      <c r="CL38" s="23">
        <f t="shared" si="77"/>
        <v>0</v>
      </c>
      <c r="CM38" s="49">
        <f t="shared" si="78"/>
        <v>0</v>
      </c>
      <c r="IL38" s="93"/>
    </row>
    <row r="39" spans="1:251" s="4" customFormat="1" x14ac:dyDescent="0.2">
      <c r="A39" s="34">
        <v>8</v>
      </c>
      <c r="B39" s="67" t="s">
        <v>126</v>
      </c>
      <c r="C39" s="25"/>
      <c r="D39" s="68"/>
      <c r="E39" s="68" t="s">
        <v>15</v>
      </c>
      <c r="F39" s="136" t="s">
        <v>23</v>
      </c>
      <c r="G39" s="134"/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5">
        <f>IF(ISNA(VLOOKUP(E39,SortLookup!$A$1:$B$5,2,FALSE))," ",VLOOKUP(E39,SortLookup!$A$1:$B$5,2,FALSE))</f>
        <v>0</v>
      </c>
      <c r="J39" s="22">
        <f>IF(ISNA(VLOOKUP(F39,SortLookup!$A$7:$B$11,2,FALSE))," ",VLOOKUP(F39,SortLookup!$A$7:$B$11,2,FALSE))</f>
        <v>4</v>
      </c>
      <c r="K39" s="61">
        <f t="shared" si="50"/>
        <v>166.67</v>
      </c>
      <c r="L39" s="62">
        <f t="shared" si="51"/>
        <v>136.66999999999999</v>
      </c>
      <c r="M39" s="37">
        <f t="shared" si="52"/>
        <v>9</v>
      </c>
      <c r="N39" s="38">
        <f t="shared" si="53"/>
        <v>21</v>
      </c>
      <c r="O39" s="63">
        <f t="shared" si="54"/>
        <v>21</v>
      </c>
      <c r="P39" s="32">
        <v>32.01</v>
      </c>
      <c r="Q39" s="29"/>
      <c r="R39" s="29"/>
      <c r="S39" s="29"/>
      <c r="T39" s="29"/>
      <c r="U39" s="29"/>
      <c r="V39" s="29"/>
      <c r="W39" s="30">
        <v>15</v>
      </c>
      <c r="X39" s="30">
        <v>2</v>
      </c>
      <c r="Y39" s="30">
        <v>0</v>
      </c>
      <c r="Z39" s="30">
        <v>0</v>
      </c>
      <c r="AA39" s="31">
        <v>0</v>
      </c>
      <c r="AB39" s="28">
        <f t="shared" si="55"/>
        <v>32.01</v>
      </c>
      <c r="AC39" s="23">
        <f t="shared" si="56"/>
        <v>15</v>
      </c>
      <c r="AD39" s="23">
        <f t="shared" si="57"/>
        <v>6</v>
      </c>
      <c r="AE39" s="49">
        <f t="shared" si="58"/>
        <v>53.01</v>
      </c>
      <c r="AF39" s="32">
        <v>42.26</v>
      </c>
      <c r="AG39" s="29"/>
      <c r="AH39" s="29"/>
      <c r="AI39" s="29"/>
      <c r="AJ39" s="30">
        <v>1</v>
      </c>
      <c r="AK39" s="30">
        <v>0</v>
      </c>
      <c r="AL39" s="30">
        <v>0</v>
      </c>
      <c r="AM39" s="30">
        <v>0</v>
      </c>
      <c r="AN39" s="31">
        <v>0</v>
      </c>
      <c r="AO39" s="28">
        <f t="shared" si="59"/>
        <v>42.26</v>
      </c>
      <c r="AP39" s="23">
        <f t="shared" si="60"/>
        <v>1</v>
      </c>
      <c r="AQ39" s="23">
        <f t="shared" si="61"/>
        <v>0</v>
      </c>
      <c r="AR39" s="49">
        <f t="shared" si="62"/>
        <v>43.26</v>
      </c>
      <c r="AS39" s="32">
        <v>22.17</v>
      </c>
      <c r="AT39" s="29"/>
      <c r="AU39" s="29"/>
      <c r="AV39" s="30">
        <v>0</v>
      </c>
      <c r="AW39" s="30">
        <v>0</v>
      </c>
      <c r="AX39" s="30">
        <v>0</v>
      </c>
      <c r="AY39" s="30">
        <v>0</v>
      </c>
      <c r="AZ39" s="31">
        <v>0</v>
      </c>
      <c r="BA39" s="28">
        <f t="shared" si="63"/>
        <v>22.17</v>
      </c>
      <c r="BB39" s="23">
        <f t="shared" si="64"/>
        <v>0</v>
      </c>
      <c r="BC39" s="23">
        <f t="shared" si="65"/>
        <v>0</v>
      </c>
      <c r="BD39" s="49">
        <f t="shared" si="66"/>
        <v>22.17</v>
      </c>
      <c r="BE39" s="28"/>
      <c r="BF39" s="47"/>
      <c r="BG39" s="30"/>
      <c r="BH39" s="30"/>
      <c r="BI39" s="30"/>
      <c r="BJ39" s="30"/>
      <c r="BK39" s="30"/>
      <c r="BL39" s="64">
        <f t="shared" si="67"/>
        <v>0</v>
      </c>
      <c r="BM39" s="27">
        <f t="shared" si="68"/>
        <v>0</v>
      </c>
      <c r="BN39" s="23">
        <f t="shared" si="69"/>
        <v>0</v>
      </c>
      <c r="BO39" s="73">
        <f t="shared" si="70"/>
        <v>0</v>
      </c>
      <c r="BP39" s="29">
        <v>40.229999999999997</v>
      </c>
      <c r="BQ39" s="29"/>
      <c r="BR39" s="29"/>
      <c r="BS39" s="29"/>
      <c r="BT39" s="30">
        <v>5</v>
      </c>
      <c r="BU39" s="30">
        <v>1</v>
      </c>
      <c r="BV39" s="30">
        <v>0</v>
      </c>
      <c r="BW39" s="30">
        <v>0</v>
      </c>
      <c r="BX39" s="31">
        <v>0</v>
      </c>
      <c r="BY39" s="28">
        <f t="shared" si="71"/>
        <v>40.229999999999997</v>
      </c>
      <c r="BZ39" s="23">
        <f t="shared" si="72"/>
        <v>5</v>
      </c>
      <c r="CA39" s="33">
        <f t="shared" si="73"/>
        <v>3</v>
      </c>
      <c r="CB39" s="49">
        <f t="shared" si="74"/>
        <v>48.23</v>
      </c>
      <c r="CC39" s="32"/>
      <c r="CD39" s="29"/>
      <c r="CE39" s="30"/>
      <c r="CF39" s="30"/>
      <c r="CG39" s="30"/>
      <c r="CH39" s="30"/>
      <c r="CI39" s="31"/>
      <c r="CJ39" s="28">
        <f t="shared" si="75"/>
        <v>0</v>
      </c>
      <c r="CK39" s="27">
        <f t="shared" si="76"/>
        <v>0</v>
      </c>
      <c r="CL39" s="23">
        <f t="shared" si="77"/>
        <v>0</v>
      </c>
      <c r="CM39" s="49">
        <f t="shared" si="78"/>
        <v>0</v>
      </c>
      <c r="IL39" s="93"/>
    </row>
    <row r="40" spans="1:251" s="4" customFormat="1" x14ac:dyDescent="0.2">
      <c r="A40" s="34">
        <v>9</v>
      </c>
      <c r="B40" s="67" t="s">
        <v>142</v>
      </c>
      <c r="C40" s="25"/>
      <c r="D40" s="68"/>
      <c r="E40" s="68" t="s">
        <v>15</v>
      </c>
      <c r="F40" s="136" t="s">
        <v>22</v>
      </c>
      <c r="G40" s="134"/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5">
        <f>IF(ISNA(VLOOKUP(E40,SortLookup!$A$1:$B$5,2,FALSE))," ",VLOOKUP(E40,SortLookup!$A$1:$B$5,2,FALSE))</f>
        <v>0</v>
      </c>
      <c r="J40" s="22">
        <f>IF(ISNA(VLOOKUP(F40,SortLookup!$A$7:$B$11,2,FALSE))," ",VLOOKUP(F40,SortLookup!$A$7:$B$11,2,FALSE))</f>
        <v>3</v>
      </c>
      <c r="K40" s="61">
        <f t="shared" si="50"/>
        <v>170.09</v>
      </c>
      <c r="L40" s="62">
        <f t="shared" si="51"/>
        <v>124.09</v>
      </c>
      <c r="M40" s="37">
        <f t="shared" si="52"/>
        <v>11</v>
      </c>
      <c r="N40" s="38">
        <f t="shared" si="53"/>
        <v>35</v>
      </c>
      <c r="O40" s="63">
        <f t="shared" si="54"/>
        <v>35</v>
      </c>
      <c r="P40" s="32">
        <v>29.68</v>
      </c>
      <c r="Q40" s="29"/>
      <c r="R40" s="29"/>
      <c r="S40" s="29"/>
      <c r="T40" s="29"/>
      <c r="U40" s="29"/>
      <c r="V40" s="29"/>
      <c r="W40" s="30">
        <v>23</v>
      </c>
      <c r="X40" s="30">
        <v>2</v>
      </c>
      <c r="Y40" s="30">
        <v>0</v>
      </c>
      <c r="Z40" s="30">
        <v>0</v>
      </c>
      <c r="AA40" s="31">
        <v>0</v>
      </c>
      <c r="AB40" s="28">
        <f t="shared" si="55"/>
        <v>29.68</v>
      </c>
      <c r="AC40" s="23">
        <f t="shared" si="56"/>
        <v>23</v>
      </c>
      <c r="AD40" s="23">
        <f t="shared" si="57"/>
        <v>6</v>
      </c>
      <c r="AE40" s="49">
        <f t="shared" si="58"/>
        <v>58.68</v>
      </c>
      <c r="AF40" s="32">
        <v>38.82</v>
      </c>
      <c r="AG40" s="29"/>
      <c r="AH40" s="29"/>
      <c r="AI40" s="29"/>
      <c r="AJ40" s="30">
        <v>7</v>
      </c>
      <c r="AK40" s="30">
        <v>0</v>
      </c>
      <c r="AL40" s="30">
        <v>0</v>
      </c>
      <c r="AM40" s="30">
        <v>0</v>
      </c>
      <c r="AN40" s="31">
        <v>0</v>
      </c>
      <c r="AO40" s="28">
        <f t="shared" si="59"/>
        <v>38.82</v>
      </c>
      <c r="AP40" s="23">
        <f t="shared" si="60"/>
        <v>7</v>
      </c>
      <c r="AQ40" s="23">
        <f t="shared" si="61"/>
        <v>0</v>
      </c>
      <c r="AR40" s="49">
        <f t="shared" si="62"/>
        <v>45.82</v>
      </c>
      <c r="AS40" s="32">
        <v>19.04</v>
      </c>
      <c r="AT40" s="29"/>
      <c r="AU40" s="29"/>
      <c r="AV40" s="30">
        <v>2</v>
      </c>
      <c r="AW40" s="30">
        <v>0</v>
      </c>
      <c r="AX40" s="30">
        <v>0</v>
      </c>
      <c r="AY40" s="30">
        <v>0</v>
      </c>
      <c r="AZ40" s="31">
        <v>0</v>
      </c>
      <c r="BA40" s="28">
        <f t="shared" si="63"/>
        <v>19.04</v>
      </c>
      <c r="BB40" s="23">
        <f t="shared" si="64"/>
        <v>2</v>
      </c>
      <c r="BC40" s="23">
        <f t="shared" si="65"/>
        <v>0</v>
      </c>
      <c r="BD40" s="49">
        <f t="shared" si="66"/>
        <v>21.04</v>
      </c>
      <c r="BE40" s="28"/>
      <c r="BF40" s="47"/>
      <c r="BG40" s="30"/>
      <c r="BH40" s="30"/>
      <c r="BI40" s="30"/>
      <c r="BJ40" s="30"/>
      <c r="BK40" s="30"/>
      <c r="BL40" s="64">
        <f t="shared" si="67"/>
        <v>0</v>
      </c>
      <c r="BM40" s="27">
        <f t="shared" si="68"/>
        <v>0</v>
      </c>
      <c r="BN40" s="23">
        <f t="shared" si="69"/>
        <v>0</v>
      </c>
      <c r="BO40" s="73">
        <f t="shared" si="70"/>
        <v>0</v>
      </c>
      <c r="BP40" s="29">
        <v>36.549999999999997</v>
      </c>
      <c r="BQ40" s="29"/>
      <c r="BR40" s="29"/>
      <c r="BS40" s="29"/>
      <c r="BT40" s="30">
        <v>3</v>
      </c>
      <c r="BU40" s="30">
        <v>0</v>
      </c>
      <c r="BV40" s="30">
        <v>0</v>
      </c>
      <c r="BW40" s="30">
        <v>1</v>
      </c>
      <c r="BX40" s="31">
        <v>0</v>
      </c>
      <c r="BY40" s="28">
        <f t="shared" si="71"/>
        <v>36.549999999999997</v>
      </c>
      <c r="BZ40" s="23">
        <f t="shared" si="72"/>
        <v>3</v>
      </c>
      <c r="CA40" s="33">
        <f t="shared" si="73"/>
        <v>5</v>
      </c>
      <c r="CB40" s="49">
        <f t="shared" si="74"/>
        <v>44.55</v>
      </c>
      <c r="CC40" s="32"/>
      <c r="CD40" s="29"/>
      <c r="CE40" s="30"/>
      <c r="CF40" s="30"/>
      <c r="CG40" s="30"/>
      <c r="CH40" s="30"/>
      <c r="CI40" s="31"/>
      <c r="CJ40" s="28">
        <f t="shared" si="75"/>
        <v>0</v>
      </c>
      <c r="CK40" s="27">
        <f t="shared" si="76"/>
        <v>0</v>
      </c>
      <c r="CL40" s="23">
        <f t="shared" si="77"/>
        <v>0</v>
      </c>
      <c r="CM40" s="49">
        <f t="shared" si="78"/>
        <v>0</v>
      </c>
      <c r="IL40" s="93"/>
      <c r="IM40"/>
      <c r="IN40"/>
      <c r="IO40"/>
      <c r="IP40"/>
    </row>
    <row r="41" spans="1:251" s="4" customFormat="1" x14ac:dyDescent="0.2">
      <c r="A41" s="34">
        <v>10</v>
      </c>
      <c r="B41" s="67" t="s">
        <v>130</v>
      </c>
      <c r="C41" s="25"/>
      <c r="D41" s="68"/>
      <c r="E41" s="68" t="s">
        <v>15</v>
      </c>
      <c r="F41" s="136" t="s">
        <v>22</v>
      </c>
      <c r="G41" s="134"/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5">
        <f>IF(ISNA(VLOOKUP(E41,SortLookup!$A$1:$B$5,2,FALSE))," ",VLOOKUP(E41,SortLookup!$A$1:$B$5,2,FALSE))</f>
        <v>0</v>
      </c>
      <c r="J41" s="22">
        <f>IF(ISNA(VLOOKUP(F41,SortLookup!$A$7:$B$11,2,FALSE))," ",VLOOKUP(F41,SortLookup!$A$7:$B$11,2,FALSE))</f>
        <v>3</v>
      </c>
      <c r="K41" s="61">
        <f t="shared" si="50"/>
        <v>179.86</v>
      </c>
      <c r="L41" s="62">
        <f t="shared" si="51"/>
        <v>138.86000000000001</v>
      </c>
      <c r="M41" s="37">
        <f t="shared" si="52"/>
        <v>5</v>
      </c>
      <c r="N41" s="38">
        <f t="shared" si="53"/>
        <v>36</v>
      </c>
      <c r="O41" s="63">
        <f t="shared" si="54"/>
        <v>36</v>
      </c>
      <c r="P41" s="32">
        <v>22.78</v>
      </c>
      <c r="Q41" s="29"/>
      <c r="R41" s="29"/>
      <c r="S41" s="29"/>
      <c r="T41" s="29"/>
      <c r="U41" s="29"/>
      <c r="V41" s="29"/>
      <c r="W41" s="30">
        <v>31</v>
      </c>
      <c r="X41" s="30">
        <v>0</v>
      </c>
      <c r="Y41" s="30">
        <v>0</v>
      </c>
      <c r="Z41" s="30">
        <v>1</v>
      </c>
      <c r="AA41" s="31">
        <v>0</v>
      </c>
      <c r="AB41" s="28">
        <f t="shared" si="55"/>
        <v>22.78</v>
      </c>
      <c r="AC41" s="23">
        <f t="shared" si="56"/>
        <v>31</v>
      </c>
      <c r="AD41" s="23">
        <f t="shared" si="57"/>
        <v>5</v>
      </c>
      <c r="AE41" s="49">
        <f t="shared" si="58"/>
        <v>58.78</v>
      </c>
      <c r="AF41" s="32">
        <v>49.03</v>
      </c>
      <c r="AG41" s="29"/>
      <c r="AH41" s="29"/>
      <c r="AI41" s="29"/>
      <c r="AJ41" s="30">
        <v>3</v>
      </c>
      <c r="AK41" s="30">
        <v>0</v>
      </c>
      <c r="AL41" s="30">
        <v>0</v>
      </c>
      <c r="AM41" s="30">
        <v>0</v>
      </c>
      <c r="AN41" s="31">
        <v>0</v>
      </c>
      <c r="AO41" s="28">
        <f t="shared" si="59"/>
        <v>49.03</v>
      </c>
      <c r="AP41" s="23">
        <f t="shared" si="60"/>
        <v>3</v>
      </c>
      <c r="AQ41" s="23">
        <f t="shared" si="61"/>
        <v>0</v>
      </c>
      <c r="AR41" s="49">
        <f t="shared" si="62"/>
        <v>52.03</v>
      </c>
      <c r="AS41" s="32">
        <v>23.63</v>
      </c>
      <c r="AT41" s="29"/>
      <c r="AU41" s="29"/>
      <c r="AV41" s="30">
        <v>1</v>
      </c>
      <c r="AW41" s="30">
        <v>0</v>
      </c>
      <c r="AX41" s="30">
        <v>0</v>
      </c>
      <c r="AY41" s="30">
        <v>0</v>
      </c>
      <c r="AZ41" s="31">
        <v>0</v>
      </c>
      <c r="BA41" s="28">
        <f t="shared" si="63"/>
        <v>23.63</v>
      </c>
      <c r="BB41" s="23">
        <f t="shared" si="64"/>
        <v>1</v>
      </c>
      <c r="BC41" s="23">
        <f t="shared" si="65"/>
        <v>0</v>
      </c>
      <c r="BD41" s="49">
        <f t="shared" si="66"/>
        <v>24.63</v>
      </c>
      <c r="BE41" s="28"/>
      <c r="BF41" s="47"/>
      <c r="BG41" s="30"/>
      <c r="BH41" s="30"/>
      <c r="BI41" s="30"/>
      <c r="BJ41" s="30"/>
      <c r="BK41" s="30"/>
      <c r="BL41" s="64">
        <f t="shared" si="67"/>
        <v>0</v>
      </c>
      <c r="BM41" s="27">
        <f t="shared" si="68"/>
        <v>0</v>
      </c>
      <c r="BN41" s="23">
        <f t="shared" si="69"/>
        <v>0</v>
      </c>
      <c r="BO41" s="73">
        <f t="shared" si="70"/>
        <v>0</v>
      </c>
      <c r="BP41" s="29">
        <v>43.42</v>
      </c>
      <c r="BQ41" s="29"/>
      <c r="BR41" s="29"/>
      <c r="BS41" s="29"/>
      <c r="BT41" s="30">
        <v>1</v>
      </c>
      <c r="BU41" s="30">
        <v>0</v>
      </c>
      <c r="BV41" s="30">
        <v>0</v>
      </c>
      <c r="BW41" s="30">
        <v>0</v>
      </c>
      <c r="BX41" s="31">
        <v>0</v>
      </c>
      <c r="BY41" s="28">
        <f t="shared" si="71"/>
        <v>43.42</v>
      </c>
      <c r="BZ41" s="23">
        <f t="shared" si="72"/>
        <v>1</v>
      </c>
      <c r="CA41" s="33">
        <f t="shared" si="73"/>
        <v>0</v>
      </c>
      <c r="CB41" s="49">
        <f t="shared" si="74"/>
        <v>44.42</v>
      </c>
      <c r="CC41" s="32"/>
      <c r="CD41" s="29"/>
      <c r="CE41" s="30"/>
      <c r="CF41" s="30"/>
      <c r="CG41" s="30"/>
      <c r="CH41" s="30"/>
      <c r="CI41" s="31"/>
      <c r="CJ41" s="28">
        <f t="shared" si="75"/>
        <v>0</v>
      </c>
      <c r="CK41" s="27">
        <f t="shared" si="76"/>
        <v>0</v>
      </c>
      <c r="CL41" s="23">
        <f t="shared" si="77"/>
        <v>0</v>
      </c>
      <c r="CM41" s="49">
        <f t="shared" si="78"/>
        <v>0</v>
      </c>
      <c r="IL41" s="93"/>
      <c r="IO41"/>
      <c r="IP41"/>
    </row>
    <row r="42" spans="1:251" s="4" customFormat="1" x14ac:dyDescent="0.2">
      <c r="A42" s="34">
        <v>11</v>
      </c>
      <c r="B42" s="67" t="s">
        <v>145</v>
      </c>
      <c r="C42" s="25"/>
      <c r="D42" s="68"/>
      <c r="E42" s="68" t="s">
        <v>15</v>
      </c>
      <c r="F42" s="136" t="s">
        <v>22</v>
      </c>
      <c r="G42" s="134"/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5">
        <f>IF(ISNA(VLOOKUP(E42,SortLookup!$A$1:$B$5,2,FALSE))," ",VLOOKUP(E42,SortLookup!$A$1:$B$5,2,FALSE))</f>
        <v>0</v>
      </c>
      <c r="J42" s="22">
        <f>IF(ISNA(VLOOKUP(F42,SortLookup!$A$7:$B$11,2,FALSE))," ",VLOOKUP(F42,SortLookup!$A$7:$B$11,2,FALSE))</f>
        <v>3</v>
      </c>
      <c r="K42" s="61">
        <f t="shared" si="50"/>
        <v>195.68</v>
      </c>
      <c r="L42" s="62">
        <f t="shared" si="51"/>
        <v>147.68</v>
      </c>
      <c r="M42" s="37">
        <f t="shared" si="52"/>
        <v>8</v>
      </c>
      <c r="N42" s="38">
        <f t="shared" si="53"/>
        <v>40</v>
      </c>
      <c r="O42" s="63">
        <f t="shared" si="54"/>
        <v>40</v>
      </c>
      <c r="P42" s="32">
        <v>25.92</v>
      </c>
      <c r="Q42" s="29"/>
      <c r="R42" s="29"/>
      <c r="S42" s="29"/>
      <c r="T42" s="29"/>
      <c r="U42" s="29"/>
      <c r="V42" s="29"/>
      <c r="W42" s="30">
        <v>32</v>
      </c>
      <c r="X42" s="30">
        <v>0</v>
      </c>
      <c r="Y42" s="30">
        <v>0</v>
      </c>
      <c r="Z42" s="30">
        <v>0</v>
      </c>
      <c r="AA42" s="31">
        <v>0</v>
      </c>
      <c r="AB42" s="28">
        <f t="shared" si="55"/>
        <v>25.92</v>
      </c>
      <c r="AC42" s="23">
        <f t="shared" si="56"/>
        <v>32</v>
      </c>
      <c r="AD42" s="23">
        <f t="shared" si="57"/>
        <v>0</v>
      </c>
      <c r="AE42" s="49">
        <f t="shared" si="58"/>
        <v>57.92</v>
      </c>
      <c r="AF42" s="32">
        <v>50.05</v>
      </c>
      <c r="AG42" s="29"/>
      <c r="AH42" s="29"/>
      <c r="AI42" s="29"/>
      <c r="AJ42" s="30">
        <v>2</v>
      </c>
      <c r="AK42" s="30">
        <v>0</v>
      </c>
      <c r="AL42" s="30">
        <v>0</v>
      </c>
      <c r="AM42" s="30">
        <v>0</v>
      </c>
      <c r="AN42" s="31">
        <v>0</v>
      </c>
      <c r="AO42" s="28">
        <f t="shared" si="59"/>
        <v>50.05</v>
      </c>
      <c r="AP42" s="23">
        <f t="shared" si="60"/>
        <v>2</v>
      </c>
      <c r="AQ42" s="23">
        <f t="shared" si="61"/>
        <v>0</v>
      </c>
      <c r="AR42" s="49">
        <f t="shared" si="62"/>
        <v>52.05</v>
      </c>
      <c r="AS42" s="32">
        <v>23.47</v>
      </c>
      <c r="AT42" s="29"/>
      <c r="AU42" s="29"/>
      <c r="AV42" s="30">
        <v>3</v>
      </c>
      <c r="AW42" s="30">
        <v>0</v>
      </c>
      <c r="AX42" s="30">
        <v>0</v>
      </c>
      <c r="AY42" s="30">
        <v>0</v>
      </c>
      <c r="AZ42" s="31">
        <v>0</v>
      </c>
      <c r="BA42" s="28">
        <f t="shared" si="63"/>
        <v>23.47</v>
      </c>
      <c r="BB42" s="23">
        <f t="shared" si="64"/>
        <v>3</v>
      </c>
      <c r="BC42" s="23">
        <f t="shared" si="65"/>
        <v>0</v>
      </c>
      <c r="BD42" s="49">
        <f t="shared" si="66"/>
        <v>26.47</v>
      </c>
      <c r="BE42" s="28"/>
      <c r="BF42" s="47"/>
      <c r="BG42" s="30"/>
      <c r="BH42" s="30"/>
      <c r="BI42" s="30"/>
      <c r="BJ42" s="30"/>
      <c r="BK42" s="30"/>
      <c r="BL42" s="64">
        <f t="shared" si="67"/>
        <v>0</v>
      </c>
      <c r="BM42" s="27">
        <f t="shared" si="68"/>
        <v>0</v>
      </c>
      <c r="BN42" s="23">
        <f t="shared" si="69"/>
        <v>0</v>
      </c>
      <c r="BO42" s="73">
        <f t="shared" si="70"/>
        <v>0</v>
      </c>
      <c r="BP42" s="29">
        <v>48.24</v>
      </c>
      <c r="BQ42" s="29"/>
      <c r="BR42" s="29"/>
      <c r="BS42" s="29"/>
      <c r="BT42" s="30">
        <v>3</v>
      </c>
      <c r="BU42" s="30">
        <v>1</v>
      </c>
      <c r="BV42" s="30">
        <v>0</v>
      </c>
      <c r="BW42" s="30">
        <v>1</v>
      </c>
      <c r="BX42" s="31">
        <v>0</v>
      </c>
      <c r="BY42" s="28">
        <f t="shared" si="71"/>
        <v>48.24</v>
      </c>
      <c r="BZ42" s="23">
        <f t="shared" si="72"/>
        <v>3</v>
      </c>
      <c r="CA42" s="33">
        <f t="shared" si="73"/>
        <v>8</v>
      </c>
      <c r="CB42" s="49">
        <f t="shared" si="74"/>
        <v>59.24</v>
      </c>
      <c r="CC42" s="32"/>
      <c r="CD42" s="29"/>
      <c r="CE42" s="30"/>
      <c r="CF42" s="30"/>
      <c r="CG42" s="30"/>
      <c r="CH42" s="30"/>
      <c r="CI42" s="31"/>
      <c r="CJ42" s="28">
        <f t="shared" si="75"/>
        <v>0</v>
      </c>
      <c r="CK42" s="27">
        <f t="shared" si="76"/>
        <v>0</v>
      </c>
      <c r="CL42" s="23">
        <f t="shared" si="77"/>
        <v>0</v>
      </c>
      <c r="CM42" s="49">
        <f t="shared" si="78"/>
        <v>0</v>
      </c>
      <c r="IL42" s="93"/>
      <c r="IQ42"/>
    </row>
    <row r="43" spans="1:251" s="4" customFormat="1" x14ac:dyDescent="0.2">
      <c r="A43" s="34">
        <v>12</v>
      </c>
      <c r="B43" s="67" t="s">
        <v>143</v>
      </c>
      <c r="C43" s="25"/>
      <c r="D43" s="68"/>
      <c r="E43" s="68" t="s">
        <v>15</v>
      </c>
      <c r="F43" s="136" t="s">
        <v>22</v>
      </c>
      <c r="G43" s="134"/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5">
        <f>IF(ISNA(VLOOKUP(E43,SortLookup!$A$1:$B$5,2,FALSE))," ",VLOOKUP(E43,SortLookup!$A$1:$B$5,2,FALSE))</f>
        <v>0</v>
      </c>
      <c r="J43" s="22">
        <f>IF(ISNA(VLOOKUP(F43,SortLookup!$A$7:$B$11,2,FALSE))," ",VLOOKUP(F43,SortLookup!$A$7:$B$11,2,FALSE))</f>
        <v>3</v>
      </c>
      <c r="K43" s="61">
        <f t="shared" si="50"/>
        <v>220.54</v>
      </c>
      <c r="L43" s="62">
        <f t="shared" si="51"/>
        <v>170.54</v>
      </c>
      <c r="M43" s="37">
        <f t="shared" si="52"/>
        <v>6</v>
      </c>
      <c r="N43" s="38">
        <f t="shared" si="53"/>
        <v>44</v>
      </c>
      <c r="O43" s="63">
        <f t="shared" si="54"/>
        <v>44</v>
      </c>
      <c r="P43" s="32">
        <v>31.86</v>
      </c>
      <c r="Q43" s="29"/>
      <c r="R43" s="29"/>
      <c r="S43" s="29"/>
      <c r="T43" s="29"/>
      <c r="U43" s="29"/>
      <c r="V43" s="29"/>
      <c r="W43" s="30">
        <v>27</v>
      </c>
      <c r="X43" s="30">
        <v>1</v>
      </c>
      <c r="Y43" s="30">
        <v>0</v>
      </c>
      <c r="Z43" s="30">
        <v>0</v>
      </c>
      <c r="AA43" s="31">
        <v>0</v>
      </c>
      <c r="AB43" s="28">
        <f t="shared" si="55"/>
        <v>31.86</v>
      </c>
      <c r="AC43" s="23">
        <f t="shared" si="56"/>
        <v>27</v>
      </c>
      <c r="AD43" s="23">
        <f t="shared" si="57"/>
        <v>3</v>
      </c>
      <c r="AE43" s="49">
        <f t="shared" si="58"/>
        <v>61.86</v>
      </c>
      <c r="AF43" s="32">
        <v>54.93</v>
      </c>
      <c r="AG43" s="29"/>
      <c r="AH43" s="29"/>
      <c r="AI43" s="29"/>
      <c r="AJ43" s="30">
        <v>2</v>
      </c>
      <c r="AK43" s="30">
        <v>0</v>
      </c>
      <c r="AL43" s="30">
        <v>0</v>
      </c>
      <c r="AM43" s="30">
        <v>0</v>
      </c>
      <c r="AN43" s="31">
        <v>0</v>
      </c>
      <c r="AO43" s="28">
        <f t="shared" si="59"/>
        <v>54.93</v>
      </c>
      <c r="AP43" s="23">
        <f t="shared" si="60"/>
        <v>2</v>
      </c>
      <c r="AQ43" s="23">
        <f t="shared" si="61"/>
        <v>0</v>
      </c>
      <c r="AR43" s="49">
        <f t="shared" si="62"/>
        <v>56.93</v>
      </c>
      <c r="AS43" s="32">
        <v>29.11</v>
      </c>
      <c r="AT43" s="29"/>
      <c r="AU43" s="29"/>
      <c r="AV43" s="30">
        <v>11</v>
      </c>
      <c r="AW43" s="30">
        <v>1</v>
      </c>
      <c r="AX43" s="30">
        <v>0</v>
      </c>
      <c r="AY43" s="30">
        <v>0</v>
      </c>
      <c r="AZ43" s="31">
        <v>0</v>
      </c>
      <c r="BA43" s="28">
        <f t="shared" si="63"/>
        <v>29.11</v>
      </c>
      <c r="BB43" s="23">
        <f t="shared" si="64"/>
        <v>11</v>
      </c>
      <c r="BC43" s="23">
        <f t="shared" si="65"/>
        <v>3</v>
      </c>
      <c r="BD43" s="49">
        <f t="shared" si="66"/>
        <v>43.11</v>
      </c>
      <c r="BE43" s="28"/>
      <c r="BF43" s="47"/>
      <c r="BG43" s="30"/>
      <c r="BH43" s="30"/>
      <c r="BI43" s="30"/>
      <c r="BJ43" s="30"/>
      <c r="BK43" s="30"/>
      <c r="BL43" s="64">
        <f t="shared" si="67"/>
        <v>0</v>
      </c>
      <c r="BM43" s="27">
        <f t="shared" si="68"/>
        <v>0</v>
      </c>
      <c r="BN43" s="23">
        <f t="shared" si="69"/>
        <v>0</v>
      </c>
      <c r="BO43" s="73">
        <f t="shared" si="70"/>
        <v>0</v>
      </c>
      <c r="BP43" s="29">
        <v>54.64</v>
      </c>
      <c r="BQ43" s="29"/>
      <c r="BR43" s="29"/>
      <c r="BS43" s="29"/>
      <c r="BT43" s="30">
        <v>4</v>
      </c>
      <c r="BU43" s="30">
        <v>0</v>
      </c>
      <c r="BV43" s="30">
        <v>0</v>
      </c>
      <c r="BW43" s="30">
        <v>0</v>
      </c>
      <c r="BX43" s="31">
        <v>0</v>
      </c>
      <c r="BY43" s="28">
        <f t="shared" si="71"/>
        <v>54.64</v>
      </c>
      <c r="BZ43" s="23">
        <f t="shared" si="72"/>
        <v>4</v>
      </c>
      <c r="CA43" s="33">
        <f t="shared" si="73"/>
        <v>0</v>
      </c>
      <c r="CB43" s="49">
        <f t="shared" si="74"/>
        <v>58.64</v>
      </c>
      <c r="CC43" s="32"/>
      <c r="CD43" s="29"/>
      <c r="CE43" s="30"/>
      <c r="CF43" s="30"/>
      <c r="CG43" s="30"/>
      <c r="CH43" s="30"/>
      <c r="CI43" s="31"/>
      <c r="CJ43" s="28">
        <f t="shared" si="75"/>
        <v>0</v>
      </c>
      <c r="CK43" s="27">
        <f t="shared" si="76"/>
        <v>0</v>
      </c>
      <c r="CL43" s="23">
        <f t="shared" si="77"/>
        <v>0</v>
      </c>
      <c r="CM43" s="49">
        <f t="shared" si="78"/>
        <v>0</v>
      </c>
      <c r="IL43" s="93"/>
    </row>
    <row r="44" spans="1:251" s="4" customFormat="1" x14ac:dyDescent="0.2">
      <c r="A44" s="34">
        <v>13</v>
      </c>
      <c r="B44" s="67" t="s">
        <v>123</v>
      </c>
      <c r="C44" s="25"/>
      <c r="D44" s="68"/>
      <c r="E44" s="68" t="s">
        <v>15</v>
      </c>
      <c r="F44" s="136" t="s">
        <v>97</v>
      </c>
      <c r="G44" s="134"/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5">
        <f>IF(ISNA(VLOOKUP(E44,SortLookup!$A$1:$B$5,2,FALSE))," ",VLOOKUP(E44,SortLookup!$A$1:$B$5,2,FALSE))</f>
        <v>0</v>
      </c>
      <c r="J44" s="22" t="str">
        <f>IF(ISNA(VLOOKUP(F44,SortLookup!$A$7:$B$11,2,FALSE))," ",VLOOKUP(F44,SortLookup!$A$7:$B$11,2,FALSE))</f>
        <v xml:space="preserve"> </v>
      </c>
      <c r="K44" s="61">
        <f t="shared" si="50"/>
        <v>222.29</v>
      </c>
      <c r="L44" s="62">
        <f t="shared" si="51"/>
        <v>186.29</v>
      </c>
      <c r="M44" s="37">
        <f t="shared" si="52"/>
        <v>0</v>
      </c>
      <c r="N44" s="38">
        <f t="shared" si="53"/>
        <v>36</v>
      </c>
      <c r="O44" s="63">
        <f t="shared" si="54"/>
        <v>36</v>
      </c>
      <c r="P44" s="32">
        <v>31.21</v>
      </c>
      <c r="Q44" s="29"/>
      <c r="R44" s="29"/>
      <c r="S44" s="29"/>
      <c r="T44" s="29"/>
      <c r="U44" s="29"/>
      <c r="V44" s="29"/>
      <c r="W44" s="30">
        <v>29</v>
      </c>
      <c r="X44" s="30">
        <v>0</v>
      </c>
      <c r="Y44" s="30">
        <v>0</v>
      </c>
      <c r="Z44" s="30">
        <v>0</v>
      </c>
      <c r="AA44" s="31">
        <v>0</v>
      </c>
      <c r="AB44" s="28">
        <f t="shared" si="55"/>
        <v>31.21</v>
      </c>
      <c r="AC44" s="23">
        <f t="shared" si="56"/>
        <v>29</v>
      </c>
      <c r="AD44" s="23">
        <f t="shared" si="57"/>
        <v>0</v>
      </c>
      <c r="AE44" s="49">
        <f t="shared" si="58"/>
        <v>60.21</v>
      </c>
      <c r="AF44" s="32">
        <v>70.510000000000005</v>
      </c>
      <c r="AG44" s="29"/>
      <c r="AH44" s="29"/>
      <c r="AI44" s="29"/>
      <c r="AJ44" s="30">
        <v>5</v>
      </c>
      <c r="AK44" s="30">
        <v>0</v>
      </c>
      <c r="AL44" s="30">
        <v>0</v>
      </c>
      <c r="AM44" s="30">
        <v>0</v>
      </c>
      <c r="AN44" s="31">
        <v>0</v>
      </c>
      <c r="AO44" s="28">
        <f t="shared" si="59"/>
        <v>70.510000000000005</v>
      </c>
      <c r="AP44" s="23">
        <f t="shared" si="60"/>
        <v>5</v>
      </c>
      <c r="AQ44" s="23">
        <f t="shared" si="61"/>
        <v>0</v>
      </c>
      <c r="AR44" s="49">
        <f t="shared" si="62"/>
        <v>75.510000000000005</v>
      </c>
      <c r="AS44" s="32">
        <v>32.43</v>
      </c>
      <c r="AT44" s="29"/>
      <c r="AU44" s="29"/>
      <c r="AV44" s="30">
        <v>1</v>
      </c>
      <c r="AW44" s="30">
        <v>0</v>
      </c>
      <c r="AX44" s="30">
        <v>0</v>
      </c>
      <c r="AY44" s="30">
        <v>0</v>
      </c>
      <c r="AZ44" s="31">
        <v>0</v>
      </c>
      <c r="BA44" s="28">
        <f t="shared" si="63"/>
        <v>32.43</v>
      </c>
      <c r="BB44" s="23">
        <f t="shared" si="64"/>
        <v>1</v>
      </c>
      <c r="BC44" s="23">
        <f t="shared" si="65"/>
        <v>0</v>
      </c>
      <c r="BD44" s="49">
        <f t="shared" si="66"/>
        <v>33.43</v>
      </c>
      <c r="BE44" s="28"/>
      <c r="BF44" s="47"/>
      <c r="BG44" s="30"/>
      <c r="BH44" s="30"/>
      <c r="BI44" s="30"/>
      <c r="BJ44" s="30"/>
      <c r="BK44" s="30"/>
      <c r="BL44" s="64">
        <f t="shared" si="67"/>
        <v>0</v>
      </c>
      <c r="BM44" s="27">
        <f t="shared" si="68"/>
        <v>0</v>
      </c>
      <c r="BN44" s="23">
        <f t="shared" si="69"/>
        <v>0</v>
      </c>
      <c r="BO44" s="73">
        <f t="shared" si="70"/>
        <v>0</v>
      </c>
      <c r="BP44" s="29">
        <v>52.14</v>
      </c>
      <c r="BQ44" s="29"/>
      <c r="BR44" s="29"/>
      <c r="BS44" s="29"/>
      <c r="BT44" s="30">
        <v>1</v>
      </c>
      <c r="BU44" s="30">
        <v>0</v>
      </c>
      <c r="BV44" s="30">
        <v>0</v>
      </c>
      <c r="BW44" s="30">
        <v>0</v>
      </c>
      <c r="BX44" s="31">
        <v>0</v>
      </c>
      <c r="BY44" s="28">
        <f t="shared" si="71"/>
        <v>52.14</v>
      </c>
      <c r="BZ44" s="23">
        <f t="shared" si="72"/>
        <v>1</v>
      </c>
      <c r="CA44" s="33">
        <f t="shared" si="73"/>
        <v>0</v>
      </c>
      <c r="CB44" s="49">
        <f t="shared" si="74"/>
        <v>53.14</v>
      </c>
      <c r="CC44" s="32"/>
      <c r="CD44" s="29"/>
      <c r="CE44" s="30"/>
      <c r="CF44" s="30"/>
      <c r="CG44" s="30"/>
      <c r="CH44" s="30"/>
      <c r="CI44" s="31"/>
      <c r="CJ44" s="28">
        <f t="shared" si="75"/>
        <v>0</v>
      </c>
      <c r="CK44" s="27">
        <f t="shared" si="76"/>
        <v>0</v>
      </c>
      <c r="CL44" s="23">
        <f t="shared" si="77"/>
        <v>0</v>
      </c>
      <c r="CM44" s="49">
        <f t="shared" si="78"/>
        <v>0</v>
      </c>
      <c r="IL44" s="93"/>
      <c r="IO44"/>
      <c r="IP44"/>
      <c r="IQ44"/>
    </row>
    <row r="45" spans="1:251" s="4" customFormat="1" x14ac:dyDescent="0.2">
      <c r="A45" s="34">
        <v>14</v>
      </c>
      <c r="B45" s="67" t="s">
        <v>103</v>
      </c>
      <c r="C45" s="25"/>
      <c r="D45" s="68"/>
      <c r="E45" s="68" t="s">
        <v>15</v>
      </c>
      <c r="F45" s="136" t="s">
        <v>22</v>
      </c>
      <c r="G45" s="134"/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5">
        <f>IF(ISNA(VLOOKUP(E45,SortLookup!$A$1:$B$5,2,FALSE))," ",VLOOKUP(E45,SortLookup!$A$1:$B$5,2,FALSE))</f>
        <v>0</v>
      </c>
      <c r="J45" s="22">
        <f>IF(ISNA(VLOOKUP(F45,SortLookup!$A$7:$B$11,2,FALSE))," ",VLOOKUP(F45,SortLookup!$A$7:$B$11,2,FALSE))</f>
        <v>3</v>
      </c>
      <c r="K45" s="61">
        <f t="shared" si="50"/>
        <v>236.91</v>
      </c>
      <c r="L45" s="62">
        <f t="shared" si="51"/>
        <v>189.91</v>
      </c>
      <c r="M45" s="37">
        <f t="shared" si="52"/>
        <v>8</v>
      </c>
      <c r="N45" s="38">
        <f t="shared" si="53"/>
        <v>39</v>
      </c>
      <c r="O45" s="63">
        <f t="shared" si="54"/>
        <v>39</v>
      </c>
      <c r="P45" s="32">
        <v>37.130000000000003</v>
      </c>
      <c r="Q45" s="29"/>
      <c r="R45" s="29"/>
      <c r="S45" s="29"/>
      <c r="T45" s="29"/>
      <c r="U45" s="29"/>
      <c r="V45" s="29"/>
      <c r="W45" s="30">
        <v>18</v>
      </c>
      <c r="X45" s="30">
        <v>1</v>
      </c>
      <c r="Y45" s="30">
        <v>0</v>
      </c>
      <c r="Z45" s="30">
        <v>0</v>
      </c>
      <c r="AA45" s="31">
        <v>0</v>
      </c>
      <c r="AB45" s="28">
        <f t="shared" si="55"/>
        <v>37.130000000000003</v>
      </c>
      <c r="AC45" s="23">
        <f t="shared" si="56"/>
        <v>18</v>
      </c>
      <c r="AD45" s="23">
        <f t="shared" si="57"/>
        <v>3</v>
      </c>
      <c r="AE45" s="49">
        <f t="shared" si="58"/>
        <v>58.13</v>
      </c>
      <c r="AF45" s="32">
        <v>83.49</v>
      </c>
      <c r="AG45" s="29"/>
      <c r="AH45" s="29"/>
      <c r="AI45" s="29"/>
      <c r="AJ45" s="30">
        <v>12</v>
      </c>
      <c r="AK45" s="30">
        <v>0</v>
      </c>
      <c r="AL45" s="30">
        <v>0</v>
      </c>
      <c r="AM45" s="30">
        <v>0</v>
      </c>
      <c r="AN45" s="31">
        <v>0</v>
      </c>
      <c r="AO45" s="28">
        <f t="shared" si="59"/>
        <v>83.49</v>
      </c>
      <c r="AP45" s="23">
        <f t="shared" si="60"/>
        <v>12</v>
      </c>
      <c r="AQ45" s="23">
        <f t="shared" si="61"/>
        <v>0</v>
      </c>
      <c r="AR45" s="49">
        <f t="shared" si="62"/>
        <v>95.49</v>
      </c>
      <c r="AS45" s="32">
        <v>21.62</v>
      </c>
      <c r="AT45" s="29"/>
      <c r="AU45" s="29"/>
      <c r="AV45" s="30">
        <v>5</v>
      </c>
      <c r="AW45" s="30">
        <v>0</v>
      </c>
      <c r="AX45" s="30">
        <v>0</v>
      </c>
      <c r="AY45" s="30">
        <v>0</v>
      </c>
      <c r="AZ45" s="31">
        <v>0</v>
      </c>
      <c r="BA45" s="28">
        <f t="shared" si="63"/>
        <v>21.62</v>
      </c>
      <c r="BB45" s="23">
        <f t="shared" si="64"/>
        <v>5</v>
      </c>
      <c r="BC45" s="23">
        <f t="shared" si="65"/>
        <v>0</v>
      </c>
      <c r="BD45" s="49">
        <f t="shared" si="66"/>
        <v>26.62</v>
      </c>
      <c r="BE45" s="28"/>
      <c r="BF45" s="47"/>
      <c r="BG45" s="30"/>
      <c r="BH45" s="30"/>
      <c r="BI45" s="30"/>
      <c r="BJ45" s="30"/>
      <c r="BK45" s="30"/>
      <c r="BL45" s="64">
        <f t="shared" si="67"/>
        <v>0</v>
      </c>
      <c r="BM45" s="27">
        <f t="shared" si="68"/>
        <v>0</v>
      </c>
      <c r="BN45" s="23">
        <f t="shared" si="69"/>
        <v>0</v>
      </c>
      <c r="BO45" s="73">
        <f t="shared" si="70"/>
        <v>0</v>
      </c>
      <c r="BP45" s="29">
        <v>47.67</v>
      </c>
      <c r="BQ45" s="29"/>
      <c r="BR45" s="29"/>
      <c r="BS45" s="29"/>
      <c r="BT45" s="30">
        <v>4</v>
      </c>
      <c r="BU45" s="30">
        <v>0</v>
      </c>
      <c r="BV45" s="30">
        <v>0</v>
      </c>
      <c r="BW45" s="30">
        <v>1</v>
      </c>
      <c r="BX45" s="31">
        <v>0</v>
      </c>
      <c r="BY45" s="28">
        <f t="shared" si="71"/>
        <v>47.67</v>
      </c>
      <c r="BZ45" s="23">
        <f t="shared" si="72"/>
        <v>4</v>
      </c>
      <c r="CA45" s="33">
        <f t="shared" si="73"/>
        <v>5</v>
      </c>
      <c r="CB45" s="49">
        <f t="shared" si="74"/>
        <v>56.67</v>
      </c>
      <c r="CC45" s="32"/>
      <c r="CD45" s="29"/>
      <c r="CE45" s="30"/>
      <c r="CF45" s="30"/>
      <c r="CG45" s="30"/>
      <c r="CH45" s="30"/>
      <c r="CI45" s="31"/>
      <c r="CJ45" s="28">
        <f t="shared" si="75"/>
        <v>0</v>
      </c>
      <c r="CK45" s="27">
        <f t="shared" si="76"/>
        <v>0</v>
      </c>
      <c r="CL45" s="23">
        <f t="shared" si="77"/>
        <v>0</v>
      </c>
      <c r="CM45" s="49">
        <f t="shared" si="78"/>
        <v>0</v>
      </c>
      <c r="IL45" s="93"/>
      <c r="IO45"/>
      <c r="IP45"/>
    </row>
    <row r="46" spans="1:251" s="4" customFormat="1" x14ac:dyDescent="0.2">
      <c r="A46" s="34">
        <v>15</v>
      </c>
      <c r="B46" s="67" t="s">
        <v>111</v>
      </c>
      <c r="C46" s="25"/>
      <c r="D46" s="68"/>
      <c r="E46" s="68" t="s">
        <v>15</v>
      </c>
      <c r="F46" s="136" t="s">
        <v>97</v>
      </c>
      <c r="G46" s="134"/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5">
        <f>IF(ISNA(VLOOKUP(E46,SortLookup!$A$1:$B$5,2,FALSE))," ",VLOOKUP(E46,SortLookup!$A$1:$B$5,2,FALSE))</f>
        <v>0</v>
      </c>
      <c r="J46" s="22" t="str">
        <f>IF(ISNA(VLOOKUP(F46,SortLookup!$A$7:$B$11,2,FALSE))," ",VLOOKUP(F46,SortLookup!$A$7:$B$11,2,FALSE))</f>
        <v xml:space="preserve"> </v>
      </c>
      <c r="K46" s="61">
        <f t="shared" si="50"/>
        <v>247.37</v>
      </c>
      <c r="L46" s="62">
        <f t="shared" si="51"/>
        <v>201.37</v>
      </c>
      <c r="M46" s="37">
        <f t="shared" si="52"/>
        <v>3</v>
      </c>
      <c r="N46" s="38">
        <f t="shared" si="53"/>
        <v>43</v>
      </c>
      <c r="O46" s="63">
        <f t="shared" si="54"/>
        <v>43</v>
      </c>
      <c r="P46" s="32">
        <v>25.08</v>
      </c>
      <c r="Q46" s="29"/>
      <c r="R46" s="29"/>
      <c r="S46" s="29"/>
      <c r="T46" s="29"/>
      <c r="U46" s="29"/>
      <c r="V46" s="29"/>
      <c r="W46" s="30">
        <v>20</v>
      </c>
      <c r="X46" s="30">
        <v>0</v>
      </c>
      <c r="Y46" s="30">
        <v>0</v>
      </c>
      <c r="Z46" s="30">
        <v>0</v>
      </c>
      <c r="AA46" s="31">
        <v>0</v>
      </c>
      <c r="AB46" s="28">
        <f t="shared" si="55"/>
        <v>25.08</v>
      </c>
      <c r="AC46" s="23">
        <f t="shared" si="56"/>
        <v>20</v>
      </c>
      <c r="AD46" s="23">
        <f t="shared" si="57"/>
        <v>0</v>
      </c>
      <c r="AE46" s="49">
        <f t="shared" si="58"/>
        <v>45.08</v>
      </c>
      <c r="AF46" s="32">
        <v>94.39</v>
      </c>
      <c r="AG46" s="29"/>
      <c r="AH46" s="29"/>
      <c r="AI46" s="29"/>
      <c r="AJ46" s="30">
        <v>11</v>
      </c>
      <c r="AK46" s="30">
        <v>0</v>
      </c>
      <c r="AL46" s="30">
        <v>0</v>
      </c>
      <c r="AM46" s="30">
        <v>0</v>
      </c>
      <c r="AN46" s="31">
        <v>0</v>
      </c>
      <c r="AO46" s="28">
        <f t="shared" si="59"/>
        <v>94.39</v>
      </c>
      <c r="AP46" s="23">
        <f t="shared" si="60"/>
        <v>11</v>
      </c>
      <c r="AQ46" s="23">
        <f t="shared" si="61"/>
        <v>0</v>
      </c>
      <c r="AR46" s="49">
        <f t="shared" si="62"/>
        <v>105.39</v>
      </c>
      <c r="AS46" s="32">
        <v>37.01</v>
      </c>
      <c r="AT46" s="29"/>
      <c r="AU46" s="29"/>
      <c r="AV46" s="30">
        <v>5</v>
      </c>
      <c r="AW46" s="30">
        <v>0</v>
      </c>
      <c r="AX46" s="30">
        <v>0</v>
      </c>
      <c r="AY46" s="30">
        <v>0</v>
      </c>
      <c r="AZ46" s="31">
        <v>0</v>
      </c>
      <c r="BA46" s="28">
        <f t="shared" si="63"/>
        <v>37.01</v>
      </c>
      <c r="BB46" s="23">
        <f t="shared" si="64"/>
        <v>5</v>
      </c>
      <c r="BC46" s="23">
        <f t="shared" si="65"/>
        <v>0</v>
      </c>
      <c r="BD46" s="49">
        <f t="shared" si="66"/>
        <v>42.01</v>
      </c>
      <c r="BE46" s="28"/>
      <c r="BF46" s="47"/>
      <c r="BG46" s="30"/>
      <c r="BH46" s="30"/>
      <c r="BI46" s="30"/>
      <c r="BJ46" s="30"/>
      <c r="BK46" s="30"/>
      <c r="BL46" s="64">
        <f t="shared" si="67"/>
        <v>0</v>
      </c>
      <c r="BM46" s="27">
        <f t="shared" si="68"/>
        <v>0</v>
      </c>
      <c r="BN46" s="23">
        <f t="shared" si="69"/>
        <v>0</v>
      </c>
      <c r="BO46" s="73">
        <f t="shared" si="70"/>
        <v>0</v>
      </c>
      <c r="BP46" s="29">
        <v>44.89</v>
      </c>
      <c r="BQ46" s="29"/>
      <c r="BR46" s="29"/>
      <c r="BS46" s="29"/>
      <c r="BT46" s="30">
        <v>7</v>
      </c>
      <c r="BU46" s="30">
        <v>1</v>
      </c>
      <c r="BV46" s="30">
        <v>0</v>
      </c>
      <c r="BW46" s="30">
        <v>0</v>
      </c>
      <c r="BX46" s="31">
        <v>0</v>
      </c>
      <c r="BY46" s="28">
        <f t="shared" si="71"/>
        <v>44.89</v>
      </c>
      <c r="BZ46" s="23">
        <f t="shared" si="72"/>
        <v>7</v>
      </c>
      <c r="CA46" s="33">
        <f t="shared" si="73"/>
        <v>3</v>
      </c>
      <c r="CB46" s="49">
        <f t="shared" si="74"/>
        <v>54.89</v>
      </c>
      <c r="CC46" s="32"/>
      <c r="CD46" s="29"/>
      <c r="CE46" s="30"/>
      <c r="CF46" s="30"/>
      <c r="CG46" s="30"/>
      <c r="CH46" s="30"/>
      <c r="CI46" s="31"/>
      <c r="CJ46" s="28">
        <f t="shared" si="75"/>
        <v>0</v>
      </c>
      <c r="CK46" s="27">
        <f t="shared" si="76"/>
        <v>0</v>
      </c>
      <c r="CL46" s="23">
        <f t="shared" si="77"/>
        <v>0</v>
      </c>
      <c r="CM46" s="49">
        <f t="shared" si="78"/>
        <v>0</v>
      </c>
      <c r="CN46" s="1"/>
      <c r="CO46" s="1"/>
      <c r="CP46" s="2"/>
      <c r="CQ46" s="2"/>
      <c r="CR46" s="2"/>
      <c r="CS46" s="2"/>
      <c r="CT46" s="2"/>
      <c r="CU46" s="65"/>
      <c r="CV46" s="13"/>
      <c r="CW46" s="6"/>
      <c r="CX46" s="41"/>
      <c r="CY46" s="1"/>
      <c r="CZ46" s="1"/>
      <c r="DA46" s="2"/>
      <c r="DB46" s="2"/>
      <c r="DC46" s="2"/>
      <c r="DD46" s="2"/>
      <c r="DE46" s="2"/>
      <c r="DF46" s="65"/>
      <c r="DG46" s="13"/>
      <c r="DH46" s="6"/>
      <c r="DI46" s="41"/>
      <c r="DJ46" s="1"/>
      <c r="DK46" s="1"/>
      <c r="DL46" s="2"/>
      <c r="DM46" s="2"/>
      <c r="DN46" s="2"/>
      <c r="DO46" s="2"/>
      <c r="DP46" s="2"/>
      <c r="DQ46" s="65"/>
      <c r="DR46" s="13"/>
      <c r="DS46" s="6"/>
      <c r="DT46" s="41"/>
      <c r="DU46" s="1"/>
      <c r="DV46" s="1"/>
      <c r="DW46" s="2"/>
      <c r="DX46" s="2"/>
      <c r="DY46" s="2"/>
      <c r="DZ46" s="2"/>
      <c r="EA46" s="2"/>
      <c r="EB46" s="65"/>
      <c r="EC46" s="13"/>
      <c r="ED46" s="6"/>
      <c r="EE46" s="41"/>
      <c r="EF46" s="1"/>
      <c r="EG46" s="1"/>
      <c r="EH46" s="2"/>
      <c r="EI46" s="2"/>
      <c r="EJ46" s="2"/>
      <c r="EK46" s="2"/>
      <c r="EL46" s="2"/>
      <c r="EM46" s="65"/>
      <c r="EN46" s="13"/>
      <c r="EO46" s="6"/>
      <c r="EP46" s="41"/>
      <c r="EQ46" s="1"/>
      <c r="ER46" s="1"/>
      <c r="ES46" s="2"/>
      <c r="ET46" s="2"/>
      <c r="EU46" s="2"/>
      <c r="EV46" s="2"/>
      <c r="EW46" s="2"/>
      <c r="EX46" s="65"/>
      <c r="EY46" s="13"/>
      <c r="EZ46" s="6"/>
      <c r="FA46" s="41"/>
      <c r="FB46" s="1"/>
      <c r="FC46" s="1"/>
      <c r="FD46" s="2"/>
      <c r="FE46" s="2"/>
      <c r="FF46" s="2"/>
      <c r="FG46" s="2"/>
      <c r="FH46" s="2"/>
      <c r="FI46" s="65"/>
      <c r="FJ46" s="13"/>
      <c r="FK46" s="6"/>
      <c r="FL46" s="41"/>
      <c r="FM46" s="1"/>
      <c r="FN46" s="1"/>
      <c r="FO46" s="2"/>
      <c r="FP46" s="2"/>
      <c r="FQ46" s="2"/>
      <c r="FR46" s="2"/>
      <c r="FS46" s="2"/>
      <c r="FT46" s="65"/>
      <c r="FU46" s="13"/>
      <c r="FV46" s="6"/>
      <c r="FW46" s="41"/>
      <c r="FX46" s="1"/>
      <c r="FY46" s="1"/>
      <c r="FZ46" s="2"/>
      <c r="GA46" s="2"/>
      <c r="GB46" s="2"/>
      <c r="GC46" s="2"/>
      <c r="GD46" s="2"/>
      <c r="GE46" s="65"/>
      <c r="GF46" s="13"/>
      <c r="GG46" s="6"/>
      <c r="GH46" s="41"/>
      <c r="GI46" s="1"/>
      <c r="GJ46" s="1"/>
      <c r="GK46" s="2"/>
      <c r="GL46" s="2"/>
      <c r="GM46" s="2"/>
      <c r="GN46" s="2"/>
      <c r="GO46" s="2"/>
      <c r="GP46" s="65"/>
      <c r="GQ46" s="13"/>
      <c r="GR46" s="6"/>
      <c r="GS46" s="41"/>
      <c r="GT46" s="1"/>
      <c r="GU46" s="1"/>
      <c r="GV46" s="2"/>
      <c r="GW46" s="2"/>
      <c r="GX46" s="2"/>
      <c r="GY46" s="2"/>
      <c r="GZ46" s="2"/>
      <c r="HA46" s="65"/>
      <c r="HB46" s="13"/>
      <c r="HC46" s="6"/>
      <c r="HD46" s="41"/>
      <c r="HE46" s="1"/>
      <c r="HF46" s="1"/>
      <c r="HG46" s="2"/>
      <c r="HH46" s="2"/>
      <c r="HI46" s="2"/>
      <c r="HJ46" s="2"/>
      <c r="HK46" s="2"/>
      <c r="HL46" s="65"/>
      <c r="HM46" s="13"/>
      <c r="HN46" s="6"/>
      <c r="HO46" s="41"/>
      <c r="HP46" s="1"/>
      <c r="HQ46" s="1"/>
      <c r="HR46" s="2"/>
      <c r="HS46" s="2"/>
      <c r="HT46" s="2"/>
      <c r="HU46" s="2"/>
      <c r="HV46" s="2"/>
      <c r="HW46" s="65"/>
      <c r="HX46" s="13"/>
      <c r="HY46" s="6"/>
      <c r="HZ46" s="41"/>
      <c r="IA46" s="1"/>
      <c r="IB46" s="1"/>
      <c r="IC46" s="2"/>
      <c r="ID46" s="2"/>
      <c r="IE46" s="2"/>
      <c r="IF46" s="2"/>
      <c r="IG46" s="2"/>
      <c r="IH46" s="65"/>
      <c r="II46" s="13"/>
      <c r="IJ46" s="6"/>
      <c r="IK46" s="41"/>
      <c r="IL46" s="93"/>
      <c r="IM46"/>
      <c r="IN46"/>
      <c r="IO46"/>
      <c r="IP46"/>
    </row>
    <row r="47" spans="1:251" s="4" customFormat="1" x14ac:dyDescent="0.2">
      <c r="A47" s="34">
        <v>16</v>
      </c>
      <c r="B47" s="67" t="s">
        <v>153</v>
      </c>
      <c r="C47" s="25"/>
      <c r="D47" s="68"/>
      <c r="E47" s="68" t="s">
        <v>15</v>
      </c>
      <c r="F47" s="136" t="s">
        <v>97</v>
      </c>
      <c r="G47" s="134"/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5">
        <f>IF(ISNA(VLOOKUP(E47,SortLookup!$A$1:$B$5,2,FALSE))," ",VLOOKUP(E47,SortLookup!$A$1:$B$5,2,FALSE))</f>
        <v>0</v>
      </c>
      <c r="J47" s="22" t="str">
        <f>IF(ISNA(VLOOKUP(F47,SortLookup!$A$7:$B$11,2,FALSE))," ",VLOOKUP(F47,SortLookup!$A$7:$B$11,2,FALSE))</f>
        <v xml:space="preserve"> </v>
      </c>
      <c r="K47" s="61">
        <f t="shared" si="50"/>
        <v>254.81</v>
      </c>
      <c r="L47" s="62">
        <f t="shared" si="51"/>
        <v>190.81</v>
      </c>
      <c r="M47" s="37">
        <f t="shared" si="52"/>
        <v>15</v>
      </c>
      <c r="N47" s="38">
        <f t="shared" si="53"/>
        <v>49</v>
      </c>
      <c r="O47" s="63">
        <f t="shared" si="54"/>
        <v>49</v>
      </c>
      <c r="P47" s="32">
        <v>28.73</v>
      </c>
      <c r="Q47" s="29"/>
      <c r="R47" s="29"/>
      <c r="S47" s="29"/>
      <c r="T47" s="29"/>
      <c r="U47" s="29"/>
      <c r="V47" s="29"/>
      <c r="W47" s="30">
        <v>29</v>
      </c>
      <c r="X47" s="30">
        <v>0</v>
      </c>
      <c r="Y47" s="30">
        <v>0</v>
      </c>
      <c r="Z47" s="30">
        <v>0</v>
      </c>
      <c r="AA47" s="31">
        <v>0</v>
      </c>
      <c r="AB47" s="28">
        <f t="shared" si="55"/>
        <v>28.73</v>
      </c>
      <c r="AC47" s="23">
        <f t="shared" si="56"/>
        <v>29</v>
      </c>
      <c r="AD47" s="23">
        <f t="shared" si="57"/>
        <v>0</v>
      </c>
      <c r="AE47" s="49">
        <f t="shared" si="58"/>
        <v>57.73</v>
      </c>
      <c r="AF47" s="32">
        <v>74.209999999999994</v>
      </c>
      <c r="AG47" s="29"/>
      <c r="AH47" s="29"/>
      <c r="AI47" s="29"/>
      <c r="AJ47" s="30">
        <v>12</v>
      </c>
      <c r="AK47" s="30">
        <v>0</v>
      </c>
      <c r="AL47" s="30">
        <v>0</v>
      </c>
      <c r="AM47" s="30">
        <v>2</v>
      </c>
      <c r="AN47" s="31">
        <v>0</v>
      </c>
      <c r="AO47" s="28">
        <f t="shared" si="59"/>
        <v>74.209999999999994</v>
      </c>
      <c r="AP47" s="23">
        <f t="shared" si="60"/>
        <v>12</v>
      </c>
      <c r="AQ47" s="23">
        <f t="shared" si="61"/>
        <v>10</v>
      </c>
      <c r="AR47" s="49">
        <f t="shared" si="62"/>
        <v>96.21</v>
      </c>
      <c r="AS47" s="32">
        <v>31.71</v>
      </c>
      <c r="AT47" s="29"/>
      <c r="AU47" s="29"/>
      <c r="AV47" s="30">
        <v>0</v>
      </c>
      <c r="AW47" s="30">
        <v>0</v>
      </c>
      <c r="AX47" s="30">
        <v>0</v>
      </c>
      <c r="AY47" s="30">
        <v>1</v>
      </c>
      <c r="AZ47" s="31">
        <v>0</v>
      </c>
      <c r="BA47" s="28">
        <f t="shared" si="63"/>
        <v>31.71</v>
      </c>
      <c r="BB47" s="23">
        <f t="shared" si="64"/>
        <v>0</v>
      </c>
      <c r="BC47" s="23">
        <f t="shared" si="65"/>
        <v>5</v>
      </c>
      <c r="BD47" s="49">
        <f t="shared" si="66"/>
        <v>36.71</v>
      </c>
      <c r="BE47" s="28"/>
      <c r="BF47" s="47"/>
      <c r="BG47" s="30"/>
      <c r="BH47" s="30"/>
      <c r="BI47" s="30"/>
      <c r="BJ47" s="30"/>
      <c r="BK47" s="30"/>
      <c r="BL47" s="64">
        <f t="shared" si="67"/>
        <v>0</v>
      </c>
      <c r="BM47" s="27">
        <f t="shared" si="68"/>
        <v>0</v>
      </c>
      <c r="BN47" s="23">
        <f t="shared" si="69"/>
        <v>0</v>
      </c>
      <c r="BO47" s="73">
        <f t="shared" si="70"/>
        <v>0</v>
      </c>
      <c r="BP47" s="29">
        <v>56.16</v>
      </c>
      <c r="BQ47" s="29"/>
      <c r="BR47" s="29"/>
      <c r="BS47" s="29"/>
      <c r="BT47" s="30">
        <v>8</v>
      </c>
      <c r="BU47" s="30">
        <v>0</v>
      </c>
      <c r="BV47" s="30">
        <v>0</v>
      </c>
      <c r="BW47" s="30">
        <v>0</v>
      </c>
      <c r="BX47" s="31">
        <v>0</v>
      </c>
      <c r="BY47" s="28">
        <f t="shared" si="71"/>
        <v>56.16</v>
      </c>
      <c r="BZ47" s="23">
        <f t="shared" si="72"/>
        <v>8</v>
      </c>
      <c r="CA47" s="33">
        <f t="shared" si="73"/>
        <v>0</v>
      </c>
      <c r="CB47" s="49">
        <f t="shared" si="74"/>
        <v>64.16</v>
      </c>
      <c r="CC47" s="32"/>
      <c r="CD47" s="29"/>
      <c r="CE47" s="30"/>
      <c r="CF47" s="30"/>
      <c r="CG47" s="30"/>
      <c r="CH47" s="30"/>
      <c r="CI47" s="31"/>
      <c r="CJ47" s="28">
        <f t="shared" si="75"/>
        <v>0</v>
      </c>
      <c r="CK47" s="27">
        <f t="shared" si="76"/>
        <v>0</v>
      </c>
      <c r="CL47" s="23">
        <f t="shared" si="77"/>
        <v>0</v>
      </c>
      <c r="CM47" s="49">
        <f t="shared" si="78"/>
        <v>0</v>
      </c>
      <c r="CN47"/>
      <c r="CO47"/>
      <c r="CP47"/>
      <c r="CQ47"/>
      <c r="CR47"/>
      <c r="CS47"/>
      <c r="CT47"/>
      <c r="CW47"/>
      <c r="CZ47"/>
      <c r="DA47"/>
      <c r="DB47"/>
      <c r="DC47"/>
      <c r="DD47"/>
      <c r="DE47"/>
      <c r="DH47"/>
      <c r="DK47"/>
      <c r="DL47"/>
      <c r="DM47"/>
      <c r="DN47"/>
      <c r="DO47"/>
      <c r="DP47"/>
      <c r="DS47"/>
      <c r="DV47"/>
      <c r="DW47"/>
      <c r="DX47"/>
      <c r="DY47"/>
      <c r="DZ47"/>
      <c r="EA47"/>
      <c r="ED47"/>
      <c r="EG47"/>
      <c r="EH47"/>
      <c r="EI47"/>
      <c r="EJ47"/>
      <c r="EK47"/>
      <c r="EL47"/>
      <c r="EO47"/>
      <c r="ER47"/>
      <c r="ES47"/>
      <c r="ET47"/>
      <c r="EU47"/>
      <c r="EV47"/>
      <c r="EW47"/>
      <c r="EZ47"/>
      <c r="FC47"/>
      <c r="FD47"/>
      <c r="FE47"/>
      <c r="FF47"/>
      <c r="FG47"/>
      <c r="FH47"/>
      <c r="FK47"/>
      <c r="FN47"/>
      <c r="FO47"/>
      <c r="FP47"/>
      <c r="FQ47"/>
      <c r="FR47"/>
      <c r="FS47"/>
      <c r="FV47"/>
      <c r="FY47"/>
      <c r="FZ47"/>
      <c r="GA47"/>
      <c r="GB47"/>
      <c r="GC47"/>
      <c r="GD47"/>
      <c r="GG47"/>
      <c r="GJ47"/>
      <c r="GK47"/>
      <c r="GL47"/>
      <c r="GM47"/>
      <c r="GN47"/>
      <c r="GO47"/>
      <c r="GR47"/>
      <c r="GU47"/>
      <c r="GV47"/>
      <c r="GW47"/>
      <c r="GX47"/>
      <c r="GY47"/>
      <c r="GZ47"/>
      <c r="HC47"/>
      <c r="HF47"/>
      <c r="HG47"/>
      <c r="HH47"/>
      <c r="HI47"/>
      <c r="HJ47"/>
      <c r="HK47"/>
      <c r="HN47"/>
      <c r="HQ47"/>
      <c r="HR47"/>
      <c r="HS47"/>
      <c r="HT47"/>
      <c r="HU47"/>
      <c r="HV47"/>
      <c r="HY47"/>
      <c r="IB47"/>
      <c r="IC47"/>
      <c r="ID47"/>
      <c r="IE47"/>
      <c r="IF47"/>
      <c r="IG47"/>
      <c r="IJ47"/>
      <c r="IK47"/>
      <c r="IL47" s="93"/>
      <c r="IM47"/>
      <c r="IN47"/>
    </row>
    <row r="48" spans="1:251" s="4" customFormat="1" x14ac:dyDescent="0.2">
      <c r="A48" s="34">
        <v>17</v>
      </c>
      <c r="B48" s="67" t="s">
        <v>120</v>
      </c>
      <c r="C48" s="25"/>
      <c r="D48" s="68"/>
      <c r="E48" s="68" t="s">
        <v>15</v>
      </c>
      <c r="F48" s="136" t="s">
        <v>121</v>
      </c>
      <c r="G48" s="134"/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5">
        <f>IF(ISNA(VLOOKUP(E48,SortLookup!$A$1:$B$5,2,FALSE))," ",VLOOKUP(E48,SortLookup!$A$1:$B$5,2,FALSE))</f>
        <v>0</v>
      </c>
      <c r="J48" s="22" t="str">
        <f>IF(ISNA(VLOOKUP(F48,SortLookup!$A$7:$B$11,2,FALSE))," ",VLOOKUP(F48,SortLookup!$A$7:$B$11,2,FALSE))</f>
        <v xml:space="preserve"> </v>
      </c>
      <c r="K48" s="61">
        <f t="shared" si="50"/>
        <v>304.77</v>
      </c>
      <c r="L48" s="62">
        <f t="shared" si="51"/>
        <v>279.77</v>
      </c>
      <c r="M48" s="37">
        <f t="shared" si="52"/>
        <v>5</v>
      </c>
      <c r="N48" s="38">
        <f t="shared" si="53"/>
        <v>20</v>
      </c>
      <c r="O48" s="63">
        <f t="shared" si="54"/>
        <v>20</v>
      </c>
      <c r="P48" s="32">
        <v>45.71</v>
      </c>
      <c r="Q48" s="29"/>
      <c r="R48" s="29"/>
      <c r="S48" s="29"/>
      <c r="T48" s="29"/>
      <c r="U48" s="29"/>
      <c r="V48" s="29"/>
      <c r="W48" s="30">
        <v>16</v>
      </c>
      <c r="X48" s="30">
        <v>0</v>
      </c>
      <c r="Y48" s="30">
        <v>0</v>
      </c>
      <c r="Z48" s="30">
        <v>0</v>
      </c>
      <c r="AA48" s="31">
        <v>0</v>
      </c>
      <c r="AB48" s="28">
        <f t="shared" si="55"/>
        <v>45.71</v>
      </c>
      <c r="AC48" s="23">
        <f t="shared" si="56"/>
        <v>16</v>
      </c>
      <c r="AD48" s="23">
        <f t="shared" si="57"/>
        <v>0</v>
      </c>
      <c r="AE48" s="49">
        <f t="shared" si="58"/>
        <v>61.71</v>
      </c>
      <c r="AF48" s="32">
        <v>92.06</v>
      </c>
      <c r="AG48" s="29"/>
      <c r="AH48" s="29"/>
      <c r="AI48" s="29"/>
      <c r="AJ48" s="30">
        <v>1</v>
      </c>
      <c r="AK48" s="30">
        <v>0</v>
      </c>
      <c r="AL48" s="30">
        <v>0</v>
      </c>
      <c r="AM48" s="30">
        <v>0</v>
      </c>
      <c r="AN48" s="31">
        <v>0</v>
      </c>
      <c r="AO48" s="28">
        <f t="shared" si="59"/>
        <v>92.06</v>
      </c>
      <c r="AP48" s="23">
        <f t="shared" si="60"/>
        <v>1</v>
      </c>
      <c r="AQ48" s="23">
        <f t="shared" si="61"/>
        <v>0</v>
      </c>
      <c r="AR48" s="49">
        <f t="shared" si="62"/>
        <v>93.06</v>
      </c>
      <c r="AS48" s="32">
        <v>72.510000000000005</v>
      </c>
      <c r="AT48" s="29"/>
      <c r="AU48" s="29"/>
      <c r="AV48" s="30">
        <v>1</v>
      </c>
      <c r="AW48" s="30">
        <v>0</v>
      </c>
      <c r="AX48" s="30">
        <v>0</v>
      </c>
      <c r="AY48" s="30">
        <v>0</v>
      </c>
      <c r="AZ48" s="31">
        <v>0</v>
      </c>
      <c r="BA48" s="28">
        <f t="shared" si="63"/>
        <v>72.510000000000005</v>
      </c>
      <c r="BB48" s="23">
        <f t="shared" si="64"/>
        <v>1</v>
      </c>
      <c r="BC48" s="23">
        <f t="shared" si="65"/>
        <v>0</v>
      </c>
      <c r="BD48" s="49">
        <f t="shared" si="66"/>
        <v>73.510000000000005</v>
      </c>
      <c r="BE48" s="28"/>
      <c r="BF48" s="47"/>
      <c r="BG48" s="30"/>
      <c r="BH48" s="30"/>
      <c r="BI48" s="30"/>
      <c r="BJ48" s="30"/>
      <c r="BK48" s="30"/>
      <c r="BL48" s="64">
        <f t="shared" si="67"/>
        <v>0</v>
      </c>
      <c r="BM48" s="27">
        <f t="shared" si="68"/>
        <v>0</v>
      </c>
      <c r="BN48" s="23">
        <f t="shared" si="69"/>
        <v>0</v>
      </c>
      <c r="BO48" s="73">
        <f t="shared" si="70"/>
        <v>0</v>
      </c>
      <c r="BP48" s="29">
        <v>69.489999999999995</v>
      </c>
      <c r="BQ48" s="29"/>
      <c r="BR48" s="29"/>
      <c r="BS48" s="29"/>
      <c r="BT48" s="30">
        <v>2</v>
      </c>
      <c r="BU48" s="30">
        <v>0</v>
      </c>
      <c r="BV48" s="30">
        <v>0</v>
      </c>
      <c r="BW48" s="30">
        <v>1</v>
      </c>
      <c r="BX48" s="31">
        <v>0</v>
      </c>
      <c r="BY48" s="28">
        <f t="shared" si="71"/>
        <v>69.489999999999995</v>
      </c>
      <c r="BZ48" s="23">
        <f t="shared" si="72"/>
        <v>2</v>
      </c>
      <c r="CA48" s="33">
        <f t="shared" si="73"/>
        <v>5</v>
      </c>
      <c r="CB48" s="49">
        <f t="shared" si="74"/>
        <v>76.489999999999995</v>
      </c>
      <c r="CC48" s="32"/>
      <c r="CD48" s="29"/>
      <c r="CE48" s="30"/>
      <c r="CF48" s="30"/>
      <c r="CG48" s="30"/>
      <c r="CH48" s="30"/>
      <c r="CI48" s="31"/>
      <c r="CJ48" s="28">
        <f t="shared" si="75"/>
        <v>0</v>
      </c>
      <c r="CK48" s="27">
        <f t="shared" si="76"/>
        <v>0</v>
      </c>
      <c r="CL48" s="23">
        <f t="shared" si="77"/>
        <v>0</v>
      </c>
      <c r="CM48" s="49">
        <f t="shared" si="78"/>
        <v>0</v>
      </c>
      <c r="IL48" s="93"/>
      <c r="IM48"/>
      <c r="IN48"/>
      <c r="IO48"/>
      <c r="IP48"/>
    </row>
    <row r="49" spans="1:251" s="4" customFormat="1" x14ac:dyDescent="0.2">
      <c r="A49" s="34">
        <v>18</v>
      </c>
      <c r="B49" s="25" t="s">
        <v>122</v>
      </c>
      <c r="C49" s="25"/>
      <c r="D49" s="26"/>
      <c r="E49" s="26" t="s">
        <v>15</v>
      </c>
      <c r="F49" s="137" t="s">
        <v>97</v>
      </c>
      <c r="G49" s="134"/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5">
        <f>IF(ISNA(VLOOKUP(E49,SortLookup!$A$1:$B$5,2,FALSE))," ",VLOOKUP(E49,SortLookup!$A$1:$B$5,2,FALSE))</f>
        <v>0</v>
      </c>
      <c r="J49" s="22" t="str">
        <f>IF(ISNA(VLOOKUP(F49,SortLookup!$A$7:$B$11,2,FALSE))," ",VLOOKUP(F49,SortLookup!$A$7:$B$11,2,FALSE))</f>
        <v xml:space="preserve"> </v>
      </c>
      <c r="K49" s="61">
        <f t="shared" si="50"/>
        <v>311.89</v>
      </c>
      <c r="L49" s="62">
        <f t="shared" si="51"/>
        <v>258.89</v>
      </c>
      <c r="M49" s="37">
        <f t="shared" si="52"/>
        <v>6</v>
      </c>
      <c r="N49" s="38">
        <f t="shared" si="53"/>
        <v>47</v>
      </c>
      <c r="O49" s="63">
        <f t="shared" si="54"/>
        <v>47</v>
      </c>
      <c r="P49" s="32">
        <v>51.24</v>
      </c>
      <c r="Q49" s="29"/>
      <c r="R49" s="29"/>
      <c r="S49" s="29"/>
      <c r="T49" s="29"/>
      <c r="U49" s="29"/>
      <c r="V49" s="29"/>
      <c r="W49" s="30">
        <v>22</v>
      </c>
      <c r="X49" s="30">
        <v>1</v>
      </c>
      <c r="Y49" s="30">
        <v>0</v>
      </c>
      <c r="Z49" s="30">
        <v>0</v>
      </c>
      <c r="AA49" s="31">
        <v>0</v>
      </c>
      <c r="AB49" s="28">
        <f t="shared" si="55"/>
        <v>51.24</v>
      </c>
      <c r="AC49" s="23">
        <f t="shared" si="56"/>
        <v>22</v>
      </c>
      <c r="AD49" s="23">
        <f t="shared" si="57"/>
        <v>3</v>
      </c>
      <c r="AE49" s="49">
        <f t="shared" si="58"/>
        <v>76.239999999999995</v>
      </c>
      <c r="AF49" s="32">
        <v>93.94</v>
      </c>
      <c r="AG49" s="29"/>
      <c r="AH49" s="29"/>
      <c r="AI49" s="29"/>
      <c r="AJ49" s="30">
        <v>7</v>
      </c>
      <c r="AK49" s="30">
        <v>0</v>
      </c>
      <c r="AL49" s="30">
        <v>0</v>
      </c>
      <c r="AM49" s="30">
        <v>0</v>
      </c>
      <c r="AN49" s="31">
        <v>0</v>
      </c>
      <c r="AO49" s="28">
        <f t="shared" si="59"/>
        <v>93.94</v>
      </c>
      <c r="AP49" s="23">
        <f t="shared" si="60"/>
        <v>7</v>
      </c>
      <c r="AQ49" s="23">
        <f t="shared" si="61"/>
        <v>0</v>
      </c>
      <c r="AR49" s="49">
        <f t="shared" si="62"/>
        <v>100.94</v>
      </c>
      <c r="AS49" s="32">
        <v>39.6</v>
      </c>
      <c r="AT49" s="29"/>
      <c r="AU49" s="29"/>
      <c r="AV49" s="30">
        <v>10</v>
      </c>
      <c r="AW49" s="30">
        <v>0</v>
      </c>
      <c r="AX49" s="30">
        <v>0</v>
      </c>
      <c r="AY49" s="30">
        <v>0</v>
      </c>
      <c r="AZ49" s="31">
        <v>0</v>
      </c>
      <c r="BA49" s="28">
        <f t="shared" si="63"/>
        <v>39.6</v>
      </c>
      <c r="BB49" s="23">
        <f t="shared" si="64"/>
        <v>10</v>
      </c>
      <c r="BC49" s="23">
        <f t="shared" si="65"/>
        <v>0</v>
      </c>
      <c r="BD49" s="49">
        <f t="shared" si="66"/>
        <v>49.6</v>
      </c>
      <c r="BE49" s="28"/>
      <c r="BF49" s="47"/>
      <c r="BG49" s="30"/>
      <c r="BH49" s="30"/>
      <c r="BI49" s="30"/>
      <c r="BJ49" s="30"/>
      <c r="BK49" s="30"/>
      <c r="BL49" s="64">
        <f t="shared" si="67"/>
        <v>0</v>
      </c>
      <c r="BM49" s="27">
        <f t="shared" si="68"/>
        <v>0</v>
      </c>
      <c r="BN49" s="23">
        <f t="shared" si="69"/>
        <v>0</v>
      </c>
      <c r="BO49" s="73">
        <f t="shared" si="70"/>
        <v>0</v>
      </c>
      <c r="BP49" s="29">
        <v>74.11</v>
      </c>
      <c r="BQ49" s="29"/>
      <c r="BR49" s="29"/>
      <c r="BS49" s="29"/>
      <c r="BT49" s="30">
        <v>8</v>
      </c>
      <c r="BU49" s="30">
        <v>1</v>
      </c>
      <c r="BV49" s="30">
        <v>0</v>
      </c>
      <c r="BW49" s="30">
        <v>0</v>
      </c>
      <c r="BX49" s="31">
        <v>0</v>
      </c>
      <c r="BY49" s="28">
        <f t="shared" si="71"/>
        <v>74.11</v>
      </c>
      <c r="BZ49" s="23">
        <f t="shared" si="72"/>
        <v>8</v>
      </c>
      <c r="CA49" s="33">
        <f t="shared" si="73"/>
        <v>3</v>
      </c>
      <c r="CB49" s="49">
        <f t="shared" si="74"/>
        <v>85.11</v>
      </c>
      <c r="CC49" s="32"/>
      <c r="CD49" s="29"/>
      <c r="CE49" s="30"/>
      <c r="CF49" s="30"/>
      <c r="CG49" s="30"/>
      <c r="CH49" s="30"/>
      <c r="CI49" s="31"/>
      <c r="CJ49" s="28">
        <f t="shared" si="75"/>
        <v>0</v>
      </c>
      <c r="CK49" s="27">
        <f t="shared" si="76"/>
        <v>0</v>
      </c>
      <c r="CL49" s="23">
        <f>(CF49*3)+(CG49*5)+(CH49*5)+(CI49*20)</f>
        <v>0</v>
      </c>
      <c r="CM49" s="49">
        <f t="shared" si="78"/>
        <v>0</v>
      </c>
      <c r="IL49" s="93"/>
    </row>
    <row r="50" spans="1:251" s="4" customFormat="1" ht="13.5" thickBot="1" x14ac:dyDescent="0.25">
      <c r="A50" s="34">
        <v>19</v>
      </c>
      <c r="B50" s="67" t="s">
        <v>119</v>
      </c>
      <c r="C50" s="25"/>
      <c r="D50" s="68"/>
      <c r="E50" s="68" t="s">
        <v>15</v>
      </c>
      <c r="F50" s="136" t="s">
        <v>97</v>
      </c>
      <c r="G50" s="134"/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5">
        <f>IF(ISNA(VLOOKUP(E50,SortLookup!$A$1:$B$5,2,FALSE))," ",VLOOKUP(E50,SortLookup!$A$1:$B$5,2,FALSE))</f>
        <v>0</v>
      </c>
      <c r="J50" s="22" t="str">
        <f>IF(ISNA(VLOOKUP(F50,SortLookup!$A$7:$B$11,2,FALSE))," ",VLOOKUP(F50,SortLookup!$A$7:$B$11,2,FALSE))</f>
        <v xml:space="preserve"> </v>
      </c>
      <c r="K50" s="61">
        <f t="shared" si="50"/>
        <v>570.24</v>
      </c>
      <c r="L50" s="62">
        <f t="shared" si="51"/>
        <v>505.24</v>
      </c>
      <c r="M50" s="37">
        <f t="shared" si="52"/>
        <v>11</v>
      </c>
      <c r="N50" s="38">
        <f t="shared" si="53"/>
        <v>54</v>
      </c>
      <c r="O50" s="63">
        <f t="shared" si="54"/>
        <v>54</v>
      </c>
      <c r="P50" s="32">
        <v>84.31</v>
      </c>
      <c r="Q50" s="29"/>
      <c r="R50" s="29"/>
      <c r="S50" s="29"/>
      <c r="T50" s="29"/>
      <c r="U50" s="29"/>
      <c r="V50" s="29"/>
      <c r="W50" s="30">
        <v>23</v>
      </c>
      <c r="X50" s="30">
        <v>2</v>
      </c>
      <c r="Y50" s="30">
        <v>0</v>
      </c>
      <c r="Z50" s="30">
        <v>0</v>
      </c>
      <c r="AA50" s="31">
        <v>0</v>
      </c>
      <c r="AB50" s="28">
        <f t="shared" si="55"/>
        <v>84.31</v>
      </c>
      <c r="AC50" s="23">
        <f t="shared" si="56"/>
        <v>23</v>
      </c>
      <c r="AD50" s="23">
        <f t="shared" si="57"/>
        <v>6</v>
      </c>
      <c r="AE50" s="49">
        <f t="shared" si="58"/>
        <v>113.31</v>
      </c>
      <c r="AF50" s="32">
        <v>152.99</v>
      </c>
      <c r="AG50" s="29"/>
      <c r="AH50" s="29"/>
      <c r="AI50" s="29"/>
      <c r="AJ50" s="30">
        <v>22</v>
      </c>
      <c r="AK50" s="30">
        <v>0</v>
      </c>
      <c r="AL50" s="30">
        <v>0</v>
      </c>
      <c r="AM50" s="30">
        <v>0</v>
      </c>
      <c r="AN50" s="31">
        <v>0</v>
      </c>
      <c r="AO50" s="28">
        <f t="shared" si="59"/>
        <v>152.99</v>
      </c>
      <c r="AP50" s="23">
        <f t="shared" si="60"/>
        <v>22</v>
      </c>
      <c r="AQ50" s="23">
        <f t="shared" si="61"/>
        <v>0</v>
      </c>
      <c r="AR50" s="49">
        <f t="shared" si="62"/>
        <v>174.99</v>
      </c>
      <c r="AS50" s="32">
        <v>87.18</v>
      </c>
      <c r="AT50" s="29"/>
      <c r="AU50" s="29"/>
      <c r="AV50" s="30">
        <v>2</v>
      </c>
      <c r="AW50" s="30">
        <v>0</v>
      </c>
      <c r="AX50" s="30">
        <v>0</v>
      </c>
      <c r="AY50" s="30">
        <v>0</v>
      </c>
      <c r="AZ50" s="31">
        <v>0</v>
      </c>
      <c r="BA50" s="28">
        <f t="shared" si="63"/>
        <v>87.18</v>
      </c>
      <c r="BB50" s="23">
        <f t="shared" si="64"/>
        <v>2</v>
      </c>
      <c r="BC50" s="23">
        <f t="shared" si="65"/>
        <v>0</v>
      </c>
      <c r="BD50" s="49">
        <f t="shared" si="66"/>
        <v>89.18</v>
      </c>
      <c r="BE50" s="28"/>
      <c r="BF50" s="47"/>
      <c r="BG50" s="30"/>
      <c r="BH50" s="30"/>
      <c r="BI50" s="30"/>
      <c r="BJ50" s="30"/>
      <c r="BK50" s="30"/>
      <c r="BL50" s="64">
        <f t="shared" si="67"/>
        <v>0</v>
      </c>
      <c r="BM50" s="27">
        <f t="shared" si="68"/>
        <v>0</v>
      </c>
      <c r="BN50" s="23">
        <f t="shared" si="69"/>
        <v>0</v>
      </c>
      <c r="BO50" s="73">
        <f t="shared" si="70"/>
        <v>0</v>
      </c>
      <c r="BP50" s="29">
        <v>180.76</v>
      </c>
      <c r="BQ50" s="29"/>
      <c r="BR50" s="29"/>
      <c r="BS50" s="29"/>
      <c r="BT50" s="30">
        <v>7</v>
      </c>
      <c r="BU50" s="30">
        <v>0</v>
      </c>
      <c r="BV50" s="30">
        <v>0</v>
      </c>
      <c r="BW50" s="30">
        <v>1</v>
      </c>
      <c r="BX50" s="31">
        <v>0</v>
      </c>
      <c r="BY50" s="28">
        <f t="shared" si="71"/>
        <v>180.76</v>
      </c>
      <c r="BZ50" s="23">
        <f t="shared" si="72"/>
        <v>7</v>
      </c>
      <c r="CA50" s="33">
        <f t="shared" si="73"/>
        <v>5</v>
      </c>
      <c r="CB50" s="49">
        <f t="shared" si="74"/>
        <v>192.76</v>
      </c>
      <c r="CC50" s="32"/>
      <c r="CD50" s="29"/>
      <c r="CE50" s="30"/>
      <c r="CF50" s="30"/>
      <c r="CG50" s="30"/>
      <c r="CH50" s="30"/>
      <c r="CI50" s="31"/>
      <c r="CJ50" s="28"/>
      <c r="CK50" s="27"/>
      <c r="CL50" s="23"/>
      <c r="CM50" s="49"/>
      <c r="IL50" s="93"/>
      <c r="IM50"/>
      <c r="IN50"/>
      <c r="IO50"/>
      <c r="IP50"/>
    </row>
    <row r="51" spans="1:251" s="4" customFormat="1" hidden="1" x14ac:dyDescent="0.2">
      <c r="A51" s="34">
        <v>20</v>
      </c>
      <c r="B51" s="67"/>
      <c r="C51" s="25"/>
      <c r="D51" s="68"/>
      <c r="E51" s="68"/>
      <c r="F51" s="136"/>
      <c r="G51" s="134"/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5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61">
        <f t="shared" ref="K51:K56" si="79">L51+M51+O51</f>
        <v>0</v>
      </c>
      <c r="L51" s="62">
        <f t="shared" ref="L51:L56" si="80">AB51+AO51+BA51+BL51+BY51+CJ51+CU51+DF51+DQ51+EB51+EM51+EX51+FI51+FT51+GE51+GP51+HA51+HL51+HW51+IH51</f>
        <v>0</v>
      </c>
      <c r="M51" s="37">
        <f t="shared" ref="M51:M56" si="81">AD51+AQ51+BC51+BN51+CA51+CL51+CW51+DH51+DS51+ED51+EO51+EZ51+FK51+FV51+GG51+GR51+HC51+HN51+HY51+IJ51</f>
        <v>0</v>
      </c>
      <c r="N51" s="38">
        <f t="shared" ref="N51:N56" si="82">O51</f>
        <v>0</v>
      </c>
      <c r="O51" s="63">
        <f t="shared" ref="O51:O56" si="83">W51+AJ51+AV51+BG51+BT51+CE51+CP51+DA51+DL51+DW51+EH51+ES51+FD51+FO51+FZ51+GK51+GV51+HG51+HR51+IC51</f>
        <v>0</v>
      </c>
      <c r="P51" s="32"/>
      <c r="Q51" s="29"/>
      <c r="R51" s="29"/>
      <c r="S51" s="29"/>
      <c r="T51" s="29"/>
      <c r="U51" s="29"/>
      <c r="V51" s="29"/>
      <c r="W51" s="30"/>
      <c r="X51" s="30"/>
      <c r="Y51" s="30"/>
      <c r="Z51" s="30"/>
      <c r="AA51" s="31"/>
      <c r="AB51" s="28">
        <f t="shared" ref="AB51:AB56" si="84">P51+Q51+R51+S51+T51+U51+V51</f>
        <v>0</v>
      </c>
      <c r="AC51" s="23">
        <f t="shared" ref="AC51:AC56" si="85">W51</f>
        <v>0</v>
      </c>
      <c r="AD51" s="23">
        <f t="shared" ref="AD51:AD56" si="86">(X51*3)+(Y51*10)+(Z51*5)+(AA51*20)</f>
        <v>0</v>
      </c>
      <c r="AE51" s="49">
        <f t="shared" ref="AE51:AE56" si="87">AB51+AC51+AD51</f>
        <v>0</v>
      </c>
      <c r="AF51" s="32"/>
      <c r="AG51" s="29"/>
      <c r="AH51" s="29"/>
      <c r="AI51" s="29"/>
      <c r="AJ51" s="30"/>
      <c r="AK51" s="30"/>
      <c r="AL51" s="30"/>
      <c r="AM51" s="30"/>
      <c r="AN51" s="31"/>
      <c r="AO51" s="28">
        <f t="shared" ref="AO51:AO56" si="88">AF51+AG51+AH51+AI51</f>
        <v>0</v>
      </c>
      <c r="AP51" s="23">
        <f t="shared" ref="AP51:AP56" si="89">AJ51</f>
        <v>0</v>
      </c>
      <c r="AQ51" s="23">
        <f t="shared" ref="AQ51:AQ56" si="90">(AK51*3)+(AL51*10)+(AM51*5)+(AN51*20)</f>
        <v>0</v>
      </c>
      <c r="AR51" s="49">
        <f t="shared" ref="AR51:AR56" si="91">AO51+AP51+AQ51</f>
        <v>0</v>
      </c>
      <c r="AS51" s="32"/>
      <c r="AT51" s="29"/>
      <c r="AU51" s="29"/>
      <c r="AV51" s="30"/>
      <c r="AW51" s="30"/>
      <c r="AX51" s="30"/>
      <c r="AY51" s="30"/>
      <c r="AZ51" s="31"/>
      <c r="BA51" s="28">
        <f t="shared" ref="BA51:BA56" si="92">AS51+AT51+AU51</f>
        <v>0</v>
      </c>
      <c r="BB51" s="23">
        <f t="shared" ref="BB51:BB56" si="93">AV51</f>
        <v>0</v>
      </c>
      <c r="BC51" s="23">
        <f t="shared" ref="BC51:BC56" si="94">(AW51*3)+(AX51*10)+(AY51*5)+(AZ51*20)</f>
        <v>0</v>
      </c>
      <c r="BD51" s="49">
        <f t="shared" ref="BD51:BD56" si="95">BA51+BB51+BC51</f>
        <v>0</v>
      </c>
      <c r="BE51" s="28"/>
      <c r="BF51" s="47"/>
      <c r="BG51" s="30"/>
      <c r="BH51" s="30"/>
      <c r="BI51" s="30"/>
      <c r="BJ51" s="30"/>
      <c r="BK51" s="30"/>
      <c r="BL51" s="64">
        <f t="shared" ref="BL51:BL56" si="96">BE51+BF51</f>
        <v>0</v>
      </c>
      <c r="BM51" s="27">
        <f t="shared" ref="BM51:BM56" si="97">BG51/2</f>
        <v>0</v>
      </c>
      <c r="BN51" s="23">
        <f t="shared" ref="BN51:BN56" si="98">(BH51*3)+(BI51*5)+(BJ51*5)+(BK51*20)</f>
        <v>0</v>
      </c>
      <c r="BO51" s="73">
        <f t="shared" ref="BO51:BO56" si="99">BL51+BM51+BN51</f>
        <v>0</v>
      </c>
      <c r="BP51" s="29"/>
      <c r="BQ51" s="29"/>
      <c r="BR51" s="29"/>
      <c r="BS51" s="29"/>
      <c r="BT51" s="30"/>
      <c r="BU51" s="30"/>
      <c r="BV51" s="30"/>
      <c r="BW51" s="30"/>
      <c r="BX51" s="31"/>
      <c r="BY51" s="28">
        <f t="shared" ref="BY51:BY56" si="100">BP51+BQ51+BR51+BS51</f>
        <v>0</v>
      </c>
      <c r="BZ51" s="23">
        <f t="shared" ref="BZ51:BZ56" si="101">BT51</f>
        <v>0</v>
      </c>
      <c r="CA51" s="33">
        <f t="shared" ref="CA51:CA56" si="102">(BU51*3)+(BV51*10)+(BW51*5)+(BX51*20)</f>
        <v>0</v>
      </c>
      <c r="CB51" s="49">
        <f t="shared" ref="CB51:CB56" si="103">BY51+BZ51+CA51</f>
        <v>0</v>
      </c>
      <c r="CC51" s="32"/>
      <c r="CD51" s="29"/>
      <c r="CE51" s="30"/>
      <c r="CF51" s="30"/>
      <c r="CG51" s="30"/>
      <c r="CH51" s="30"/>
      <c r="CI51" s="31"/>
      <c r="CJ51" s="28"/>
      <c r="CK51" s="27"/>
      <c r="CL51" s="23"/>
      <c r="CM51" s="49"/>
      <c r="IL51" s="93"/>
      <c r="IM51"/>
      <c r="IN51"/>
      <c r="IO51"/>
      <c r="IP51"/>
    </row>
    <row r="52" spans="1:251" s="4" customFormat="1" hidden="1" x14ac:dyDescent="0.2">
      <c r="A52" s="34">
        <v>21</v>
      </c>
      <c r="B52" s="67"/>
      <c r="C52" s="25"/>
      <c r="D52" s="68"/>
      <c r="E52" s="68"/>
      <c r="F52" s="136"/>
      <c r="G52" s="134"/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5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61">
        <f t="shared" si="79"/>
        <v>0</v>
      </c>
      <c r="L52" s="62">
        <f t="shared" si="80"/>
        <v>0</v>
      </c>
      <c r="M52" s="37">
        <f t="shared" si="81"/>
        <v>0</v>
      </c>
      <c r="N52" s="38">
        <f t="shared" si="82"/>
        <v>0</v>
      </c>
      <c r="O52" s="63">
        <f t="shared" si="83"/>
        <v>0</v>
      </c>
      <c r="P52" s="32"/>
      <c r="Q52" s="29"/>
      <c r="R52" s="29"/>
      <c r="S52" s="29"/>
      <c r="T52" s="29"/>
      <c r="U52" s="29"/>
      <c r="V52" s="29"/>
      <c r="W52" s="30"/>
      <c r="X52" s="30"/>
      <c r="Y52" s="30"/>
      <c r="Z52" s="30"/>
      <c r="AA52" s="31"/>
      <c r="AB52" s="28">
        <f t="shared" si="84"/>
        <v>0</v>
      </c>
      <c r="AC52" s="23">
        <f t="shared" si="85"/>
        <v>0</v>
      </c>
      <c r="AD52" s="23">
        <f t="shared" si="86"/>
        <v>0</v>
      </c>
      <c r="AE52" s="49">
        <f t="shared" si="87"/>
        <v>0</v>
      </c>
      <c r="AF52" s="32"/>
      <c r="AG52" s="29"/>
      <c r="AH52" s="29"/>
      <c r="AI52" s="29"/>
      <c r="AJ52" s="30"/>
      <c r="AK52" s="30"/>
      <c r="AL52" s="30"/>
      <c r="AM52" s="30"/>
      <c r="AN52" s="31"/>
      <c r="AO52" s="28">
        <f t="shared" si="88"/>
        <v>0</v>
      </c>
      <c r="AP52" s="23">
        <f t="shared" si="89"/>
        <v>0</v>
      </c>
      <c r="AQ52" s="23">
        <f t="shared" si="90"/>
        <v>0</v>
      </c>
      <c r="AR52" s="49">
        <f t="shared" si="91"/>
        <v>0</v>
      </c>
      <c r="AS52" s="32"/>
      <c r="AT52" s="29"/>
      <c r="AU52" s="29"/>
      <c r="AV52" s="30"/>
      <c r="AW52" s="30"/>
      <c r="AX52" s="30"/>
      <c r="AY52" s="30"/>
      <c r="AZ52" s="31"/>
      <c r="BA52" s="28">
        <f t="shared" si="92"/>
        <v>0</v>
      </c>
      <c r="BB52" s="23">
        <f t="shared" si="93"/>
        <v>0</v>
      </c>
      <c r="BC52" s="23">
        <f t="shared" si="94"/>
        <v>0</v>
      </c>
      <c r="BD52" s="49">
        <f t="shared" si="95"/>
        <v>0</v>
      </c>
      <c r="BE52" s="28"/>
      <c r="BF52" s="47"/>
      <c r="BG52" s="30"/>
      <c r="BH52" s="30"/>
      <c r="BI52" s="30"/>
      <c r="BJ52" s="30"/>
      <c r="BK52" s="30"/>
      <c r="BL52" s="64">
        <f t="shared" si="96"/>
        <v>0</v>
      </c>
      <c r="BM52" s="27">
        <f t="shared" si="97"/>
        <v>0</v>
      </c>
      <c r="BN52" s="23">
        <f t="shared" si="98"/>
        <v>0</v>
      </c>
      <c r="BO52" s="73">
        <f t="shared" si="99"/>
        <v>0</v>
      </c>
      <c r="BP52" s="29"/>
      <c r="BQ52" s="29"/>
      <c r="BR52" s="29"/>
      <c r="BS52" s="29"/>
      <c r="BT52" s="30"/>
      <c r="BU52" s="30"/>
      <c r="BV52" s="30"/>
      <c r="BW52" s="30"/>
      <c r="BX52" s="31"/>
      <c r="BY52" s="28">
        <f t="shared" si="100"/>
        <v>0</v>
      </c>
      <c r="BZ52" s="23">
        <f t="shared" si="101"/>
        <v>0</v>
      </c>
      <c r="CA52" s="33">
        <f t="shared" si="102"/>
        <v>0</v>
      </c>
      <c r="CB52" s="49">
        <f t="shared" si="103"/>
        <v>0</v>
      </c>
      <c r="CC52" s="32"/>
      <c r="CD52" s="29"/>
      <c r="CE52" s="30"/>
      <c r="CF52" s="30"/>
      <c r="CG52" s="30"/>
      <c r="CH52" s="30"/>
      <c r="CI52" s="31"/>
      <c r="CJ52" s="28"/>
      <c r="CK52" s="27"/>
      <c r="CL52" s="23"/>
      <c r="CM52" s="49"/>
      <c r="IL52" s="93"/>
      <c r="IM52"/>
      <c r="IN52"/>
      <c r="IO52"/>
      <c r="IP52"/>
    </row>
    <row r="53" spans="1:251" s="4" customFormat="1" hidden="1" x14ac:dyDescent="0.2">
      <c r="A53" s="34">
        <v>22</v>
      </c>
      <c r="B53" s="67"/>
      <c r="C53" s="25"/>
      <c r="D53" s="68"/>
      <c r="E53" s="68"/>
      <c r="F53" s="136"/>
      <c r="G53" s="134"/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5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61">
        <f t="shared" si="79"/>
        <v>0</v>
      </c>
      <c r="L53" s="62">
        <f t="shared" si="80"/>
        <v>0</v>
      </c>
      <c r="M53" s="37">
        <f t="shared" si="81"/>
        <v>0</v>
      </c>
      <c r="N53" s="38">
        <f t="shared" si="82"/>
        <v>0</v>
      </c>
      <c r="O53" s="63">
        <f t="shared" si="83"/>
        <v>0</v>
      </c>
      <c r="P53" s="32"/>
      <c r="Q53" s="29"/>
      <c r="R53" s="29"/>
      <c r="S53" s="29"/>
      <c r="T53" s="29"/>
      <c r="U53" s="29"/>
      <c r="V53" s="29"/>
      <c r="W53" s="30"/>
      <c r="X53" s="30"/>
      <c r="Y53" s="30"/>
      <c r="Z53" s="30"/>
      <c r="AA53" s="31"/>
      <c r="AB53" s="28">
        <f t="shared" si="84"/>
        <v>0</v>
      </c>
      <c r="AC53" s="23">
        <f t="shared" si="85"/>
        <v>0</v>
      </c>
      <c r="AD53" s="23">
        <f t="shared" si="86"/>
        <v>0</v>
      </c>
      <c r="AE53" s="49">
        <f t="shared" si="87"/>
        <v>0</v>
      </c>
      <c r="AF53" s="32"/>
      <c r="AG53" s="29"/>
      <c r="AH53" s="29"/>
      <c r="AI53" s="29"/>
      <c r="AJ53" s="30"/>
      <c r="AK53" s="30"/>
      <c r="AL53" s="30"/>
      <c r="AM53" s="30"/>
      <c r="AN53" s="31"/>
      <c r="AO53" s="28">
        <f t="shared" si="88"/>
        <v>0</v>
      </c>
      <c r="AP53" s="23">
        <f t="shared" si="89"/>
        <v>0</v>
      </c>
      <c r="AQ53" s="23">
        <f t="shared" si="90"/>
        <v>0</v>
      </c>
      <c r="AR53" s="49">
        <f t="shared" si="91"/>
        <v>0</v>
      </c>
      <c r="AS53" s="32"/>
      <c r="AT53" s="29"/>
      <c r="AU53" s="29"/>
      <c r="AV53" s="30"/>
      <c r="AW53" s="30"/>
      <c r="AX53" s="30"/>
      <c r="AY53" s="30"/>
      <c r="AZ53" s="31"/>
      <c r="BA53" s="28">
        <f t="shared" si="92"/>
        <v>0</v>
      </c>
      <c r="BB53" s="23">
        <f t="shared" si="93"/>
        <v>0</v>
      </c>
      <c r="BC53" s="23">
        <f t="shared" si="94"/>
        <v>0</v>
      </c>
      <c r="BD53" s="49">
        <f t="shared" si="95"/>
        <v>0</v>
      </c>
      <c r="BE53" s="28"/>
      <c r="BF53" s="47"/>
      <c r="BG53" s="30"/>
      <c r="BH53" s="30"/>
      <c r="BI53" s="30"/>
      <c r="BJ53" s="30"/>
      <c r="BK53" s="30"/>
      <c r="BL53" s="64">
        <f t="shared" si="96"/>
        <v>0</v>
      </c>
      <c r="BM53" s="27">
        <f t="shared" si="97"/>
        <v>0</v>
      </c>
      <c r="BN53" s="23">
        <f t="shared" si="98"/>
        <v>0</v>
      </c>
      <c r="BO53" s="73">
        <f t="shared" si="99"/>
        <v>0</v>
      </c>
      <c r="BP53" s="29"/>
      <c r="BQ53" s="29"/>
      <c r="BR53" s="29"/>
      <c r="BS53" s="29"/>
      <c r="BT53" s="30"/>
      <c r="BU53" s="30"/>
      <c r="BV53" s="30"/>
      <c r="BW53" s="30"/>
      <c r="BX53" s="31"/>
      <c r="BY53" s="28">
        <f t="shared" si="100"/>
        <v>0</v>
      </c>
      <c r="BZ53" s="23">
        <f t="shared" si="101"/>
        <v>0</v>
      </c>
      <c r="CA53" s="33">
        <f t="shared" si="102"/>
        <v>0</v>
      </c>
      <c r="CB53" s="49">
        <f t="shared" si="103"/>
        <v>0</v>
      </c>
      <c r="CC53" s="32"/>
      <c r="CD53" s="29"/>
      <c r="CE53" s="30"/>
      <c r="CF53" s="30"/>
      <c r="CG53" s="30"/>
      <c r="CH53" s="30"/>
      <c r="CI53" s="31"/>
      <c r="CJ53" s="28"/>
      <c r="CK53" s="27"/>
      <c r="CL53" s="23"/>
      <c r="CM53" s="49"/>
      <c r="IL53" s="93"/>
      <c r="IM53"/>
      <c r="IN53"/>
      <c r="IO53"/>
      <c r="IP53"/>
    </row>
    <row r="54" spans="1:251" s="4" customFormat="1" hidden="1" x14ac:dyDescent="0.2">
      <c r="A54" s="34">
        <v>23</v>
      </c>
      <c r="B54" s="67"/>
      <c r="C54" s="25"/>
      <c r="D54" s="68"/>
      <c r="E54" s="68"/>
      <c r="F54" s="136"/>
      <c r="G54" s="134"/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5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61">
        <f t="shared" si="79"/>
        <v>0</v>
      </c>
      <c r="L54" s="62">
        <f t="shared" si="80"/>
        <v>0</v>
      </c>
      <c r="M54" s="37">
        <f t="shared" si="81"/>
        <v>0</v>
      </c>
      <c r="N54" s="38">
        <f t="shared" si="82"/>
        <v>0</v>
      </c>
      <c r="O54" s="63">
        <f t="shared" si="83"/>
        <v>0</v>
      </c>
      <c r="P54" s="32"/>
      <c r="Q54" s="29"/>
      <c r="R54" s="29"/>
      <c r="S54" s="29"/>
      <c r="T54" s="29"/>
      <c r="U54" s="29"/>
      <c r="V54" s="29"/>
      <c r="W54" s="30"/>
      <c r="X54" s="30"/>
      <c r="Y54" s="30"/>
      <c r="Z54" s="30"/>
      <c r="AA54" s="31"/>
      <c r="AB54" s="28">
        <f t="shared" si="84"/>
        <v>0</v>
      </c>
      <c r="AC54" s="23">
        <f t="shared" si="85"/>
        <v>0</v>
      </c>
      <c r="AD54" s="23">
        <f t="shared" si="86"/>
        <v>0</v>
      </c>
      <c r="AE54" s="49">
        <f t="shared" si="87"/>
        <v>0</v>
      </c>
      <c r="AF54" s="32"/>
      <c r="AG54" s="29"/>
      <c r="AH54" s="29"/>
      <c r="AI54" s="29"/>
      <c r="AJ54" s="30"/>
      <c r="AK54" s="30"/>
      <c r="AL54" s="30"/>
      <c r="AM54" s="30"/>
      <c r="AN54" s="31"/>
      <c r="AO54" s="28">
        <f t="shared" si="88"/>
        <v>0</v>
      </c>
      <c r="AP54" s="23">
        <f t="shared" si="89"/>
        <v>0</v>
      </c>
      <c r="AQ54" s="23">
        <f t="shared" si="90"/>
        <v>0</v>
      </c>
      <c r="AR54" s="49">
        <f t="shared" si="91"/>
        <v>0</v>
      </c>
      <c r="AS54" s="32"/>
      <c r="AT54" s="29"/>
      <c r="AU54" s="29"/>
      <c r="AV54" s="30"/>
      <c r="AW54" s="30"/>
      <c r="AX54" s="30"/>
      <c r="AY54" s="30"/>
      <c r="AZ54" s="31"/>
      <c r="BA54" s="28">
        <f t="shared" si="92"/>
        <v>0</v>
      </c>
      <c r="BB54" s="23">
        <f t="shared" si="93"/>
        <v>0</v>
      </c>
      <c r="BC54" s="23">
        <f t="shared" si="94"/>
        <v>0</v>
      </c>
      <c r="BD54" s="49">
        <f t="shared" si="95"/>
        <v>0</v>
      </c>
      <c r="BE54" s="28"/>
      <c r="BF54" s="47"/>
      <c r="BG54" s="30"/>
      <c r="BH54" s="30"/>
      <c r="BI54" s="30"/>
      <c r="BJ54" s="30"/>
      <c r="BK54" s="30"/>
      <c r="BL54" s="64">
        <f t="shared" si="96"/>
        <v>0</v>
      </c>
      <c r="BM54" s="27">
        <f t="shared" si="97"/>
        <v>0</v>
      </c>
      <c r="BN54" s="23">
        <f t="shared" si="98"/>
        <v>0</v>
      </c>
      <c r="BO54" s="73">
        <f t="shared" si="99"/>
        <v>0</v>
      </c>
      <c r="BP54" s="29"/>
      <c r="BQ54" s="29"/>
      <c r="BR54" s="29"/>
      <c r="BS54" s="29"/>
      <c r="BT54" s="30"/>
      <c r="BU54" s="30"/>
      <c r="BV54" s="30"/>
      <c r="BW54" s="30"/>
      <c r="BX54" s="31"/>
      <c r="BY54" s="28">
        <f t="shared" si="100"/>
        <v>0</v>
      </c>
      <c r="BZ54" s="23">
        <f t="shared" si="101"/>
        <v>0</v>
      </c>
      <c r="CA54" s="33">
        <f t="shared" si="102"/>
        <v>0</v>
      </c>
      <c r="CB54" s="49">
        <f t="shared" si="103"/>
        <v>0</v>
      </c>
      <c r="CC54" s="32"/>
      <c r="CD54" s="29"/>
      <c r="CE54" s="30"/>
      <c r="CF54" s="30"/>
      <c r="CG54" s="30"/>
      <c r="CH54" s="30"/>
      <c r="CI54" s="31"/>
      <c r="CJ54" s="28"/>
      <c r="CK54" s="27"/>
      <c r="CL54" s="23"/>
      <c r="CM54" s="49"/>
      <c r="IL54" s="93"/>
      <c r="IM54"/>
      <c r="IN54"/>
      <c r="IO54"/>
      <c r="IP54"/>
    </row>
    <row r="55" spans="1:251" s="4" customFormat="1" hidden="1" x14ac:dyDescent="0.2">
      <c r="A55" s="34">
        <v>24</v>
      </c>
      <c r="B55" s="67"/>
      <c r="C55" s="25"/>
      <c r="D55" s="68"/>
      <c r="E55" s="68"/>
      <c r="F55" s="136"/>
      <c r="G55" s="134"/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5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61">
        <f t="shared" si="79"/>
        <v>0</v>
      </c>
      <c r="L55" s="62">
        <f t="shared" si="80"/>
        <v>0</v>
      </c>
      <c r="M55" s="37">
        <f t="shared" si="81"/>
        <v>0</v>
      </c>
      <c r="N55" s="38">
        <f t="shared" si="82"/>
        <v>0</v>
      </c>
      <c r="O55" s="63">
        <f t="shared" si="83"/>
        <v>0</v>
      </c>
      <c r="P55" s="32"/>
      <c r="Q55" s="29"/>
      <c r="R55" s="29"/>
      <c r="S55" s="29"/>
      <c r="T55" s="29"/>
      <c r="U55" s="29"/>
      <c r="V55" s="29"/>
      <c r="W55" s="30"/>
      <c r="X55" s="30"/>
      <c r="Y55" s="30"/>
      <c r="Z55" s="30"/>
      <c r="AA55" s="31"/>
      <c r="AB55" s="28">
        <f t="shared" si="84"/>
        <v>0</v>
      </c>
      <c r="AC55" s="23">
        <f t="shared" si="85"/>
        <v>0</v>
      </c>
      <c r="AD55" s="23">
        <f t="shared" si="86"/>
        <v>0</v>
      </c>
      <c r="AE55" s="49">
        <f t="shared" si="87"/>
        <v>0</v>
      </c>
      <c r="AF55" s="32"/>
      <c r="AG55" s="29"/>
      <c r="AH55" s="29"/>
      <c r="AI55" s="29"/>
      <c r="AJ55" s="30"/>
      <c r="AK55" s="30"/>
      <c r="AL55" s="30"/>
      <c r="AM55" s="30"/>
      <c r="AN55" s="31"/>
      <c r="AO55" s="28">
        <f t="shared" si="88"/>
        <v>0</v>
      </c>
      <c r="AP55" s="23">
        <f t="shared" si="89"/>
        <v>0</v>
      </c>
      <c r="AQ55" s="23">
        <f t="shared" si="90"/>
        <v>0</v>
      </c>
      <c r="AR55" s="49">
        <f t="shared" si="91"/>
        <v>0</v>
      </c>
      <c r="AS55" s="32"/>
      <c r="AT55" s="29"/>
      <c r="AU55" s="29"/>
      <c r="AV55" s="30"/>
      <c r="AW55" s="30"/>
      <c r="AX55" s="30"/>
      <c r="AY55" s="30"/>
      <c r="AZ55" s="31"/>
      <c r="BA55" s="28">
        <f t="shared" si="92"/>
        <v>0</v>
      </c>
      <c r="BB55" s="23">
        <f t="shared" si="93"/>
        <v>0</v>
      </c>
      <c r="BC55" s="23">
        <f t="shared" si="94"/>
        <v>0</v>
      </c>
      <c r="BD55" s="49">
        <f t="shared" si="95"/>
        <v>0</v>
      </c>
      <c r="BE55" s="28"/>
      <c r="BF55" s="47"/>
      <c r="BG55" s="30"/>
      <c r="BH55" s="30"/>
      <c r="BI55" s="30"/>
      <c r="BJ55" s="30"/>
      <c r="BK55" s="30"/>
      <c r="BL55" s="64">
        <f t="shared" si="96"/>
        <v>0</v>
      </c>
      <c r="BM55" s="27">
        <f t="shared" si="97"/>
        <v>0</v>
      </c>
      <c r="BN55" s="23">
        <f t="shared" si="98"/>
        <v>0</v>
      </c>
      <c r="BO55" s="73">
        <f t="shared" si="99"/>
        <v>0</v>
      </c>
      <c r="BP55" s="29"/>
      <c r="BQ55" s="29"/>
      <c r="BR55" s="29"/>
      <c r="BS55" s="29"/>
      <c r="BT55" s="30"/>
      <c r="BU55" s="30"/>
      <c r="BV55" s="30"/>
      <c r="BW55" s="30"/>
      <c r="BX55" s="31"/>
      <c r="BY55" s="28">
        <f t="shared" si="100"/>
        <v>0</v>
      </c>
      <c r="BZ55" s="23">
        <f t="shared" si="101"/>
        <v>0</v>
      </c>
      <c r="CA55" s="33">
        <f t="shared" si="102"/>
        <v>0</v>
      </c>
      <c r="CB55" s="49">
        <f t="shared" si="103"/>
        <v>0</v>
      </c>
      <c r="CC55" s="32"/>
      <c r="CD55" s="29"/>
      <c r="CE55" s="30"/>
      <c r="CF55" s="30"/>
      <c r="CG55" s="30"/>
      <c r="CH55" s="30"/>
      <c r="CI55" s="31"/>
      <c r="CJ55" s="28"/>
      <c r="CK55" s="27"/>
      <c r="CL55" s="23"/>
      <c r="CM55" s="49"/>
      <c r="IL55" s="93"/>
      <c r="IM55"/>
      <c r="IN55"/>
      <c r="IO55"/>
      <c r="IP55"/>
    </row>
    <row r="56" spans="1:251" s="4" customFormat="1" hidden="1" x14ac:dyDescent="0.2">
      <c r="A56" s="34">
        <v>25</v>
      </c>
      <c r="B56" s="67"/>
      <c r="C56" s="25"/>
      <c r="D56" s="68"/>
      <c r="E56" s="68"/>
      <c r="F56" s="136"/>
      <c r="G56" s="134"/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5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61">
        <f t="shared" si="79"/>
        <v>0</v>
      </c>
      <c r="L56" s="62">
        <f t="shared" si="80"/>
        <v>0</v>
      </c>
      <c r="M56" s="37">
        <f t="shared" si="81"/>
        <v>0</v>
      </c>
      <c r="N56" s="38">
        <f t="shared" si="82"/>
        <v>0</v>
      </c>
      <c r="O56" s="63">
        <f t="shared" si="83"/>
        <v>0</v>
      </c>
      <c r="P56" s="32"/>
      <c r="Q56" s="29"/>
      <c r="R56" s="29"/>
      <c r="S56" s="29"/>
      <c r="T56" s="29"/>
      <c r="U56" s="29"/>
      <c r="V56" s="29"/>
      <c r="W56" s="30"/>
      <c r="X56" s="30"/>
      <c r="Y56" s="30"/>
      <c r="Z56" s="30"/>
      <c r="AA56" s="31"/>
      <c r="AB56" s="28">
        <f t="shared" si="84"/>
        <v>0</v>
      </c>
      <c r="AC56" s="23">
        <f t="shared" si="85"/>
        <v>0</v>
      </c>
      <c r="AD56" s="23">
        <f t="shared" si="86"/>
        <v>0</v>
      </c>
      <c r="AE56" s="49">
        <f t="shared" si="87"/>
        <v>0</v>
      </c>
      <c r="AF56" s="32"/>
      <c r="AG56" s="29"/>
      <c r="AH56" s="29"/>
      <c r="AI56" s="29"/>
      <c r="AJ56" s="30"/>
      <c r="AK56" s="30"/>
      <c r="AL56" s="30"/>
      <c r="AM56" s="30"/>
      <c r="AN56" s="31"/>
      <c r="AO56" s="28">
        <f t="shared" si="88"/>
        <v>0</v>
      </c>
      <c r="AP56" s="23">
        <f t="shared" si="89"/>
        <v>0</v>
      </c>
      <c r="AQ56" s="23">
        <f t="shared" si="90"/>
        <v>0</v>
      </c>
      <c r="AR56" s="49">
        <f t="shared" si="91"/>
        <v>0</v>
      </c>
      <c r="AS56" s="32"/>
      <c r="AT56" s="29"/>
      <c r="AU56" s="29"/>
      <c r="AV56" s="30"/>
      <c r="AW56" s="30"/>
      <c r="AX56" s="30"/>
      <c r="AY56" s="30"/>
      <c r="AZ56" s="31"/>
      <c r="BA56" s="28">
        <f t="shared" si="92"/>
        <v>0</v>
      </c>
      <c r="BB56" s="23">
        <f t="shared" si="93"/>
        <v>0</v>
      </c>
      <c r="BC56" s="23">
        <f t="shared" si="94"/>
        <v>0</v>
      </c>
      <c r="BD56" s="49">
        <f t="shared" si="95"/>
        <v>0</v>
      </c>
      <c r="BE56" s="28"/>
      <c r="BF56" s="47"/>
      <c r="BG56" s="30"/>
      <c r="BH56" s="30"/>
      <c r="BI56" s="30"/>
      <c r="BJ56" s="30"/>
      <c r="BK56" s="30"/>
      <c r="BL56" s="64">
        <f t="shared" si="96"/>
        <v>0</v>
      </c>
      <c r="BM56" s="27">
        <f t="shared" si="97"/>
        <v>0</v>
      </c>
      <c r="BN56" s="23">
        <f t="shared" si="98"/>
        <v>0</v>
      </c>
      <c r="BO56" s="73">
        <f t="shared" si="99"/>
        <v>0</v>
      </c>
      <c r="BP56" s="29"/>
      <c r="BQ56" s="29"/>
      <c r="BR56" s="29"/>
      <c r="BS56" s="29"/>
      <c r="BT56" s="30"/>
      <c r="BU56" s="30"/>
      <c r="BV56" s="30"/>
      <c r="BW56" s="30"/>
      <c r="BX56" s="31"/>
      <c r="BY56" s="28">
        <f t="shared" si="100"/>
        <v>0</v>
      </c>
      <c r="BZ56" s="23">
        <f t="shared" si="101"/>
        <v>0</v>
      </c>
      <c r="CA56" s="33">
        <f t="shared" si="102"/>
        <v>0</v>
      </c>
      <c r="CB56" s="49">
        <f t="shared" si="103"/>
        <v>0</v>
      </c>
      <c r="CC56" s="32"/>
      <c r="CD56" s="29"/>
      <c r="CE56" s="30"/>
      <c r="CF56" s="30"/>
      <c r="CG56" s="30"/>
      <c r="CH56" s="30"/>
      <c r="CI56" s="31"/>
      <c r="CJ56" s="28"/>
      <c r="CK56" s="27"/>
      <c r="CL56" s="23"/>
      <c r="CM56" s="49"/>
      <c r="IL56" s="93"/>
      <c r="IM56"/>
      <c r="IN56"/>
      <c r="IO56"/>
      <c r="IP56"/>
    </row>
    <row r="57" spans="1:251" s="4" customFormat="1" hidden="1" x14ac:dyDescent="0.2">
      <c r="A57" s="34">
        <v>26</v>
      </c>
      <c r="B57" s="67"/>
      <c r="C57" s="25"/>
      <c r="D57" s="68"/>
      <c r="E57" s="68"/>
      <c r="F57" s="136"/>
      <c r="G57" s="134"/>
      <c r="H57" s="24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5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84">
        <f t="shared" ref="K57" si="104">L57+M57+N57</f>
        <v>0</v>
      </c>
      <c r="L57" s="64">
        <f>AB57+AO57+BA57+BL57+BY57+CJ57+CU57+DF57+DQ57+EB57+EM57+EX57+FI57+FT57+GE57+GP57+HA57+HL57+HW57+IH57</f>
        <v>0</v>
      </c>
      <c r="M57" s="23">
        <f>AD57+AQ57+BC57+BN57+CA57+CL57+CW57+DH57+DS57+ED57+EO57+EZ57+FK57+FV57+GG57+GR57+HC57+HN57+HY57+IJ57</f>
        <v>0</v>
      </c>
      <c r="N57" s="27">
        <f t="shared" ref="N57" si="105">O57/2</f>
        <v>0</v>
      </c>
      <c r="O57" s="82">
        <f>W57+AJ57+AV57+BG57+BT57+CE57+CP57+DA57+DL57+DW57+EH57+ES57+FD57+FO57+FZ57+GK57+GV57+HG57+HR57+IC57</f>
        <v>0</v>
      </c>
      <c r="P57" s="32"/>
      <c r="Q57" s="29"/>
      <c r="R57" s="29"/>
      <c r="S57" s="29"/>
      <c r="T57" s="29"/>
      <c r="U57" s="29"/>
      <c r="V57" s="29"/>
      <c r="W57" s="30"/>
      <c r="X57" s="30"/>
      <c r="Y57" s="30"/>
      <c r="Z57" s="30"/>
      <c r="AA57" s="31"/>
      <c r="AB57" s="28">
        <f t="shared" ref="AB57" si="106">P57+Q57+R57+S57+T57+U57+V57</f>
        <v>0</v>
      </c>
      <c r="AC57" s="23">
        <f t="shared" ref="AC57" si="107">W57/2</f>
        <v>0</v>
      </c>
      <c r="AD57" s="23">
        <f t="shared" ref="AD57" si="108">(X57*3)+(Y57*5)+(Z57*5)+(AA57*20)</f>
        <v>0</v>
      </c>
      <c r="AE57" s="49">
        <f t="shared" ref="AE57" si="109">AB57+AC57+AD57</f>
        <v>0</v>
      </c>
      <c r="AF57" s="32"/>
      <c r="AG57" s="29"/>
      <c r="AH57" s="29"/>
      <c r="AI57" s="29"/>
      <c r="AJ57" s="30"/>
      <c r="AK57" s="30"/>
      <c r="AL57" s="30"/>
      <c r="AM57" s="30"/>
      <c r="AN57" s="31"/>
      <c r="AO57" s="28">
        <f t="shared" ref="AO57" si="110">AF57+AG57+AH57+AI57</f>
        <v>0</v>
      </c>
      <c r="AP57" s="23">
        <f t="shared" ref="AP57" si="111">AJ57/2</f>
        <v>0</v>
      </c>
      <c r="AQ57" s="23">
        <f t="shared" ref="AQ57" si="112">(AK57*3)+(AL57*5)+(AM57*5)+(AN57*20)</f>
        <v>0</v>
      </c>
      <c r="AR57" s="49">
        <f t="shared" ref="AR57" si="113">AO57+AP57+AQ57</f>
        <v>0</v>
      </c>
      <c r="AS57" s="32"/>
      <c r="AT57" s="29"/>
      <c r="AU57" s="29"/>
      <c r="AV57" s="30"/>
      <c r="AW57" s="30"/>
      <c r="AX57" s="30"/>
      <c r="AY57" s="30"/>
      <c r="AZ57" s="31"/>
      <c r="BA57" s="28">
        <f t="shared" ref="BA57" si="114">AS57+AT57+AU57</f>
        <v>0</v>
      </c>
      <c r="BB57" s="23">
        <f t="shared" ref="BB57:BB60" si="115">AV57</f>
        <v>0</v>
      </c>
      <c r="BC57" s="23">
        <f t="shared" ref="BC57" si="116">(AW57*3)+(AX57*5)+(AY57*5)+(AZ57*20)</f>
        <v>0</v>
      </c>
      <c r="BD57" s="49">
        <f t="shared" ref="BD57" si="117">BA57+BB57+BC57</f>
        <v>0</v>
      </c>
      <c r="BE57" s="28"/>
      <c r="BF57" s="47"/>
      <c r="BG57" s="30"/>
      <c r="BH57" s="30"/>
      <c r="BI57" s="30"/>
      <c r="BJ57" s="30"/>
      <c r="BK57" s="30"/>
      <c r="BL57" s="64">
        <f t="shared" ref="BL57" si="118">BE57+BF57</f>
        <v>0</v>
      </c>
      <c r="BM57" s="27">
        <f t="shared" ref="BM57" si="119">BG57/2</f>
        <v>0</v>
      </c>
      <c r="BN57" s="23">
        <f t="shared" ref="BN57" si="120">(BH57*3)+(BI57*5)+(BJ57*5)+(BK57*20)</f>
        <v>0</v>
      </c>
      <c r="BO57" s="73">
        <f t="shared" ref="BO57" si="121">BL57+BM57+BN57</f>
        <v>0</v>
      </c>
      <c r="BP57" s="29"/>
      <c r="BQ57" s="29"/>
      <c r="BR57" s="29"/>
      <c r="BS57" s="29"/>
      <c r="BT57" s="30"/>
      <c r="BU57" s="30"/>
      <c r="BV57" s="30"/>
      <c r="BW57" s="30"/>
      <c r="BX57" s="31"/>
      <c r="BY57" s="28">
        <f t="shared" ref="BY57:BY60" si="122">BP57+BQ57+BR57+BS57</f>
        <v>0</v>
      </c>
      <c r="BZ57" s="23">
        <f t="shared" ref="BZ57:BZ60" si="123">BT57</f>
        <v>0</v>
      </c>
      <c r="CA57" s="33">
        <f t="shared" ref="CA57:CA60" si="124">(BU57*3)+(BV57*10)+(BW57*5)+(BX57*20)</f>
        <v>0</v>
      </c>
      <c r="CB57" s="49">
        <f t="shared" ref="CB57" si="125">BY57+BZ57+CA57</f>
        <v>0</v>
      </c>
      <c r="CC57" s="32"/>
      <c r="CD57" s="29"/>
      <c r="CE57" s="30"/>
      <c r="CF57" s="30"/>
      <c r="CG57" s="30"/>
      <c r="CH57" s="30"/>
      <c r="CI57" s="31"/>
      <c r="CJ57" s="28">
        <f t="shared" ref="CJ57" si="126">CC57+CD57</f>
        <v>0</v>
      </c>
      <c r="CK57" s="27">
        <f t="shared" ref="CK57" si="127">CE57/2</f>
        <v>0</v>
      </c>
      <c r="CL57" s="23">
        <f t="shared" ref="CL57" si="128">(CF57*3)+(CG57*5)+(CH57*5)+(CI57*20)</f>
        <v>0</v>
      </c>
      <c r="CM57" s="49">
        <f t="shared" ref="CM57" si="129">CJ57+CK57+CL57</f>
        <v>0</v>
      </c>
      <c r="IL57" s="93"/>
      <c r="IM57"/>
      <c r="IN57"/>
      <c r="IQ57"/>
    </row>
    <row r="58" spans="1:251" s="4" customFormat="1" hidden="1" x14ac:dyDescent="0.2">
      <c r="A58" s="34">
        <v>27</v>
      </c>
      <c r="B58" s="67"/>
      <c r="C58" s="25"/>
      <c r="D58" s="26"/>
      <c r="E58" s="68"/>
      <c r="F58" s="136"/>
      <c r="G58" s="134"/>
      <c r="H58" s="24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5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84">
        <f>L58+M58+N58</f>
        <v>0</v>
      </c>
      <c r="L58" s="64">
        <f>AB58+AO58+BA58+BL58+BY58+CJ58+CU58+DF58+DQ58+EB58+EM58+EX58+FI58+FT58+GE58+GP58+HA58+HL58+HW58+IH58</f>
        <v>0</v>
      </c>
      <c r="M58" s="23">
        <f>AD58+AQ58+BC58+BN58+CA58+CL58+CW58+DH58+DS58+ED58+EO58+EZ58+FK58+FV58+GG58+GR58+HC58+HN58+HY58+IJ58</f>
        <v>0</v>
      </c>
      <c r="N58" s="27">
        <f>O58/2</f>
        <v>0</v>
      </c>
      <c r="O58" s="82">
        <f>W58+AJ58+AV58+BG58+BT58+CE58+CP58+DA58+DL58+DW58+EH58+ES58+FD58+FO58+FZ58+GK58+GV58+HG58+HR58+IC58</f>
        <v>0</v>
      </c>
      <c r="P58" s="32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1"/>
      <c r="AB58" s="28">
        <f>P58+Q58+R58+S58+T58+U58+V58</f>
        <v>0</v>
      </c>
      <c r="AC58" s="23">
        <f>W58/2</f>
        <v>0</v>
      </c>
      <c r="AD58" s="23">
        <f>(X58*3)+(Y58*5)+(Z58*5)+(AA58*20)</f>
        <v>0</v>
      </c>
      <c r="AE58" s="49">
        <f>AB58+AC58+AD58</f>
        <v>0</v>
      </c>
      <c r="AF58" s="32"/>
      <c r="AG58" s="29"/>
      <c r="AH58" s="29"/>
      <c r="AI58" s="29"/>
      <c r="AJ58" s="30"/>
      <c r="AK58" s="30"/>
      <c r="AL58" s="30"/>
      <c r="AM58" s="30"/>
      <c r="AN58" s="31"/>
      <c r="AO58" s="28">
        <f>AF58+AG58+AH58+AI58</f>
        <v>0</v>
      </c>
      <c r="AP58" s="23">
        <f>AJ58/2</f>
        <v>0</v>
      </c>
      <c r="AQ58" s="23">
        <f>(AK58*3)+(AL58*5)+(AM58*5)+(AN58*20)</f>
        <v>0</v>
      </c>
      <c r="AR58" s="49">
        <f>AO58+AP58+AQ58</f>
        <v>0</v>
      </c>
      <c r="AS58" s="32"/>
      <c r="AT58" s="29"/>
      <c r="AU58" s="29"/>
      <c r="AV58" s="30"/>
      <c r="AW58" s="30"/>
      <c r="AX58" s="30"/>
      <c r="AY58" s="30"/>
      <c r="AZ58" s="31"/>
      <c r="BA58" s="28">
        <f>AS58+AT58+AU58</f>
        <v>0</v>
      </c>
      <c r="BB58" s="23">
        <f t="shared" si="115"/>
        <v>0</v>
      </c>
      <c r="BC58" s="23">
        <f>(AW58*3)+(AX58*5)+(AY58*5)+(AZ58*20)</f>
        <v>0</v>
      </c>
      <c r="BD58" s="49">
        <f>BA58+BB58+BC58</f>
        <v>0</v>
      </c>
      <c r="BE58" s="28"/>
      <c r="BF58" s="47"/>
      <c r="BG58" s="30"/>
      <c r="BH58" s="30"/>
      <c r="BI58" s="30"/>
      <c r="BJ58" s="30"/>
      <c r="BK58" s="30"/>
      <c r="BL58" s="64">
        <f>BE58+BF58</f>
        <v>0</v>
      </c>
      <c r="BM58" s="27">
        <f>BG58/2</f>
        <v>0</v>
      </c>
      <c r="BN58" s="23">
        <f>(BH58*3)+(BI58*5)+(BJ58*5)+(BK58*20)</f>
        <v>0</v>
      </c>
      <c r="BO58" s="73">
        <f>BL58+BM58+BN58</f>
        <v>0</v>
      </c>
      <c r="BP58" s="29"/>
      <c r="BQ58" s="29"/>
      <c r="BR58" s="29"/>
      <c r="BS58" s="29"/>
      <c r="BT58" s="30"/>
      <c r="BU58" s="30"/>
      <c r="BV58" s="30"/>
      <c r="BW58" s="30"/>
      <c r="BX58" s="31"/>
      <c r="BY58" s="28">
        <f t="shared" si="122"/>
        <v>0</v>
      </c>
      <c r="BZ58" s="23">
        <f t="shared" si="123"/>
        <v>0</v>
      </c>
      <c r="CA58" s="33">
        <f t="shared" si="124"/>
        <v>0</v>
      </c>
      <c r="CB58" s="49">
        <f>BY58+BZ58+CA58</f>
        <v>0</v>
      </c>
      <c r="CC58" s="32"/>
      <c r="CD58" s="29"/>
      <c r="CE58" s="30"/>
      <c r="CF58" s="30"/>
      <c r="CG58" s="30"/>
      <c r="CH58" s="30"/>
      <c r="CI58" s="31"/>
      <c r="CJ58" s="28">
        <f>CC58+CD58</f>
        <v>0</v>
      </c>
      <c r="CK58" s="27">
        <f>CE58/2</f>
        <v>0</v>
      </c>
      <c r="CL58" s="23">
        <f>(CF58*3)+(CG58*5)+(CH58*5)+(CI58*20)</f>
        <v>0</v>
      </c>
      <c r="CM58" s="49">
        <f>CJ58+CK58+CL58</f>
        <v>0</v>
      </c>
      <c r="IL58" s="93"/>
      <c r="IM58"/>
      <c r="IN58"/>
      <c r="IQ58"/>
    </row>
    <row r="59" spans="1:251" s="4" customFormat="1" hidden="1" x14ac:dyDescent="0.2">
      <c r="A59" s="34">
        <v>28</v>
      </c>
      <c r="B59" s="25"/>
      <c r="C59" s="25"/>
      <c r="D59" s="26"/>
      <c r="E59" s="26"/>
      <c r="F59" s="137"/>
      <c r="G59" s="134"/>
      <c r="H59" s="24" t="e">
        <f>IF(AND($H$2="Y",J59&gt;0,OR(AND(G59=1,#REF!=10),AND(G59=2,#REF!=20),AND(G59=3,#REF!=30),AND(G59=4,#REF!=40),AND(G59=5,#REF!=50),AND(G59=6,#REF!=60),AND(G59=7,#REF!=70),AND(G59=8,#REF!=80),AND(G59=9,G79=90),AND(G59=10,#REF!=100))),VLOOKUP(J59-1,SortLookup!$A$13:$B$16,2,FALSE),"")</f>
        <v>#REF!</v>
      </c>
      <c r="I59" s="35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84">
        <f>L59+M59+N59</f>
        <v>0</v>
      </c>
      <c r="L59" s="64">
        <f>AB59+AO59+BA59+BL59+BY59+CJ59+CU59+DF59+DQ59+EB59+EM59+EX59+FI59+FT59+GE59+GP59+HA59+HL59+HW59+IH59</f>
        <v>0</v>
      </c>
      <c r="M59" s="23">
        <f>AD59+AQ59+BC59+BN59+CA59+CL59+CW59+DH59+DS59+ED59+EO59+EZ59+FK59+FV59+GG59+GR59+HC59+HN59+HY59+IJ59</f>
        <v>0</v>
      </c>
      <c r="N59" s="27">
        <f>O59/2</f>
        <v>0</v>
      </c>
      <c r="O59" s="82">
        <f>W59+AJ59+AV59+BG59+BT59+CE59+CP59+DA59+DL59+DW59+EH59+ES59+FD59+FO59+FZ59+GK59+GV59+HG59+HR59+IC59</f>
        <v>0</v>
      </c>
      <c r="P59" s="32"/>
      <c r="Q59" s="29"/>
      <c r="R59" s="29"/>
      <c r="S59" s="29"/>
      <c r="T59" s="29"/>
      <c r="U59" s="29"/>
      <c r="V59" s="29"/>
      <c r="W59" s="30"/>
      <c r="X59" s="30"/>
      <c r="Y59" s="30"/>
      <c r="Z59" s="30"/>
      <c r="AA59" s="31"/>
      <c r="AB59" s="28">
        <f>P59+Q59+R59+S59+T59+U59+V59</f>
        <v>0</v>
      </c>
      <c r="AC59" s="23">
        <f>W59/2</f>
        <v>0</v>
      </c>
      <c r="AD59" s="23">
        <f>(X59*3)+(Y59*5)+(Z59*5)+(AA59*20)</f>
        <v>0</v>
      </c>
      <c r="AE59" s="49">
        <f>AB59+AC59+AD59</f>
        <v>0</v>
      </c>
      <c r="AF59" s="32"/>
      <c r="AG59" s="29"/>
      <c r="AH59" s="29"/>
      <c r="AI59" s="29"/>
      <c r="AJ59" s="30"/>
      <c r="AK59" s="30"/>
      <c r="AL59" s="30"/>
      <c r="AM59" s="30"/>
      <c r="AN59" s="31"/>
      <c r="AO59" s="28">
        <f>AF59+AG59+AH59+AI59</f>
        <v>0</v>
      </c>
      <c r="AP59" s="23">
        <f>AJ59/2</f>
        <v>0</v>
      </c>
      <c r="AQ59" s="23">
        <f>(AK59*3)+(AL59*5)+(AM59*5)+(AN59*20)</f>
        <v>0</v>
      </c>
      <c r="AR59" s="49">
        <f>AO59+AP59+AQ59</f>
        <v>0</v>
      </c>
      <c r="AS59" s="32"/>
      <c r="AT59" s="29"/>
      <c r="AU59" s="29"/>
      <c r="AV59" s="30"/>
      <c r="AW59" s="30"/>
      <c r="AX59" s="30"/>
      <c r="AY59" s="30"/>
      <c r="AZ59" s="31"/>
      <c r="BA59" s="28">
        <f>AS59+AT59+AU59</f>
        <v>0</v>
      </c>
      <c r="BB59" s="23">
        <f t="shared" si="115"/>
        <v>0</v>
      </c>
      <c r="BC59" s="23">
        <f>(AW59*3)+(AX59*5)+(AY59*5)+(AZ59*20)</f>
        <v>0</v>
      </c>
      <c r="BD59" s="49">
        <f>BA59+BB59+BC59</f>
        <v>0</v>
      </c>
      <c r="BE59" s="28"/>
      <c r="BF59" s="47"/>
      <c r="BG59" s="30"/>
      <c r="BH59" s="30"/>
      <c r="BI59" s="30"/>
      <c r="BJ59" s="30"/>
      <c r="BK59" s="30"/>
      <c r="BL59" s="64">
        <f>BE59+BF59</f>
        <v>0</v>
      </c>
      <c r="BM59" s="27">
        <f>BG59/2</f>
        <v>0</v>
      </c>
      <c r="BN59" s="23">
        <f>(BH59*3)+(BI59*5)+(BJ59*5)+(BK59*20)</f>
        <v>0</v>
      </c>
      <c r="BO59" s="73">
        <f>BL59+BM59+BN59</f>
        <v>0</v>
      </c>
      <c r="BP59" s="29"/>
      <c r="BQ59" s="29"/>
      <c r="BR59" s="29"/>
      <c r="BS59" s="29"/>
      <c r="BT59" s="30"/>
      <c r="BU59" s="30"/>
      <c r="BV59" s="30"/>
      <c r="BW59" s="30"/>
      <c r="BX59" s="31"/>
      <c r="BY59" s="28">
        <f t="shared" si="122"/>
        <v>0</v>
      </c>
      <c r="BZ59" s="23">
        <f t="shared" si="123"/>
        <v>0</v>
      </c>
      <c r="CA59" s="33">
        <f t="shared" si="124"/>
        <v>0</v>
      </c>
      <c r="CB59" s="49">
        <f>BY59+BZ59+CA59</f>
        <v>0</v>
      </c>
      <c r="CC59" s="32"/>
      <c r="CD59" s="29"/>
      <c r="CE59" s="30"/>
      <c r="CF59" s="30"/>
      <c r="CG59" s="30"/>
      <c r="CH59" s="30"/>
      <c r="CI59" s="31"/>
      <c r="CJ59" s="28">
        <f>CC59+CD59</f>
        <v>0</v>
      </c>
      <c r="CK59" s="27">
        <f>CE59/2</f>
        <v>0</v>
      </c>
      <c r="CL59" s="23">
        <f>(CF59*3)+(CG59*5)+(CH59*5)+(CI59*20)</f>
        <v>0</v>
      </c>
      <c r="CM59" s="49">
        <f>CJ59+CK59+CL59</f>
        <v>0</v>
      </c>
      <c r="IL59" s="93"/>
      <c r="IM59"/>
      <c r="IN59"/>
    </row>
    <row r="60" spans="1:251" s="4" customFormat="1" ht="13.5" hidden="1" thickBot="1" x14ac:dyDescent="0.25">
      <c r="A60" s="34">
        <v>29</v>
      </c>
      <c r="B60" s="25"/>
      <c r="C60" s="25"/>
      <c r="D60" s="26"/>
      <c r="E60" s="26"/>
      <c r="F60" s="138"/>
      <c r="G60" s="134"/>
      <c r="H60" s="24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5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84">
        <f>L60+M60+N60</f>
        <v>0</v>
      </c>
      <c r="L60" s="64">
        <f>AB60+AO60+BA60+BL60+BY60+CJ60+CU60+DF60+DQ60+EB60+EM60+EX60+FI60+FT60+GE60+GP60+HA60+HL60+HW60+IH60</f>
        <v>0</v>
      </c>
      <c r="M60" s="23">
        <f>AD60+AQ60+BC60+BN60+CA60+CL60+CW60+DH60+DS60+ED60+EO60+EZ60+FK60+FV60+GG60+GR60+HC60+HN60+HY60+IJ60</f>
        <v>0</v>
      </c>
      <c r="N60" s="27">
        <f>O60/2</f>
        <v>0</v>
      </c>
      <c r="O60" s="82">
        <f>W60+AJ60+AV60+BG60+BT60+CE60+CP60+DA60+DL60+DW60+EH60+ES60+FD60+FO60+FZ60+GK60+GV60+HG60+HR60+IC60</f>
        <v>0</v>
      </c>
      <c r="P60" s="32"/>
      <c r="Q60" s="29"/>
      <c r="R60" s="29"/>
      <c r="S60" s="29"/>
      <c r="T60" s="29"/>
      <c r="U60" s="29"/>
      <c r="V60" s="29"/>
      <c r="W60" s="30"/>
      <c r="X60" s="30"/>
      <c r="Y60" s="30"/>
      <c r="Z60" s="30"/>
      <c r="AA60" s="31"/>
      <c r="AB60" s="28">
        <f t="shared" ref="AB60" si="130">P60+Q60+R60+S60+T60+U60+V60</f>
        <v>0</v>
      </c>
      <c r="AC60" s="23">
        <f t="shared" ref="AC60" si="131">W60/2</f>
        <v>0</v>
      </c>
      <c r="AD60" s="23">
        <f t="shared" ref="AD60" si="132">(X60*3)+(Y60*5)+(Z60*5)+(AA60*20)</f>
        <v>0</v>
      </c>
      <c r="AE60" s="49">
        <f t="shared" ref="AE60" si="133">AB60+AC60+AD60</f>
        <v>0</v>
      </c>
      <c r="AF60" s="32"/>
      <c r="AG60" s="29"/>
      <c r="AH60" s="29"/>
      <c r="AI60" s="29"/>
      <c r="AJ60" s="30"/>
      <c r="AK60" s="30"/>
      <c r="AL60" s="30"/>
      <c r="AM60" s="30"/>
      <c r="AN60" s="31"/>
      <c r="AO60" s="28">
        <f t="shared" ref="AO60" si="134">AF60+AG60+AH60+AI60</f>
        <v>0</v>
      </c>
      <c r="AP60" s="23">
        <f t="shared" ref="AP60" si="135">AJ60/2</f>
        <v>0</v>
      </c>
      <c r="AQ60" s="23">
        <f t="shared" ref="AQ60" si="136">(AK60*3)+(AL60*5)+(AM60*5)+(AN60*20)</f>
        <v>0</v>
      </c>
      <c r="AR60" s="49">
        <f t="shared" ref="AR60" si="137">AO60+AP60+AQ60</f>
        <v>0</v>
      </c>
      <c r="AS60" s="32"/>
      <c r="AT60" s="29"/>
      <c r="AU60" s="29"/>
      <c r="AV60" s="30"/>
      <c r="AW60" s="30"/>
      <c r="AX60" s="30"/>
      <c r="AY60" s="30"/>
      <c r="AZ60" s="31"/>
      <c r="BA60" s="28">
        <f t="shared" ref="BA60" si="138">AS60+AT60+AU60</f>
        <v>0</v>
      </c>
      <c r="BB60" s="23">
        <f t="shared" si="115"/>
        <v>0</v>
      </c>
      <c r="BC60" s="23">
        <f t="shared" ref="BC60" si="139">(AW60*3)+(AX60*5)+(AY60*5)+(AZ60*20)</f>
        <v>0</v>
      </c>
      <c r="BD60" s="49">
        <f t="shared" ref="BD60" si="140">BA60+BB60+BC60</f>
        <v>0</v>
      </c>
      <c r="BE60" s="28"/>
      <c r="BF60" s="47"/>
      <c r="BG60" s="30"/>
      <c r="BH60" s="30"/>
      <c r="BI60" s="30"/>
      <c r="BJ60" s="30"/>
      <c r="BK60" s="30"/>
      <c r="BL60" s="64">
        <f t="shared" ref="BL60" si="141">BE60+BF60</f>
        <v>0</v>
      </c>
      <c r="BM60" s="27">
        <f t="shared" ref="BM60" si="142">BG60/2</f>
        <v>0</v>
      </c>
      <c r="BN60" s="23">
        <f t="shared" ref="BN60" si="143">(BH60*3)+(BI60*5)+(BJ60*5)+(BK60*20)</f>
        <v>0</v>
      </c>
      <c r="BO60" s="73">
        <f t="shared" ref="BO60" si="144">BL60+BM60+BN60</f>
        <v>0</v>
      </c>
      <c r="BP60" s="29"/>
      <c r="BQ60" s="29"/>
      <c r="BR60" s="29"/>
      <c r="BS60" s="29"/>
      <c r="BT60" s="30"/>
      <c r="BU60" s="30"/>
      <c r="BV60" s="30"/>
      <c r="BW60" s="30"/>
      <c r="BX60" s="31"/>
      <c r="BY60" s="28">
        <f t="shared" si="122"/>
        <v>0</v>
      </c>
      <c r="BZ60" s="23">
        <f t="shared" si="123"/>
        <v>0</v>
      </c>
      <c r="CA60" s="96">
        <f t="shared" si="124"/>
        <v>0</v>
      </c>
      <c r="CB60" s="49">
        <f t="shared" ref="CB60" si="145">BY60+BZ60+CA60</f>
        <v>0</v>
      </c>
      <c r="CC60" s="32"/>
      <c r="CD60" s="29"/>
      <c r="CE60" s="30"/>
      <c r="CF60" s="30"/>
      <c r="CG60" s="30"/>
      <c r="CH60" s="30"/>
      <c r="CI60" s="31"/>
      <c r="CJ60" s="28">
        <f t="shared" ref="CJ60" si="146">CC60+CD60</f>
        <v>0</v>
      </c>
      <c r="CK60" s="27">
        <f t="shared" ref="CK60" si="147">CE60/2</f>
        <v>0</v>
      </c>
      <c r="CL60" s="23">
        <f t="shared" ref="CL60" si="148">(CF60*3)+(CG60*5)+(CH60*5)+(CI60*20)</f>
        <v>0</v>
      </c>
      <c r="CM60" s="49">
        <f t="shared" ref="CM60" si="149">CJ60+CK60+CL60</f>
        <v>0</v>
      </c>
      <c r="CN60"/>
      <c r="CO60"/>
      <c r="CP60"/>
      <c r="CQ60"/>
      <c r="CR60"/>
      <c r="CS60"/>
      <c r="CT60"/>
      <c r="CW60"/>
      <c r="CZ60"/>
      <c r="DA60"/>
      <c r="DB60"/>
      <c r="DC60"/>
      <c r="DD60"/>
      <c r="DE60"/>
      <c r="DH60"/>
      <c r="DK60"/>
      <c r="DL60"/>
      <c r="DM60"/>
      <c r="DN60"/>
      <c r="DO60"/>
      <c r="DP60"/>
      <c r="DS60"/>
      <c r="DV60"/>
      <c r="DW60"/>
      <c r="DX60"/>
      <c r="DY60"/>
      <c r="DZ60"/>
      <c r="EA60"/>
      <c r="ED60"/>
      <c r="EG60"/>
      <c r="EH60"/>
      <c r="EI60"/>
      <c r="EJ60"/>
      <c r="EK60"/>
      <c r="EL60"/>
      <c r="EO60"/>
      <c r="ER60"/>
      <c r="ES60"/>
      <c r="ET60"/>
      <c r="EU60"/>
      <c r="EV60"/>
      <c r="EW60"/>
      <c r="EZ60"/>
      <c r="FC60"/>
      <c r="FD60"/>
      <c r="FE60"/>
      <c r="FF60"/>
      <c r="FG60"/>
      <c r="FH60"/>
      <c r="FK60"/>
      <c r="FN60"/>
      <c r="FO60"/>
      <c r="FP60"/>
      <c r="FQ60"/>
      <c r="FR60"/>
      <c r="FS60"/>
      <c r="FV60"/>
      <c r="FY60"/>
      <c r="FZ60"/>
      <c r="GA60"/>
      <c r="GB60"/>
      <c r="GC60"/>
      <c r="GD60"/>
      <c r="GG60"/>
      <c r="GJ60"/>
      <c r="GK60"/>
      <c r="GL60"/>
      <c r="GM60"/>
      <c r="GN60"/>
      <c r="GO60"/>
      <c r="GR60"/>
      <c r="GU60"/>
      <c r="GV60"/>
      <c r="GW60"/>
      <c r="GX60"/>
      <c r="GY60"/>
      <c r="GZ60"/>
      <c r="HC60"/>
      <c r="HF60"/>
      <c r="HG60"/>
      <c r="HH60"/>
      <c r="HI60"/>
      <c r="HJ60"/>
      <c r="HK60"/>
      <c r="HN60"/>
      <c r="HQ60"/>
      <c r="HR60"/>
      <c r="HS60"/>
      <c r="HT60"/>
      <c r="HU60"/>
      <c r="HV60"/>
      <c r="HY60"/>
      <c r="IB60"/>
      <c r="IC60"/>
      <c r="ID60"/>
      <c r="IE60"/>
      <c r="IF60"/>
      <c r="IG60"/>
      <c r="IJ60"/>
      <c r="IK60"/>
      <c r="IL60" s="93"/>
    </row>
    <row r="61" spans="1:251" ht="13.5" thickTop="1" x14ac:dyDescent="0.2">
      <c r="A61" s="89"/>
      <c r="B61" s="88"/>
      <c r="C61" s="88"/>
      <c r="D61" s="90"/>
      <c r="E61" s="88"/>
      <c r="F61" s="88"/>
      <c r="G61" s="91"/>
      <c r="H61" s="91"/>
      <c r="I61" s="91"/>
      <c r="J61" s="91"/>
      <c r="K61" s="91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99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99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99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99"/>
      <c r="CA61" s="97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</row>
    <row r="62" spans="1:251" x14ac:dyDescent="0.2">
      <c r="B62" s="70" t="s">
        <v>86</v>
      </c>
      <c r="D62" s="85"/>
      <c r="AE62" s="4"/>
    </row>
    <row r="63" spans="1:251" x14ac:dyDescent="0.2">
      <c r="B63" s="4" t="s">
        <v>82</v>
      </c>
      <c r="AE63" s="4"/>
    </row>
    <row r="64" spans="1:251" x14ac:dyDescent="0.2">
      <c r="B64" s="4" t="s">
        <v>81</v>
      </c>
      <c r="AE64" s="4"/>
    </row>
    <row r="65" spans="2:37" x14ac:dyDescent="0.2">
      <c r="B65" s="87" t="s">
        <v>92</v>
      </c>
      <c r="AE65" s="4"/>
    </row>
    <row r="66" spans="2:37" x14ac:dyDescent="0.2">
      <c r="AE66" s="4"/>
    </row>
    <row r="67" spans="2:37" x14ac:dyDescent="0.2">
      <c r="B67" s="87" t="s">
        <v>90</v>
      </c>
      <c r="AE67" s="4"/>
    </row>
    <row r="68" spans="2:37" x14ac:dyDescent="0.2">
      <c r="B68" s="87" t="s">
        <v>88</v>
      </c>
      <c r="AE68" s="4"/>
    </row>
    <row r="69" spans="2:37" x14ac:dyDescent="0.2">
      <c r="B69" s="87" t="s">
        <v>89</v>
      </c>
      <c r="AE69" s="4"/>
    </row>
    <row r="70" spans="2:37" ht="81" customHeight="1" x14ac:dyDescent="0.2">
      <c r="B70" s="132" t="s">
        <v>106</v>
      </c>
      <c r="AE70" s="4"/>
    </row>
    <row r="71" spans="2:37" x14ac:dyDescent="0.2">
      <c r="B71" s="87" t="s">
        <v>94</v>
      </c>
      <c r="AE71" s="4"/>
    </row>
    <row r="72" spans="2:37" x14ac:dyDescent="0.2">
      <c r="AE72" s="4"/>
    </row>
    <row r="73" spans="2:37" x14ac:dyDescent="0.2">
      <c r="AE73" s="4"/>
    </row>
    <row r="74" spans="2:37" x14ac:dyDescent="0.2">
      <c r="AE74" s="4"/>
    </row>
    <row r="75" spans="2:37" x14ac:dyDescent="0.2">
      <c r="AE75" s="4"/>
    </row>
    <row r="76" spans="2:37" x14ac:dyDescent="0.2">
      <c r="AE76" s="4"/>
      <c r="AK76" s="4"/>
    </row>
    <row r="77" spans="2:37" x14ac:dyDescent="0.2">
      <c r="AE77" s="4"/>
      <c r="AK77" s="4"/>
    </row>
    <row r="78" spans="2:37" x14ac:dyDescent="0.2">
      <c r="AE78" s="4"/>
    </row>
    <row r="79" spans="2:37" x14ac:dyDescent="0.2">
      <c r="AE79" s="4"/>
    </row>
    <row r="80" spans="2:37" x14ac:dyDescent="0.2">
      <c r="AE80" s="4"/>
    </row>
    <row r="81" spans="31:31" x14ac:dyDescent="0.2">
      <c r="AE81" s="4"/>
    </row>
    <row r="82" spans="31:31" x14ac:dyDescent="0.2">
      <c r="AE82" s="4"/>
    </row>
    <row r="83" spans="31:31" x14ac:dyDescent="0.2">
      <c r="AE83" s="4"/>
    </row>
    <row r="84" spans="31:31" x14ac:dyDescent="0.2">
      <c r="AE84" s="4"/>
    </row>
    <row r="85" spans="31:31" x14ac:dyDescent="0.2">
      <c r="AE85" s="4"/>
    </row>
    <row r="86" spans="31:31" x14ac:dyDescent="0.2">
      <c r="AE86" s="4"/>
    </row>
    <row r="87" spans="31:31" x14ac:dyDescent="0.2">
      <c r="AE87" s="4"/>
    </row>
    <row r="88" spans="31:31" x14ac:dyDescent="0.2">
      <c r="AE88" s="4"/>
    </row>
    <row r="89" spans="31:31" x14ac:dyDescent="0.2">
      <c r="AE89" s="4"/>
    </row>
    <row r="90" spans="31:31" x14ac:dyDescent="0.2">
      <c r="AE90" s="4"/>
    </row>
    <row r="91" spans="31:31" x14ac:dyDescent="0.2">
      <c r="AE91" s="4"/>
    </row>
    <row r="92" spans="31:31" x14ac:dyDescent="0.2">
      <c r="AE92" s="4"/>
    </row>
    <row r="93" spans="31:31" x14ac:dyDescent="0.2">
      <c r="AE93" s="4"/>
    </row>
    <row r="94" spans="31:31" x14ac:dyDescent="0.2">
      <c r="AE94" s="4"/>
    </row>
    <row r="95" spans="31:31" x14ac:dyDescent="0.2">
      <c r="AE95" s="4"/>
    </row>
    <row r="96" spans="31:31" x14ac:dyDescent="0.2">
      <c r="AE96" s="4"/>
    </row>
    <row r="97" spans="31:31" x14ac:dyDescent="0.2">
      <c r="AE97" s="4"/>
    </row>
    <row r="98" spans="31:31" x14ac:dyDescent="0.2">
      <c r="AE98" s="4"/>
    </row>
    <row r="99" spans="31:31" x14ac:dyDescent="0.2">
      <c r="AE99" s="4"/>
    </row>
    <row r="100" spans="31:31" x14ac:dyDescent="0.2">
      <c r="AE100" s="4"/>
    </row>
    <row r="101" spans="31:31" x14ac:dyDescent="0.2">
      <c r="AE101" s="4"/>
    </row>
    <row r="102" spans="31:31" x14ac:dyDescent="0.2">
      <c r="AE102" s="4"/>
    </row>
    <row r="103" spans="31:31" x14ac:dyDescent="0.2">
      <c r="AE103" s="4"/>
    </row>
    <row r="104" spans="31:31" x14ac:dyDescent="0.2">
      <c r="AE104" s="4"/>
    </row>
    <row r="105" spans="31:31" x14ac:dyDescent="0.2">
      <c r="AE105" s="4"/>
    </row>
    <row r="106" spans="31:31" x14ac:dyDescent="0.2">
      <c r="AE106" s="4"/>
    </row>
    <row r="107" spans="31:31" x14ac:dyDescent="0.2">
      <c r="AE107" s="4"/>
    </row>
    <row r="108" spans="31:31" x14ac:dyDescent="0.2">
      <c r="AE108" s="4"/>
    </row>
    <row r="109" spans="31:31" x14ac:dyDescent="0.2">
      <c r="AE109" s="4"/>
    </row>
    <row r="110" spans="31:31" x14ac:dyDescent="0.2">
      <c r="AE110" s="4"/>
    </row>
    <row r="111" spans="31:31" x14ac:dyDescent="0.2">
      <c r="AE111" s="4"/>
    </row>
    <row r="112" spans="31:31" x14ac:dyDescent="0.2">
      <c r="AE112" s="4"/>
    </row>
    <row r="113" spans="31:31" x14ac:dyDescent="0.2">
      <c r="AE113" s="4"/>
    </row>
    <row r="114" spans="31:31" x14ac:dyDescent="0.2">
      <c r="AE114" s="4"/>
    </row>
    <row r="115" spans="31:31" x14ac:dyDescent="0.2">
      <c r="AE115" s="4"/>
    </row>
    <row r="116" spans="31:31" x14ac:dyDescent="0.2">
      <c r="AE116" s="4"/>
    </row>
    <row r="117" spans="31:31" x14ac:dyDescent="0.2">
      <c r="AE117" s="4"/>
    </row>
    <row r="118" spans="31:31" x14ac:dyDescent="0.2">
      <c r="AE118" s="4"/>
    </row>
    <row r="119" spans="31:31" x14ac:dyDescent="0.2">
      <c r="AE119" s="4"/>
    </row>
    <row r="120" spans="31:31" x14ac:dyDescent="0.2">
      <c r="AE120" s="4"/>
    </row>
    <row r="121" spans="31:31" x14ac:dyDescent="0.2">
      <c r="AE121" s="4"/>
    </row>
    <row r="122" spans="31:31" x14ac:dyDescent="0.2">
      <c r="AE122" s="4"/>
    </row>
    <row r="123" spans="31:31" x14ac:dyDescent="0.2">
      <c r="AE123" s="4"/>
    </row>
    <row r="124" spans="31:31" x14ac:dyDescent="0.2">
      <c r="AE124" s="4"/>
    </row>
    <row r="125" spans="31:31" x14ac:dyDescent="0.2">
      <c r="AE125" s="4"/>
    </row>
    <row r="126" spans="31:31" x14ac:dyDescent="0.2">
      <c r="AE126" s="4"/>
    </row>
    <row r="127" spans="31:31" x14ac:dyDescent="0.2">
      <c r="AE127" s="4"/>
    </row>
  </sheetData>
  <sheetProtection sheet="1" objects="1" scenarios="1" selectLockedCells="1"/>
  <sortState ref="A3:IQ50">
    <sortCondition ref="E3:E50"/>
    <sortCondition ref="K3:K50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76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49</v>
      </c>
      <c r="C17" t="s">
        <v>50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77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52</v>
      </c>
    </row>
    <row r="5" spans="1:1" s="14" customFormat="1" x14ac:dyDescent="0.2">
      <c r="A5" s="15" t="s">
        <v>53</v>
      </c>
    </row>
    <row r="6" spans="1:1" s="14" customFormat="1" ht="12.75" customHeight="1" x14ac:dyDescent="0.2">
      <c r="A6" s="15"/>
    </row>
    <row r="7" spans="1:1" x14ac:dyDescent="0.2">
      <c r="A7" s="15" t="s">
        <v>54</v>
      </c>
    </row>
    <row r="8" spans="1:1" x14ac:dyDescent="0.2">
      <c r="A8" s="15" t="s">
        <v>55</v>
      </c>
    </row>
    <row r="9" spans="1:1" x14ac:dyDescent="0.2">
      <c r="A9" s="15" t="s">
        <v>56</v>
      </c>
    </row>
    <row r="10" spans="1:1" x14ac:dyDescent="0.2">
      <c r="A10" s="15" t="s">
        <v>57</v>
      </c>
    </row>
    <row r="11" spans="1:1" x14ac:dyDescent="0.2">
      <c r="A11" s="15" t="s">
        <v>58</v>
      </c>
    </row>
    <row r="12" spans="1:1" x14ac:dyDescent="0.2">
      <c r="A12" s="15" t="s">
        <v>59</v>
      </c>
    </row>
    <row r="13" spans="1:1" x14ac:dyDescent="0.2">
      <c r="A13" s="15" t="s">
        <v>60</v>
      </c>
    </row>
    <row r="14" spans="1:1" x14ac:dyDescent="0.2">
      <c r="A14" s="15" t="s">
        <v>61</v>
      </c>
    </row>
    <row r="15" spans="1:1" x14ac:dyDescent="0.2">
      <c r="A15" s="15"/>
    </row>
    <row r="16" spans="1:1" ht="27" customHeight="1" x14ac:dyDescent="0.2">
      <c r="A16" s="15" t="s">
        <v>65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74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66</v>
      </c>
    </row>
    <row r="23" spans="1:1" x14ac:dyDescent="0.2">
      <c r="A23" s="15" t="s">
        <v>54</v>
      </c>
    </row>
    <row r="24" spans="1:1" x14ac:dyDescent="0.2">
      <c r="A24" s="14" t="s">
        <v>67</v>
      </c>
    </row>
    <row r="25" spans="1:1" x14ac:dyDescent="0.2">
      <c r="A25" s="14" t="s">
        <v>73</v>
      </c>
    </row>
    <row r="26" spans="1:1" x14ac:dyDescent="0.2">
      <c r="A26" s="14" t="s">
        <v>68</v>
      </c>
    </row>
    <row r="27" spans="1:1" x14ac:dyDescent="0.2">
      <c r="A27" s="14" t="s">
        <v>69</v>
      </c>
    </row>
    <row r="28" spans="1:1" x14ac:dyDescent="0.2">
      <c r="A28" s="14" t="s">
        <v>70</v>
      </c>
    </row>
    <row r="29" spans="1:1" x14ac:dyDescent="0.2">
      <c r="A29" s="14" t="s">
        <v>75</v>
      </c>
    </row>
    <row r="30" spans="1:1" x14ac:dyDescent="0.2">
      <c r="A30" s="14" t="s">
        <v>71</v>
      </c>
    </row>
    <row r="31" spans="1:1" x14ac:dyDescent="0.2">
      <c r="A31" s="14" t="s">
        <v>72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2018-08-13T12:37:25Z</dcterms:modified>
</cp:coreProperties>
</file>