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F:\fridpa\MatchResults\2018\"/>
    </mc:Choice>
  </mc:AlternateContent>
  <xr:revisionPtr revIDLastSave="0" documentId="10_ncr:8100000_{7823504A-F6C8-467D-A97E-41458D30B2D4}" xr6:coauthVersionLast="34" xr6:coauthVersionMax="34" xr10:uidLastSave="{00000000-0000-0000-0000-000000000000}"/>
  <bookViews>
    <workbookView xWindow="0" yWindow="0" windowWidth="28800" windowHeight="10995" tabRatio="245" xr2:uid="{00000000-000D-0000-FFFF-FFFF00000000}"/>
  </bookViews>
  <sheets>
    <sheet name="Scoresheet" sheetId="1" r:id="rId1"/>
    <sheet name="Sheet1" sheetId="4" r:id="rId2"/>
    <sheet name="SortLookup" sheetId="2" r:id="rId3"/>
    <sheet name="Help" sheetId="3" r:id="rId4"/>
  </sheets>
  <definedNames>
    <definedName name="_xlnm.Print_Area" localSheetId="0">Scoresheet!$A$1:$IL$88</definedName>
    <definedName name="_xlnm.Print_Titles" localSheetId="0">Scoresheet!$A:$F,Scoresheet!$1:$2</definedName>
    <definedName name="Z_1229FF16_6ED5_4DBA_B9FE_D3EE84024C57_.wvu.PrintArea" localSheetId="0" hidden="1">Scoresheet!$A$1:$IK$2</definedName>
    <definedName name="Z_1229FF16_6ED5_4DBA_B9FE_D3EE84024C57_.wvu.PrintTitles" localSheetId="0" hidden="1">Scoresheet!$A:$F,Scoresheet!$1:$2</definedName>
  </definedNames>
  <calcPr calcId="162913" fullPrecision="0"/>
  <customWorkbookViews>
    <customWorkbookView name=" James D. Morgan - Personal View" guid="{233156EF-6886-4018-8D35-72AEDB4F2C43}" mergeInterval="0" personalView="1" maximized="1" windowWidth="1221" windowHeight="736" tabRatio="202" activeSheetId="1"/>
    <customWorkbookView name="Mick Marchi - Personal View" guid="{1229FF16-6ED5-4DBA-B9FE-D3EE84024C57}" mergeInterval="0" personalView="1" maximized="1" windowWidth="1063" windowHeight="646" tabRatio="245" activeSheetId="1" showComments="commIndAndComment"/>
  </customWorkbookViews>
  <webPublishing targetScreenSize="1024x768" codePage="20127"/>
</workbook>
</file>

<file path=xl/calcChain.xml><?xml version="1.0" encoding="utf-8"?>
<calcChain xmlns="http://schemas.openxmlformats.org/spreadsheetml/2006/main">
  <c r="L4" i="1" l="1"/>
  <c r="K4" i="1" s="1"/>
  <c r="M4" i="1"/>
  <c r="N4" i="1"/>
  <c r="O4" i="1"/>
  <c r="L5" i="1"/>
  <c r="K5" i="1" s="1"/>
  <c r="M5" i="1"/>
  <c r="O5" i="1"/>
  <c r="N5" i="1" s="1"/>
  <c r="L6" i="1"/>
  <c r="K6" i="1" s="1"/>
  <c r="M6" i="1"/>
  <c r="O6" i="1"/>
  <c r="N6" i="1" s="1"/>
  <c r="I70" i="1"/>
  <c r="J70" i="1"/>
  <c r="O70" i="1"/>
  <c r="N70" i="1" s="1"/>
  <c r="AB70" i="1"/>
  <c r="AC70" i="1"/>
  <c r="AD70" i="1"/>
  <c r="AO70" i="1"/>
  <c r="AR70" i="1" s="1"/>
  <c r="AP70" i="1"/>
  <c r="AQ70" i="1"/>
  <c r="BA70" i="1"/>
  <c r="BD70" i="1" s="1"/>
  <c r="BB70" i="1"/>
  <c r="BC70" i="1"/>
  <c r="BL70" i="1"/>
  <c r="BO70" i="1" s="1"/>
  <c r="BM70" i="1"/>
  <c r="BN70" i="1"/>
  <c r="BY70" i="1"/>
  <c r="CB70" i="1" s="1"/>
  <c r="BZ70" i="1"/>
  <c r="CA70" i="1"/>
  <c r="CJ70" i="1"/>
  <c r="CM70" i="1" s="1"/>
  <c r="CK70" i="1"/>
  <c r="CL70" i="1"/>
  <c r="I56" i="1"/>
  <c r="J56" i="1"/>
  <c r="O56" i="1"/>
  <c r="N56" i="1" s="1"/>
  <c r="AB56" i="1"/>
  <c r="AC56" i="1"/>
  <c r="AD56" i="1"/>
  <c r="AO56" i="1"/>
  <c r="AP56" i="1"/>
  <c r="AQ56" i="1"/>
  <c r="BA56" i="1"/>
  <c r="BB56" i="1"/>
  <c r="BC56" i="1"/>
  <c r="BL56" i="1"/>
  <c r="BO56" i="1" s="1"/>
  <c r="BM56" i="1"/>
  <c r="BN56" i="1"/>
  <c r="BY56" i="1"/>
  <c r="BZ56" i="1"/>
  <c r="CA56" i="1"/>
  <c r="CJ56" i="1"/>
  <c r="CK56" i="1"/>
  <c r="CL56" i="1"/>
  <c r="I25" i="1"/>
  <c r="J25" i="1"/>
  <c r="O25" i="1"/>
  <c r="N25" i="1" s="1"/>
  <c r="AB25" i="1"/>
  <c r="AC25" i="1"/>
  <c r="AD25" i="1"/>
  <c r="AO25" i="1"/>
  <c r="AP25" i="1"/>
  <c r="AQ25" i="1"/>
  <c r="BA25" i="1"/>
  <c r="BB25" i="1"/>
  <c r="BC25" i="1"/>
  <c r="BL25" i="1"/>
  <c r="BM25" i="1"/>
  <c r="BN25" i="1"/>
  <c r="BY25" i="1"/>
  <c r="BZ25" i="1"/>
  <c r="CA25" i="1"/>
  <c r="CJ25" i="1"/>
  <c r="CK25" i="1"/>
  <c r="CL25" i="1"/>
  <c r="CL9" i="1"/>
  <c r="CK9" i="1"/>
  <c r="CJ9" i="1"/>
  <c r="CA9" i="1"/>
  <c r="BZ9" i="1"/>
  <c r="BY9" i="1"/>
  <c r="BN9" i="1"/>
  <c r="BM9" i="1"/>
  <c r="BL9" i="1"/>
  <c r="BC9" i="1"/>
  <c r="BB9" i="1"/>
  <c r="BA9" i="1"/>
  <c r="AQ9" i="1"/>
  <c r="AP9" i="1"/>
  <c r="AO9" i="1"/>
  <c r="AD9" i="1"/>
  <c r="AC9" i="1"/>
  <c r="AB9" i="1"/>
  <c r="O9" i="1"/>
  <c r="N9" i="1" s="1"/>
  <c r="J9" i="1"/>
  <c r="I9" i="1"/>
  <c r="CL22" i="1"/>
  <c r="CK22" i="1"/>
  <c r="CJ22" i="1"/>
  <c r="CA22" i="1"/>
  <c r="BZ22" i="1"/>
  <c r="BY22" i="1"/>
  <c r="BN22" i="1"/>
  <c r="BM22" i="1"/>
  <c r="BL22" i="1"/>
  <c r="BC22" i="1"/>
  <c r="BB22" i="1"/>
  <c r="BA22" i="1"/>
  <c r="AQ22" i="1"/>
  <c r="AP22" i="1"/>
  <c r="AO22" i="1"/>
  <c r="AD22" i="1"/>
  <c r="AC22" i="1"/>
  <c r="AB22" i="1"/>
  <c r="O22" i="1"/>
  <c r="N22" i="1" s="1"/>
  <c r="J22" i="1"/>
  <c r="I22" i="1"/>
  <c r="CL13" i="1"/>
  <c r="CK13" i="1"/>
  <c r="CJ13" i="1"/>
  <c r="CA13" i="1"/>
  <c r="BZ13" i="1"/>
  <c r="BY13" i="1"/>
  <c r="BN13" i="1"/>
  <c r="BM13" i="1"/>
  <c r="BL13" i="1"/>
  <c r="BC13" i="1"/>
  <c r="BB13" i="1"/>
  <c r="BA13" i="1"/>
  <c r="AQ13" i="1"/>
  <c r="AP13" i="1"/>
  <c r="AO13" i="1"/>
  <c r="AD13" i="1"/>
  <c r="AC13" i="1"/>
  <c r="AB13" i="1"/>
  <c r="O13" i="1"/>
  <c r="N13" i="1" s="1"/>
  <c r="J13" i="1"/>
  <c r="I13" i="1"/>
  <c r="CL12" i="1"/>
  <c r="CK12" i="1"/>
  <c r="CJ12" i="1"/>
  <c r="CA12" i="1"/>
  <c r="BZ12" i="1"/>
  <c r="BY12" i="1"/>
  <c r="BN12" i="1"/>
  <c r="BO12" i="1" s="1"/>
  <c r="BM12" i="1"/>
  <c r="BL12" i="1"/>
  <c r="BC12" i="1"/>
  <c r="BB12" i="1"/>
  <c r="BA12" i="1"/>
  <c r="AQ12" i="1"/>
  <c r="AP12" i="1"/>
  <c r="AO12" i="1"/>
  <c r="AD12" i="1"/>
  <c r="AC12" i="1"/>
  <c r="AB12" i="1"/>
  <c r="O12" i="1"/>
  <c r="N12" i="1" s="1"/>
  <c r="J12" i="1"/>
  <c r="I12" i="1"/>
  <c r="CL8" i="1"/>
  <c r="CK8" i="1"/>
  <c r="CJ8" i="1"/>
  <c r="CA8" i="1"/>
  <c r="BZ8" i="1"/>
  <c r="BY8" i="1"/>
  <c r="BN8" i="1"/>
  <c r="BM8" i="1"/>
  <c r="BL8" i="1"/>
  <c r="BO8" i="1" s="1"/>
  <c r="BC8" i="1"/>
  <c r="BB8" i="1"/>
  <c r="BA8" i="1"/>
  <c r="AQ8" i="1"/>
  <c r="AP8" i="1"/>
  <c r="AO8" i="1"/>
  <c r="AD8" i="1"/>
  <c r="AC8" i="1"/>
  <c r="AB8" i="1"/>
  <c r="O8" i="1"/>
  <c r="N8" i="1" s="1"/>
  <c r="J8" i="1"/>
  <c r="I8" i="1"/>
  <c r="CA74" i="1"/>
  <c r="BZ74" i="1"/>
  <c r="BN74" i="1"/>
  <c r="BM74" i="1"/>
  <c r="BL74" i="1"/>
  <c r="BC74" i="1"/>
  <c r="BB74" i="1"/>
  <c r="BA74" i="1"/>
  <c r="N74" i="1"/>
  <c r="J74" i="1"/>
  <c r="I74" i="1"/>
  <c r="CL62" i="1"/>
  <c r="CK62" i="1"/>
  <c r="CJ62" i="1"/>
  <c r="CA62" i="1"/>
  <c r="BZ62" i="1"/>
  <c r="BY62" i="1"/>
  <c r="CB62" i="1" s="1"/>
  <c r="BN62" i="1"/>
  <c r="BM62" i="1"/>
  <c r="BL62" i="1"/>
  <c r="BC62" i="1"/>
  <c r="BB62" i="1"/>
  <c r="BA62" i="1"/>
  <c r="AQ62" i="1"/>
  <c r="AP62" i="1"/>
  <c r="AO62" i="1"/>
  <c r="AD62" i="1"/>
  <c r="AC62" i="1"/>
  <c r="AB62" i="1"/>
  <c r="AE62" i="1" s="1"/>
  <c r="O62" i="1"/>
  <c r="N62" i="1"/>
  <c r="J62" i="1"/>
  <c r="I62" i="1"/>
  <c r="O18" i="1"/>
  <c r="N18" i="1" s="1"/>
  <c r="G70" i="1" l="1"/>
  <c r="L70" i="1"/>
  <c r="BO74" i="1"/>
  <c r="AE70" i="1"/>
  <c r="BO13" i="1"/>
  <c r="M70" i="1"/>
  <c r="BO22" i="1"/>
  <c r="BO9" i="1"/>
  <c r="BO25" i="1"/>
  <c r="CM25" i="1"/>
  <c r="CB25" i="1"/>
  <c r="M25" i="1"/>
  <c r="BD25" i="1"/>
  <c r="AR25" i="1"/>
  <c r="L25" i="1"/>
  <c r="G25" i="1"/>
  <c r="H25" i="1" s="1"/>
  <c r="CM56" i="1"/>
  <c r="CB56" i="1"/>
  <c r="BD56" i="1"/>
  <c r="M56" i="1"/>
  <c r="AR56" i="1"/>
  <c r="L56" i="1"/>
  <c r="AE56" i="1"/>
  <c r="G56" i="1"/>
  <c r="H56" i="1" s="1"/>
  <c r="H70" i="1"/>
  <c r="AE25" i="1"/>
  <c r="CM9" i="1"/>
  <c r="CB9" i="1"/>
  <c r="BD9" i="1"/>
  <c r="M9" i="1"/>
  <c r="AR9" i="1"/>
  <c r="AE9" i="1"/>
  <c r="G9" i="1"/>
  <c r="H9" i="1" s="1"/>
  <c r="CM22" i="1"/>
  <c r="CB22" i="1"/>
  <c r="BD22" i="1"/>
  <c r="M22" i="1"/>
  <c r="AR22" i="1"/>
  <c r="L22" i="1"/>
  <c r="AE22" i="1"/>
  <c r="G22" i="1"/>
  <c r="H22" i="1" s="1"/>
  <c r="CM13" i="1"/>
  <c r="CB13" i="1"/>
  <c r="BD13" i="1"/>
  <c r="L13" i="1"/>
  <c r="M13" i="1"/>
  <c r="AR13" i="1"/>
  <c r="CM12" i="1"/>
  <c r="CB12" i="1"/>
  <c r="BD12" i="1"/>
  <c r="M12" i="1"/>
  <c r="AR12" i="1"/>
  <c r="AE12" i="1"/>
  <c r="L12" i="1"/>
  <c r="G12" i="1"/>
  <c r="H12" i="1" s="1"/>
  <c r="CM8" i="1"/>
  <c r="CB8" i="1"/>
  <c r="BD8" i="1"/>
  <c r="M8" i="1"/>
  <c r="AR8" i="1"/>
  <c r="AE8" i="1"/>
  <c r="G8" i="1"/>
  <c r="H8" i="1" s="1"/>
  <c r="BD74" i="1"/>
  <c r="G74" i="1"/>
  <c r="H74" i="1" s="1"/>
  <c r="L8" i="1"/>
  <c r="L9" i="1"/>
  <c r="L62" i="1"/>
  <c r="BO62" i="1"/>
  <c r="G13" i="1"/>
  <c r="H13" i="1" s="1"/>
  <c r="AE13" i="1"/>
  <c r="M62" i="1"/>
  <c r="BD62" i="1"/>
  <c r="G62" i="1"/>
  <c r="H62" i="1" s="1"/>
  <c r="AR62" i="1"/>
  <c r="CM62" i="1"/>
  <c r="CK66" i="1"/>
  <c r="O52" i="1"/>
  <c r="N52" i="1" s="1"/>
  <c r="K70" i="1" l="1"/>
  <c r="K25" i="1"/>
  <c r="K56" i="1"/>
  <c r="K9" i="1"/>
  <c r="K22" i="1"/>
  <c r="K13" i="1"/>
  <c r="K12" i="1"/>
  <c r="K8" i="1"/>
  <c r="K62" i="1"/>
  <c r="O30" i="1"/>
  <c r="N30" i="1" s="1"/>
  <c r="O44" i="1"/>
  <c r="N44" i="1" s="1"/>
  <c r="I44" i="1"/>
  <c r="J44" i="1"/>
  <c r="AB44" i="1"/>
  <c r="AC44" i="1"/>
  <c r="AD44" i="1"/>
  <c r="AO44" i="1"/>
  <c r="AP44" i="1"/>
  <c r="AQ44" i="1"/>
  <c r="BA44" i="1"/>
  <c r="BB44" i="1"/>
  <c r="BC44" i="1"/>
  <c r="BL44" i="1"/>
  <c r="BM44" i="1"/>
  <c r="BN44" i="1"/>
  <c r="BY44" i="1"/>
  <c r="BZ44" i="1"/>
  <c r="CA44" i="1"/>
  <c r="CJ44" i="1"/>
  <c r="CK44" i="1"/>
  <c r="CL44" i="1"/>
  <c r="I72" i="1"/>
  <c r="J72" i="1"/>
  <c r="O72" i="1"/>
  <c r="N72" i="1" s="1"/>
  <c r="AB72" i="1"/>
  <c r="AC72" i="1"/>
  <c r="AD72" i="1"/>
  <c r="AO72" i="1"/>
  <c r="AP72" i="1"/>
  <c r="AQ72" i="1"/>
  <c r="BA72" i="1"/>
  <c r="BB72" i="1"/>
  <c r="BC72" i="1"/>
  <c r="BL72" i="1"/>
  <c r="BM72" i="1"/>
  <c r="BN72" i="1"/>
  <c r="BY72" i="1"/>
  <c r="BZ72" i="1"/>
  <c r="CA72" i="1"/>
  <c r="CJ72" i="1"/>
  <c r="CK72" i="1"/>
  <c r="CL72" i="1"/>
  <c r="I45" i="1"/>
  <c r="J45" i="1"/>
  <c r="O45" i="1"/>
  <c r="N45" i="1" s="1"/>
  <c r="AB45" i="1"/>
  <c r="AC45" i="1"/>
  <c r="AD45" i="1"/>
  <c r="AO45" i="1"/>
  <c r="AP45" i="1"/>
  <c r="AQ45" i="1"/>
  <c r="BA45" i="1"/>
  <c r="BB45" i="1"/>
  <c r="BC45" i="1"/>
  <c r="BL45" i="1"/>
  <c r="BM45" i="1"/>
  <c r="BN45" i="1"/>
  <c r="BY45" i="1"/>
  <c r="BZ45" i="1"/>
  <c r="CA45" i="1"/>
  <c r="CJ45" i="1"/>
  <c r="CK45" i="1"/>
  <c r="CL45" i="1"/>
  <c r="I30" i="1"/>
  <c r="J30" i="1"/>
  <c r="AB30" i="1"/>
  <c r="AC30" i="1"/>
  <c r="AD30" i="1"/>
  <c r="AO30" i="1"/>
  <c r="AP30" i="1"/>
  <c r="AQ30" i="1"/>
  <c r="BA30" i="1"/>
  <c r="BB30" i="1"/>
  <c r="BC30" i="1"/>
  <c r="BL30" i="1"/>
  <c r="BM30" i="1"/>
  <c r="BN30" i="1"/>
  <c r="BY30" i="1"/>
  <c r="BZ30" i="1"/>
  <c r="CA30" i="1"/>
  <c r="CJ30" i="1"/>
  <c r="CK30" i="1"/>
  <c r="CL30" i="1"/>
  <c r="CB45" i="1" l="1"/>
  <c r="L30" i="1"/>
  <c r="BO45" i="1"/>
  <c r="CB44" i="1"/>
  <c r="M30" i="1"/>
  <c r="BO30" i="1"/>
  <c r="CB30" i="1"/>
  <c r="CB72" i="1"/>
  <c r="BO72" i="1"/>
  <c r="BO44" i="1"/>
  <c r="CM30" i="1"/>
  <c r="BD30" i="1"/>
  <c r="AR30" i="1"/>
  <c r="AE30" i="1"/>
  <c r="G30" i="1"/>
  <c r="H30" i="1" s="1"/>
  <c r="CM45" i="1"/>
  <c r="BD45" i="1"/>
  <c r="M45" i="1"/>
  <c r="AR45" i="1"/>
  <c r="L45" i="1"/>
  <c r="AE45" i="1"/>
  <c r="G45" i="1"/>
  <c r="H45" i="1" s="1"/>
  <c r="CM72" i="1"/>
  <c r="BD72" i="1"/>
  <c r="AR72" i="1"/>
  <c r="M72" i="1"/>
  <c r="AE72" i="1"/>
  <c r="L72" i="1"/>
  <c r="G72" i="1"/>
  <c r="H72" i="1" s="1"/>
  <c r="CM44" i="1"/>
  <c r="BD44" i="1"/>
  <c r="M44" i="1"/>
  <c r="AR44" i="1"/>
  <c r="L44" i="1"/>
  <c r="AE44" i="1"/>
  <c r="G44" i="1"/>
  <c r="H44" i="1" s="1"/>
  <c r="I61" i="1"/>
  <c r="J61" i="1"/>
  <c r="O61" i="1"/>
  <c r="N61" i="1" s="1"/>
  <c r="AB61" i="1"/>
  <c r="AC61" i="1"/>
  <c r="AD61" i="1"/>
  <c r="AO61" i="1"/>
  <c r="AP61" i="1"/>
  <c r="AQ61" i="1"/>
  <c r="BA61" i="1"/>
  <c r="BB61" i="1"/>
  <c r="BC61" i="1"/>
  <c r="BL61" i="1"/>
  <c r="BM61" i="1"/>
  <c r="BN61" i="1"/>
  <c r="BY61" i="1"/>
  <c r="BZ61" i="1"/>
  <c r="CA61" i="1"/>
  <c r="CJ61" i="1"/>
  <c r="CK61" i="1"/>
  <c r="CL61" i="1"/>
  <c r="I32" i="1"/>
  <c r="J32" i="1"/>
  <c r="O32" i="1"/>
  <c r="N32" i="1" s="1"/>
  <c r="AB32" i="1"/>
  <c r="AC32" i="1"/>
  <c r="AD32" i="1"/>
  <c r="AO32" i="1"/>
  <c r="AP32" i="1"/>
  <c r="AQ32" i="1"/>
  <c r="BA32" i="1"/>
  <c r="BB32" i="1"/>
  <c r="BC32" i="1"/>
  <c r="BL32" i="1"/>
  <c r="BM32" i="1"/>
  <c r="BN32" i="1"/>
  <c r="BY32" i="1"/>
  <c r="BZ32" i="1"/>
  <c r="CA32" i="1"/>
  <c r="CJ32" i="1"/>
  <c r="CK32" i="1"/>
  <c r="CL32" i="1"/>
  <c r="I27" i="1"/>
  <c r="J27" i="1"/>
  <c r="O27" i="1"/>
  <c r="N27" i="1" s="1"/>
  <c r="AB27" i="1"/>
  <c r="AC27" i="1"/>
  <c r="AD27" i="1"/>
  <c r="AO27" i="1"/>
  <c r="AP27" i="1"/>
  <c r="AQ27" i="1"/>
  <c r="BA27" i="1"/>
  <c r="BB27" i="1"/>
  <c r="BC27" i="1"/>
  <c r="BL27" i="1"/>
  <c r="BM27" i="1"/>
  <c r="BN27" i="1"/>
  <c r="BY27" i="1"/>
  <c r="BZ27" i="1"/>
  <c r="CA27" i="1"/>
  <c r="CJ27" i="1"/>
  <c r="CK27" i="1"/>
  <c r="CL27" i="1"/>
  <c r="I39" i="1"/>
  <c r="J39" i="1"/>
  <c r="O39" i="1"/>
  <c r="N39" i="1" s="1"/>
  <c r="AB39" i="1"/>
  <c r="AC39" i="1"/>
  <c r="AD39" i="1"/>
  <c r="AO39" i="1"/>
  <c r="AP39" i="1"/>
  <c r="AQ39" i="1"/>
  <c r="BA39" i="1"/>
  <c r="BB39" i="1"/>
  <c r="BC39" i="1"/>
  <c r="BL39" i="1"/>
  <c r="BM39" i="1"/>
  <c r="BN39" i="1"/>
  <c r="BY39" i="1"/>
  <c r="BZ39" i="1"/>
  <c r="CA39" i="1"/>
  <c r="CJ39" i="1"/>
  <c r="CK39" i="1"/>
  <c r="CL39" i="1"/>
  <c r="I41" i="1"/>
  <c r="J41" i="1"/>
  <c r="O41" i="1"/>
  <c r="N41" i="1" s="1"/>
  <c r="AB41" i="1"/>
  <c r="AC41" i="1"/>
  <c r="AD41" i="1"/>
  <c r="AO41" i="1"/>
  <c r="AP41" i="1"/>
  <c r="AQ41" i="1"/>
  <c r="BA41" i="1"/>
  <c r="BB41" i="1"/>
  <c r="BC41" i="1"/>
  <c r="BL41" i="1"/>
  <c r="BM41" i="1"/>
  <c r="BN41" i="1"/>
  <c r="BY41" i="1"/>
  <c r="BZ41" i="1"/>
  <c r="CA41" i="1"/>
  <c r="CJ41" i="1"/>
  <c r="CK41" i="1"/>
  <c r="CL41" i="1"/>
  <c r="K30" i="1" l="1"/>
  <c r="K45" i="1"/>
  <c r="K72" i="1"/>
  <c r="K44" i="1"/>
  <c r="CB61" i="1"/>
  <c r="AR61" i="1"/>
  <c r="G41" i="1"/>
  <c r="H41" i="1" s="1"/>
  <c r="BO61" i="1"/>
  <c r="G61" i="1"/>
  <c r="H61" i="1" s="1"/>
  <c r="CM61" i="1"/>
  <c r="BD61" i="1"/>
  <c r="M61" i="1"/>
  <c r="AE61" i="1"/>
  <c r="L61" i="1"/>
  <c r="BO41" i="1"/>
  <c r="BO32" i="1"/>
  <c r="BD41" i="1"/>
  <c r="BO27" i="1"/>
  <c r="BO39" i="1"/>
  <c r="CB41" i="1"/>
  <c r="CM41" i="1"/>
  <c r="AE41" i="1"/>
  <c r="AR41" i="1"/>
  <c r="CM39" i="1"/>
  <c r="BD39" i="1"/>
  <c r="AR39" i="1"/>
  <c r="AR27" i="1"/>
  <c r="M27" i="1"/>
  <c r="CB32" i="1"/>
  <c r="BD32" i="1"/>
  <c r="G32" i="1"/>
  <c r="H32" i="1" s="1"/>
  <c r="G39" i="1"/>
  <c r="H39" i="1" s="1"/>
  <c r="G27" i="1"/>
  <c r="H27" i="1" s="1"/>
  <c r="M39" i="1"/>
  <c r="AE32" i="1"/>
  <c r="AE27" i="1"/>
  <c r="AR32" i="1"/>
  <c r="BD27" i="1"/>
  <c r="CB39" i="1"/>
  <c r="CB27" i="1"/>
  <c r="CM27" i="1"/>
  <c r="M41" i="1"/>
  <c r="L39" i="1"/>
  <c r="CM32" i="1"/>
  <c r="L41" i="1"/>
  <c r="L32" i="1"/>
  <c r="AE39" i="1"/>
  <c r="L27" i="1"/>
  <c r="M32" i="1"/>
  <c r="I5" i="1"/>
  <c r="J5" i="1"/>
  <c r="AB5" i="1"/>
  <c r="AC5" i="1"/>
  <c r="AD5" i="1"/>
  <c r="AO5" i="1"/>
  <c r="AP5" i="1"/>
  <c r="AQ5" i="1"/>
  <c r="BA5" i="1"/>
  <c r="BB5" i="1"/>
  <c r="BC5" i="1"/>
  <c r="BL5" i="1"/>
  <c r="BM5" i="1"/>
  <c r="BN5" i="1"/>
  <c r="BY5" i="1"/>
  <c r="BZ5" i="1"/>
  <c r="CA5" i="1"/>
  <c r="CJ5" i="1"/>
  <c r="CK5" i="1"/>
  <c r="CL5" i="1"/>
  <c r="I54" i="1"/>
  <c r="J54" i="1"/>
  <c r="O54" i="1"/>
  <c r="N54" i="1" s="1"/>
  <c r="AB54" i="1"/>
  <c r="AC54" i="1"/>
  <c r="AD54" i="1"/>
  <c r="AO54" i="1"/>
  <c r="AP54" i="1"/>
  <c r="AQ54" i="1"/>
  <c r="BA54" i="1"/>
  <c r="BB54" i="1"/>
  <c r="BC54" i="1"/>
  <c r="BL54" i="1"/>
  <c r="BM54" i="1"/>
  <c r="BN54" i="1"/>
  <c r="BY54" i="1"/>
  <c r="BZ54" i="1"/>
  <c r="CA54" i="1"/>
  <c r="CJ54" i="1"/>
  <c r="CK54" i="1"/>
  <c r="CL54" i="1"/>
  <c r="I73" i="1"/>
  <c r="J73" i="1"/>
  <c r="O73" i="1"/>
  <c r="N73" i="1" s="1"/>
  <c r="AB73" i="1"/>
  <c r="AC73" i="1"/>
  <c r="AD73" i="1"/>
  <c r="AO73" i="1"/>
  <c r="AP73" i="1"/>
  <c r="AQ73" i="1"/>
  <c r="BA73" i="1"/>
  <c r="BB73" i="1"/>
  <c r="BC73" i="1"/>
  <c r="BL73" i="1"/>
  <c r="BM73" i="1"/>
  <c r="BN73" i="1"/>
  <c r="BY73" i="1"/>
  <c r="BZ73" i="1"/>
  <c r="CA73" i="1"/>
  <c r="CJ73" i="1"/>
  <c r="CK73" i="1"/>
  <c r="CL73" i="1"/>
  <c r="K61" i="1" l="1"/>
  <c r="K39" i="1"/>
  <c r="K27" i="1"/>
  <c r="K32" i="1"/>
  <c r="K41" i="1"/>
  <c r="BO54" i="1"/>
  <c r="BO73" i="1"/>
  <c r="BO5" i="1"/>
  <c r="CM73" i="1"/>
  <c r="BD73" i="1"/>
  <c r="G73" i="1"/>
  <c r="H73" i="1" s="1"/>
  <c r="G54" i="1"/>
  <c r="H54" i="1" s="1"/>
  <c r="CB5" i="1"/>
  <c r="G5" i="1"/>
  <c r="H5" i="1" s="1"/>
  <c r="M54" i="1"/>
  <c r="AE5" i="1"/>
  <c r="AE54" i="1"/>
  <c r="AR73" i="1"/>
  <c r="AR5" i="1"/>
  <c r="M73" i="1"/>
  <c r="AR54" i="1"/>
  <c r="BD54" i="1"/>
  <c r="BD5" i="1"/>
  <c r="CB54" i="1"/>
  <c r="CB73" i="1"/>
  <c r="CM54" i="1"/>
  <c r="L73" i="1"/>
  <c r="CM5" i="1"/>
  <c r="AE73" i="1"/>
  <c r="L54" i="1"/>
  <c r="AB4" i="1"/>
  <c r="AC4" i="1"/>
  <c r="AD4" i="1"/>
  <c r="AB50" i="1"/>
  <c r="AC50" i="1"/>
  <c r="AD50" i="1"/>
  <c r="AB47" i="1"/>
  <c r="AC47" i="1"/>
  <c r="AD47" i="1"/>
  <c r="AB19" i="1"/>
  <c r="AC19" i="1"/>
  <c r="AD19" i="1"/>
  <c r="AB68" i="1"/>
  <c r="AC68" i="1"/>
  <c r="AD68" i="1"/>
  <c r="AB38" i="1"/>
  <c r="AC38" i="1"/>
  <c r="AD38" i="1"/>
  <c r="AB65" i="1"/>
  <c r="AC65" i="1"/>
  <c r="AD65" i="1"/>
  <c r="AB36" i="1"/>
  <c r="AC36" i="1"/>
  <c r="AD36" i="1"/>
  <c r="AB14" i="1"/>
  <c r="AC14" i="1"/>
  <c r="AD14" i="1"/>
  <c r="AB63" i="1"/>
  <c r="AC63" i="1"/>
  <c r="AD63" i="1"/>
  <c r="AB67" i="1"/>
  <c r="AC67" i="1"/>
  <c r="AD67" i="1"/>
  <c r="AB16" i="1"/>
  <c r="AC16" i="1"/>
  <c r="AD16" i="1"/>
  <c r="AB55" i="1"/>
  <c r="AC55" i="1"/>
  <c r="AD55" i="1"/>
  <c r="AB31" i="1"/>
  <c r="AC31" i="1"/>
  <c r="AD31" i="1"/>
  <c r="AB69" i="1"/>
  <c r="AC69" i="1"/>
  <c r="AD69" i="1"/>
  <c r="AB6" i="1"/>
  <c r="AC6" i="1"/>
  <c r="AD6" i="1"/>
  <c r="AB66" i="1"/>
  <c r="AC66" i="1"/>
  <c r="AD66" i="1"/>
  <c r="AB23" i="1"/>
  <c r="AC23" i="1"/>
  <c r="AD23" i="1"/>
  <c r="AB29" i="1"/>
  <c r="AC29" i="1"/>
  <c r="AD29" i="1"/>
  <c r="AB43" i="1"/>
  <c r="AC43" i="1"/>
  <c r="AD43" i="1"/>
  <c r="AB57" i="1"/>
  <c r="AC57" i="1"/>
  <c r="AD57" i="1"/>
  <c r="AB49" i="1"/>
  <c r="AC49" i="1"/>
  <c r="AD49" i="1"/>
  <c r="AB52" i="1"/>
  <c r="AC52" i="1"/>
  <c r="AD52" i="1"/>
  <c r="AB17" i="1"/>
  <c r="AC17" i="1"/>
  <c r="AD17" i="1"/>
  <c r="AB21" i="1"/>
  <c r="AC21" i="1"/>
  <c r="AD21" i="1"/>
  <c r="AB46" i="1"/>
  <c r="AC46" i="1"/>
  <c r="AD46" i="1"/>
  <c r="AB64" i="1"/>
  <c r="AC64" i="1"/>
  <c r="AD64" i="1"/>
  <c r="AB51" i="1"/>
  <c r="AC51" i="1"/>
  <c r="AD51" i="1"/>
  <c r="AB59" i="1"/>
  <c r="AC59" i="1"/>
  <c r="AD59" i="1"/>
  <c r="AB33" i="1"/>
  <c r="AC33" i="1"/>
  <c r="AD33" i="1"/>
  <c r="AB37" i="1"/>
  <c r="AC37" i="1"/>
  <c r="AD37" i="1"/>
  <c r="AB3" i="1"/>
  <c r="AC3" i="1"/>
  <c r="AD3" i="1"/>
  <c r="AB58" i="1"/>
  <c r="AC58" i="1"/>
  <c r="AD58" i="1"/>
  <c r="AB48" i="1"/>
  <c r="AC48" i="1"/>
  <c r="AD48" i="1"/>
  <c r="K54" i="1" l="1"/>
  <c r="K73" i="1"/>
  <c r="AE50" i="1"/>
  <c r="AE4" i="1"/>
  <c r="AE48" i="1"/>
  <c r="AE58" i="1"/>
  <c r="AE3" i="1"/>
  <c r="AE37" i="1"/>
  <c r="AE33" i="1"/>
  <c r="AE59" i="1"/>
  <c r="AE51" i="1"/>
  <c r="AE64" i="1"/>
  <c r="AE46" i="1"/>
  <c r="AE21" i="1"/>
  <c r="AE17" i="1"/>
  <c r="AE52" i="1"/>
  <c r="AE49" i="1"/>
  <c r="AE57" i="1"/>
  <c r="AE43" i="1"/>
  <c r="AE29" i="1"/>
  <c r="AE23" i="1"/>
  <c r="AE66" i="1"/>
  <c r="AE6" i="1"/>
  <c r="AE69" i="1"/>
  <c r="AE31" i="1"/>
  <c r="AE55" i="1"/>
  <c r="AE16" i="1"/>
  <c r="AE67" i="1"/>
  <c r="AE63" i="1"/>
  <c r="AE14" i="1"/>
  <c r="AE36" i="1"/>
  <c r="AE65" i="1"/>
  <c r="AE38" i="1"/>
  <c r="AE68" i="1"/>
  <c r="AE19" i="1"/>
  <c r="AE47" i="1"/>
  <c r="O35" i="1"/>
  <c r="N35" i="1" s="1"/>
  <c r="I17" i="1" l="1"/>
  <c r="J17" i="1"/>
  <c r="O17" i="1"/>
  <c r="N17" i="1" s="1"/>
  <c r="AO17" i="1"/>
  <c r="AP17" i="1"/>
  <c r="AQ17" i="1"/>
  <c r="BA17" i="1"/>
  <c r="BB17" i="1"/>
  <c r="BC17" i="1"/>
  <c r="BL17" i="1"/>
  <c r="BM17" i="1"/>
  <c r="BN17" i="1"/>
  <c r="BY17" i="1"/>
  <c r="BZ17" i="1"/>
  <c r="CA17" i="1"/>
  <c r="CJ17" i="1"/>
  <c r="CK17" i="1"/>
  <c r="CL17" i="1"/>
  <c r="I57" i="1"/>
  <c r="J57" i="1"/>
  <c r="O57" i="1"/>
  <c r="N57" i="1" s="1"/>
  <c r="AO57" i="1"/>
  <c r="AP57" i="1"/>
  <c r="AQ57" i="1"/>
  <c r="BA57" i="1"/>
  <c r="BB57" i="1"/>
  <c r="BC57" i="1"/>
  <c r="BL57" i="1"/>
  <c r="BM57" i="1"/>
  <c r="BN57" i="1"/>
  <c r="BY57" i="1"/>
  <c r="BZ57" i="1"/>
  <c r="CA57" i="1"/>
  <c r="CJ57" i="1"/>
  <c r="CK57" i="1"/>
  <c r="CL57" i="1"/>
  <c r="I50" i="1"/>
  <c r="J50" i="1"/>
  <c r="O50" i="1"/>
  <c r="N50" i="1" s="1"/>
  <c r="AO50" i="1"/>
  <c r="AP50" i="1"/>
  <c r="AQ50" i="1"/>
  <c r="BA50" i="1"/>
  <c r="BB50" i="1"/>
  <c r="BC50" i="1"/>
  <c r="BL50" i="1"/>
  <c r="BM50" i="1"/>
  <c r="BN50" i="1"/>
  <c r="BY50" i="1"/>
  <c r="BZ50" i="1"/>
  <c r="CA50" i="1"/>
  <c r="CJ50" i="1"/>
  <c r="CK50" i="1"/>
  <c r="CL50" i="1"/>
  <c r="BO57" i="1" l="1"/>
  <c r="BO17" i="1"/>
  <c r="CM57" i="1"/>
  <c r="AR57" i="1"/>
  <c r="CB17" i="1"/>
  <c r="G17" i="1"/>
  <c r="H17" i="1" s="1"/>
  <c r="CM17" i="1"/>
  <c r="M57" i="1"/>
  <c r="CB57" i="1"/>
  <c r="BD57" i="1"/>
  <c r="BD17" i="1"/>
  <c r="AR17" i="1"/>
  <c r="M17" i="1"/>
  <c r="G57" i="1"/>
  <c r="H57" i="1" s="1"/>
  <c r="L17" i="1"/>
  <c r="L57" i="1"/>
  <c r="G50" i="1"/>
  <c r="H50" i="1" s="1"/>
  <c r="CB50" i="1"/>
  <c r="CM50" i="1"/>
  <c r="AR50" i="1"/>
  <c r="BD50" i="1"/>
  <c r="M50" i="1"/>
  <c r="BO50" i="1"/>
  <c r="L50" i="1"/>
  <c r="I10" i="1"/>
  <c r="J10" i="1"/>
  <c r="O10" i="1"/>
  <c r="N10" i="1" s="1"/>
  <c r="AB10" i="1"/>
  <c r="AC10" i="1"/>
  <c r="AD10" i="1"/>
  <c r="AO10" i="1"/>
  <c r="AP10" i="1"/>
  <c r="AQ10" i="1"/>
  <c r="BA10" i="1"/>
  <c r="BB10" i="1"/>
  <c r="BC10" i="1"/>
  <c r="BL10" i="1"/>
  <c r="BM10" i="1"/>
  <c r="BN10" i="1"/>
  <c r="BY10" i="1"/>
  <c r="BZ10" i="1"/>
  <c r="CA10" i="1"/>
  <c r="CJ10" i="1"/>
  <c r="CK10" i="1"/>
  <c r="CL10" i="1"/>
  <c r="K57" i="1" l="1"/>
  <c r="K17" i="1"/>
  <c r="K50" i="1"/>
  <c r="G10" i="1"/>
  <c r="H10" i="1" s="1"/>
  <c r="BO10" i="1"/>
  <c r="CB10" i="1"/>
  <c r="AE10" i="1"/>
  <c r="CM10" i="1"/>
  <c r="AR10" i="1"/>
  <c r="BD10" i="1"/>
  <c r="M10" i="1"/>
  <c r="L10" i="1"/>
  <c r="CL43" i="1"/>
  <c r="CK43" i="1"/>
  <c r="CJ43" i="1"/>
  <c r="CA43" i="1"/>
  <c r="BZ43" i="1"/>
  <c r="BY43" i="1"/>
  <c r="BN43" i="1"/>
  <c r="BM43" i="1"/>
  <c r="BL43" i="1"/>
  <c r="BC43" i="1"/>
  <c r="BB43" i="1"/>
  <c r="BA43" i="1"/>
  <c r="AQ43" i="1"/>
  <c r="AP43" i="1"/>
  <c r="AO43" i="1"/>
  <c r="O43" i="1"/>
  <c r="N43" i="1" s="1"/>
  <c r="J43" i="1"/>
  <c r="I43" i="1"/>
  <c r="CL37" i="1"/>
  <c r="CK37" i="1"/>
  <c r="CJ37" i="1"/>
  <c r="CA37" i="1"/>
  <c r="BZ37" i="1"/>
  <c r="BY37" i="1"/>
  <c r="BN37" i="1"/>
  <c r="BM37" i="1"/>
  <c r="BL37" i="1"/>
  <c r="BC37" i="1"/>
  <c r="BB37" i="1"/>
  <c r="BA37" i="1"/>
  <c r="AQ37" i="1"/>
  <c r="AP37" i="1"/>
  <c r="AO37" i="1"/>
  <c r="O37" i="1"/>
  <c r="N37" i="1" s="1"/>
  <c r="J37" i="1"/>
  <c r="I37" i="1"/>
  <c r="CL3" i="1"/>
  <c r="CK3" i="1"/>
  <c r="CJ3" i="1"/>
  <c r="CA3" i="1"/>
  <c r="BZ3" i="1"/>
  <c r="BY3" i="1"/>
  <c r="BN3" i="1"/>
  <c r="BM3" i="1"/>
  <c r="BL3" i="1"/>
  <c r="BC3" i="1"/>
  <c r="BB3" i="1"/>
  <c r="BA3" i="1"/>
  <c r="AQ3" i="1"/>
  <c r="AP3" i="1"/>
  <c r="AO3" i="1"/>
  <c r="O3" i="1"/>
  <c r="N3" i="1" s="1"/>
  <c r="J3" i="1"/>
  <c r="I3" i="1"/>
  <c r="CL48" i="1"/>
  <c r="CK48" i="1"/>
  <c r="CJ48" i="1"/>
  <c r="CA48" i="1"/>
  <c r="BZ48" i="1"/>
  <c r="BY48" i="1"/>
  <c r="BN48" i="1"/>
  <c r="BM48" i="1"/>
  <c r="BL48" i="1"/>
  <c r="BC48" i="1"/>
  <c r="BB48" i="1"/>
  <c r="BA48" i="1"/>
  <c r="AQ48" i="1"/>
  <c r="AP48" i="1"/>
  <c r="AO48" i="1"/>
  <c r="O48" i="1"/>
  <c r="N48" i="1" s="1"/>
  <c r="J48" i="1"/>
  <c r="I48" i="1"/>
  <c r="CL58" i="1"/>
  <c r="CK58" i="1"/>
  <c r="CJ58" i="1"/>
  <c r="CA58" i="1"/>
  <c r="BZ58" i="1"/>
  <c r="BY58" i="1"/>
  <c r="BN58" i="1"/>
  <c r="BM58" i="1"/>
  <c r="BL58" i="1"/>
  <c r="BC58" i="1"/>
  <c r="BB58" i="1"/>
  <c r="BA58" i="1"/>
  <c r="AQ58" i="1"/>
  <c r="AP58" i="1"/>
  <c r="AO58" i="1"/>
  <c r="O58" i="1"/>
  <c r="N58" i="1" s="1"/>
  <c r="J58" i="1"/>
  <c r="I58" i="1"/>
  <c r="CL71" i="1"/>
  <c r="CK71" i="1"/>
  <c r="CJ71" i="1"/>
  <c r="CA71" i="1"/>
  <c r="BZ71" i="1"/>
  <c r="BY71" i="1"/>
  <c r="BN71" i="1"/>
  <c r="BM71" i="1"/>
  <c r="BL71" i="1"/>
  <c r="BC71" i="1"/>
  <c r="BB71" i="1"/>
  <c r="BA71" i="1"/>
  <c r="AQ71" i="1"/>
  <c r="AP71" i="1"/>
  <c r="AO71" i="1"/>
  <c r="AD71" i="1"/>
  <c r="AC71" i="1"/>
  <c r="AB71" i="1"/>
  <c r="O71" i="1"/>
  <c r="N71" i="1" s="1"/>
  <c r="J71" i="1"/>
  <c r="I71" i="1"/>
  <c r="CL31" i="1"/>
  <c r="CK31" i="1"/>
  <c r="CJ31" i="1"/>
  <c r="CA31" i="1"/>
  <c r="BZ31" i="1"/>
  <c r="BY31" i="1"/>
  <c r="BN31" i="1"/>
  <c r="BM31" i="1"/>
  <c r="BL31" i="1"/>
  <c r="BC31" i="1"/>
  <c r="BB31" i="1"/>
  <c r="BA31" i="1"/>
  <c r="AQ31" i="1"/>
  <c r="AP31" i="1"/>
  <c r="AO31" i="1"/>
  <c r="O31" i="1"/>
  <c r="N31" i="1" s="1"/>
  <c r="J31" i="1"/>
  <c r="I31" i="1"/>
  <c r="CL15" i="1"/>
  <c r="CK15" i="1"/>
  <c r="CJ15" i="1"/>
  <c r="CA15" i="1"/>
  <c r="BZ15" i="1"/>
  <c r="BY15" i="1"/>
  <c r="BN15" i="1"/>
  <c r="BM15" i="1"/>
  <c r="BL15" i="1"/>
  <c r="BC15" i="1"/>
  <c r="BB15" i="1"/>
  <c r="BA15" i="1"/>
  <c r="AQ15" i="1"/>
  <c r="AP15" i="1"/>
  <c r="AO15" i="1"/>
  <c r="AD15" i="1"/>
  <c r="AC15" i="1"/>
  <c r="AB15" i="1"/>
  <c r="O15" i="1"/>
  <c r="N15" i="1" s="1"/>
  <c r="J15" i="1"/>
  <c r="I15" i="1"/>
  <c r="CL35" i="1"/>
  <c r="CK35" i="1"/>
  <c r="CJ35" i="1"/>
  <c r="CA35" i="1"/>
  <c r="BZ35" i="1"/>
  <c r="BY35" i="1"/>
  <c r="BN35" i="1"/>
  <c r="BM35" i="1"/>
  <c r="BL35" i="1"/>
  <c r="BC35" i="1"/>
  <c r="BB35" i="1"/>
  <c r="BA35" i="1"/>
  <c r="AQ35" i="1"/>
  <c r="AP35" i="1"/>
  <c r="AO35" i="1"/>
  <c r="AD35" i="1"/>
  <c r="AC35" i="1"/>
  <c r="AB35" i="1"/>
  <c r="J35" i="1"/>
  <c r="I35" i="1"/>
  <c r="CL33" i="1"/>
  <c r="CK33" i="1"/>
  <c r="CJ33" i="1"/>
  <c r="CA33" i="1"/>
  <c r="BZ33" i="1"/>
  <c r="BY33" i="1"/>
  <c r="BN33" i="1"/>
  <c r="BM33" i="1"/>
  <c r="BL33" i="1"/>
  <c r="BC33" i="1"/>
  <c r="BB33" i="1"/>
  <c r="BA33" i="1"/>
  <c r="AQ33" i="1"/>
  <c r="AP33" i="1"/>
  <c r="AO33" i="1"/>
  <c r="O33" i="1"/>
  <c r="N33" i="1" s="1"/>
  <c r="J33" i="1"/>
  <c r="I33" i="1"/>
  <c r="CL16" i="1"/>
  <c r="CK16" i="1"/>
  <c r="CJ16" i="1"/>
  <c r="CA16" i="1"/>
  <c r="BZ16" i="1"/>
  <c r="BY16" i="1"/>
  <c r="BN16" i="1"/>
  <c r="BM16" i="1"/>
  <c r="BL16" i="1"/>
  <c r="BC16" i="1"/>
  <c r="BB16" i="1"/>
  <c r="BA16" i="1"/>
  <c r="AQ16" i="1"/>
  <c r="AP16" i="1"/>
  <c r="AO16" i="1"/>
  <c r="O16" i="1"/>
  <c r="N16" i="1" s="1"/>
  <c r="J16" i="1"/>
  <c r="I16" i="1"/>
  <c r="CL23" i="1"/>
  <c r="CK23" i="1"/>
  <c r="CJ23" i="1"/>
  <c r="CA23" i="1"/>
  <c r="BZ23" i="1"/>
  <c r="BY23" i="1"/>
  <c r="BN23" i="1"/>
  <c r="BM23" i="1"/>
  <c r="BL23" i="1"/>
  <c r="BC23" i="1"/>
  <c r="BB23" i="1"/>
  <c r="BA23" i="1"/>
  <c r="AQ23" i="1"/>
  <c r="AP23" i="1"/>
  <c r="AO23" i="1"/>
  <c r="O23" i="1"/>
  <c r="N23" i="1" s="1"/>
  <c r="J23" i="1"/>
  <c r="I23" i="1"/>
  <c r="CL21" i="1"/>
  <c r="CK21" i="1"/>
  <c r="CJ21" i="1"/>
  <c r="CA21" i="1"/>
  <c r="BZ21" i="1"/>
  <c r="BY21" i="1"/>
  <c r="BN21" i="1"/>
  <c r="BM21" i="1"/>
  <c r="BL21" i="1"/>
  <c r="BC21" i="1"/>
  <c r="BB21" i="1"/>
  <c r="BA21" i="1"/>
  <c r="AQ21" i="1"/>
  <c r="AP21" i="1"/>
  <c r="AO21" i="1"/>
  <c r="O21" i="1"/>
  <c r="N21" i="1" s="1"/>
  <c r="J21" i="1"/>
  <c r="I21" i="1"/>
  <c r="CL55" i="1"/>
  <c r="CK55" i="1"/>
  <c r="CJ55" i="1"/>
  <c r="CA55" i="1"/>
  <c r="BZ55" i="1"/>
  <c r="BY55" i="1"/>
  <c r="BN55" i="1"/>
  <c r="BM55" i="1"/>
  <c r="BL55" i="1"/>
  <c r="BC55" i="1"/>
  <c r="BB55" i="1"/>
  <c r="BA55" i="1"/>
  <c r="AQ55" i="1"/>
  <c r="AP55" i="1"/>
  <c r="AO55" i="1"/>
  <c r="O55" i="1"/>
  <c r="N55" i="1" s="1"/>
  <c r="J55" i="1"/>
  <c r="I55" i="1"/>
  <c r="CL69" i="1"/>
  <c r="CK69" i="1"/>
  <c r="CJ69" i="1"/>
  <c r="CA69" i="1"/>
  <c r="BZ69" i="1"/>
  <c r="BY69" i="1"/>
  <c r="BN69" i="1"/>
  <c r="BM69" i="1"/>
  <c r="BL69" i="1"/>
  <c r="BC69" i="1"/>
  <c r="BB69" i="1"/>
  <c r="BA69" i="1"/>
  <c r="AQ69" i="1"/>
  <c r="AP69" i="1"/>
  <c r="AO69" i="1"/>
  <c r="O69" i="1"/>
  <c r="N69" i="1" s="1"/>
  <c r="J69" i="1"/>
  <c r="I69" i="1"/>
  <c r="CL38" i="1"/>
  <c r="CK38" i="1"/>
  <c r="CJ38" i="1"/>
  <c r="CA38" i="1"/>
  <c r="BZ38" i="1"/>
  <c r="BY38" i="1"/>
  <c r="BN38" i="1"/>
  <c r="BM38" i="1"/>
  <c r="BL38" i="1"/>
  <c r="BC38" i="1"/>
  <c r="BB38" i="1"/>
  <c r="BA38" i="1"/>
  <c r="AQ38" i="1"/>
  <c r="AP38" i="1"/>
  <c r="AO38" i="1"/>
  <c r="O38" i="1"/>
  <c r="N38" i="1" s="1"/>
  <c r="J38" i="1"/>
  <c r="I38" i="1"/>
  <c r="CL34" i="1"/>
  <c r="CK34" i="1"/>
  <c r="CJ34" i="1"/>
  <c r="CA34" i="1"/>
  <c r="BZ34" i="1"/>
  <c r="BY34" i="1"/>
  <c r="BN34" i="1"/>
  <c r="BM34" i="1"/>
  <c r="BL34" i="1"/>
  <c r="BC34" i="1"/>
  <c r="BB34" i="1"/>
  <c r="BA34" i="1"/>
  <c r="AQ34" i="1"/>
  <c r="AP34" i="1"/>
  <c r="AO34" i="1"/>
  <c r="AD34" i="1"/>
  <c r="AC34" i="1"/>
  <c r="AB34" i="1"/>
  <c r="O34" i="1"/>
  <c r="N34" i="1" s="1"/>
  <c r="J34" i="1"/>
  <c r="I34" i="1"/>
  <c r="CL51" i="1"/>
  <c r="CK51" i="1"/>
  <c r="CJ51" i="1"/>
  <c r="CA51" i="1"/>
  <c r="BZ51" i="1"/>
  <c r="BY51" i="1"/>
  <c r="BN51" i="1"/>
  <c r="BM51" i="1"/>
  <c r="BL51" i="1"/>
  <c r="BC51" i="1"/>
  <c r="BB51" i="1"/>
  <c r="BA51" i="1"/>
  <c r="AQ51" i="1"/>
  <c r="AP51" i="1"/>
  <c r="AO51" i="1"/>
  <c r="O51" i="1"/>
  <c r="N51" i="1" s="1"/>
  <c r="J51" i="1"/>
  <c r="I51" i="1"/>
  <c r="I60" i="1"/>
  <c r="J60" i="1"/>
  <c r="O60" i="1"/>
  <c r="N60" i="1" s="1"/>
  <c r="AB60" i="1"/>
  <c r="AC60" i="1"/>
  <c r="AD60" i="1"/>
  <c r="AO60" i="1"/>
  <c r="AP60" i="1"/>
  <c r="AQ60" i="1"/>
  <c r="BA60" i="1"/>
  <c r="BB60" i="1"/>
  <c r="BC60" i="1"/>
  <c r="BL60" i="1"/>
  <c r="BM60" i="1"/>
  <c r="BN60" i="1"/>
  <c r="BY60" i="1"/>
  <c r="BZ60" i="1"/>
  <c r="CA60" i="1"/>
  <c r="CJ60" i="1"/>
  <c r="CK60" i="1"/>
  <c r="CL60" i="1"/>
  <c r="I6" i="1"/>
  <c r="J6" i="1"/>
  <c r="AO6" i="1"/>
  <c r="AP6" i="1"/>
  <c r="AQ6" i="1"/>
  <c r="BA6" i="1"/>
  <c r="BB6" i="1"/>
  <c r="BC6" i="1"/>
  <c r="BL6" i="1"/>
  <c r="BM6" i="1"/>
  <c r="BN6" i="1"/>
  <c r="BY6" i="1"/>
  <c r="BZ6" i="1"/>
  <c r="CA6" i="1"/>
  <c r="CJ6" i="1"/>
  <c r="CK6" i="1"/>
  <c r="CL6" i="1"/>
  <c r="I65" i="1"/>
  <c r="J65" i="1"/>
  <c r="O65" i="1"/>
  <c r="N65" i="1" s="1"/>
  <c r="AO65" i="1"/>
  <c r="AP65" i="1"/>
  <c r="AQ65" i="1"/>
  <c r="BA65" i="1"/>
  <c r="BB65" i="1"/>
  <c r="BC65" i="1"/>
  <c r="BL65" i="1"/>
  <c r="BM65" i="1"/>
  <c r="BN65" i="1"/>
  <c r="BY65" i="1"/>
  <c r="BZ65" i="1"/>
  <c r="CA65" i="1"/>
  <c r="CJ65" i="1"/>
  <c r="CK65" i="1"/>
  <c r="CL65" i="1"/>
  <c r="I66" i="1"/>
  <c r="J66" i="1"/>
  <c r="O66" i="1"/>
  <c r="N66" i="1" s="1"/>
  <c r="AO66" i="1"/>
  <c r="AP66" i="1"/>
  <c r="AQ66" i="1"/>
  <c r="BA66" i="1"/>
  <c r="BB66" i="1"/>
  <c r="BC66" i="1"/>
  <c r="BL66" i="1"/>
  <c r="BM66" i="1"/>
  <c r="BN66" i="1"/>
  <c r="BY66" i="1"/>
  <c r="BZ66" i="1"/>
  <c r="CA66" i="1"/>
  <c r="CJ66" i="1"/>
  <c r="CL66" i="1"/>
  <c r="I29" i="1"/>
  <c r="J29" i="1"/>
  <c r="O29" i="1"/>
  <c r="N29" i="1" s="1"/>
  <c r="AO29" i="1"/>
  <c r="AP29" i="1"/>
  <c r="AQ29" i="1"/>
  <c r="BA29" i="1"/>
  <c r="BB29" i="1"/>
  <c r="BC29" i="1"/>
  <c r="BL29" i="1"/>
  <c r="BM29" i="1"/>
  <c r="BN29" i="1"/>
  <c r="BY29" i="1"/>
  <c r="BZ29" i="1"/>
  <c r="CA29" i="1"/>
  <c r="CJ29" i="1"/>
  <c r="CK29" i="1"/>
  <c r="CL29" i="1"/>
  <c r="I47" i="1"/>
  <c r="J47" i="1"/>
  <c r="O47" i="1"/>
  <c r="N47" i="1" s="1"/>
  <c r="AO47" i="1"/>
  <c r="AP47" i="1"/>
  <c r="AQ47" i="1"/>
  <c r="BA47" i="1"/>
  <c r="BB47" i="1"/>
  <c r="BC47" i="1"/>
  <c r="BL47" i="1"/>
  <c r="BM47" i="1"/>
  <c r="BN47" i="1"/>
  <c r="BY47" i="1"/>
  <c r="BZ47" i="1"/>
  <c r="CA47" i="1"/>
  <c r="CJ47" i="1"/>
  <c r="CK47" i="1"/>
  <c r="CL47" i="1"/>
  <c r="I36" i="1"/>
  <c r="J36" i="1"/>
  <c r="O36" i="1"/>
  <c r="N36" i="1" s="1"/>
  <c r="AO36" i="1"/>
  <c r="AP36" i="1"/>
  <c r="AQ36" i="1"/>
  <c r="BA36" i="1"/>
  <c r="BB36" i="1"/>
  <c r="BC36" i="1"/>
  <c r="BL36" i="1"/>
  <c r="BM36" i="1"/>
  <c r="BN36" i="1"/>
  <c r="BY36" i="1"/>
  <c r="BZ36" i="1"/>
  <c r="CA36" i="1"/>
  <c r="CJ36" i="1"/>
  <c r="CK36" i="1"/>
  <c r="CL36" i="1"/>
  <c r="I63" i="1"/>
  <c r="J63" i="1"/>
  <c r="O63" i="1"/>
  <c r="N63" i="1" s="1"/>
  <c r="AO63" i="1"/>
  <c r="AP63" i="1"/>
  <c r="AQ63" i="1"/>
  <c r="BA63" i="1"/>
  <c r="BB63" i="1"/>
  <c r="BC63" i="1"/>
  <c r="BL63" i="1"/>
  <c r="BM63" i="1"/>
  <c r="BN63" i="1"/>
  <c r="BY63" i="1"/>
  <c r="BZ63" i="1"/>
  <c r="CA63" i="1"/>
  <c r="CJ63" i="1"/>
  <c r="CK63" i="1"/>
  <c r="CL63" i="1"/>
  <c r="I68" i="1"/>
  <c r="J68" i="1"/>
  <c r="O68" i="1"/>
  <c r="N68" i="1" s="1"/>
  <c r="AO68" i="1"/>
  <c r="AP68" i="1"/>
  <c r="AQ68" i="1"/>
  <c r="BA68" i="1"/>
  <c r="BB68" i="1"/>
  <c r="BC68" i="1"/>
  <c r="BL68" i="1"/>
  <c r="BM68" i="1"/>
  <c r="BN68" i="1"/>
  <c r="BY68" i="1"/>
  <c r="BZ68" i="1"/>
  <c r="CA68" i="1"/>
  <c r="CJ68" i="1"/>
  <c r="CK68" i="1"/>
  <c r="CL68" i="1"/>
  <c r="I64" i="1"/>
  <c r="J64" i="1"/>
  <c r="O64" i="1"/>
  <c r="N64" i="1" s="1"/>
  <c r="AO64" i="1"/>
  <c r="AP64" i="1"/>
  <c r="AQ64" i="1"/>
  <c r="BA64" i="1"/>
  <c r="BB64" i="1"/>
  <c r="BC64" i="1"/>
  <c r="BL64" i="1"/>
  <c r="BM64" i="1"/>
  <c r="BN64" i="1"/>
  <c r="BY64" i="1"/>
  <c r="BZ64" i="1"/>
  <c r="CA64" i="1"/>
  <c r="CJ64" i="1"/>
  <c r="CK64" i="1"/>
  <c r="CL64" i="1"/>
  <c r="I28" i="1"/>
  <c r="J28" i="1"/>
  <c r="O28" i="1"/>
  <c r="N28" i="1" s="1"/>
  <c r="AB28" i="1"/>
  <c r="AC28" i="1"/>
  <c r="AD28" i="1"/>
  <c r="AO28" i="1"/>
  <c r="AP28" i="1"/>
  <c r="AQ28" i="1"/>
  <c r="BA28" i="1"/>
  <c r="BB28" i="1"/>
  <c r="BC28" i="1"/>
  <c r="BL28" i="1"/>
  <c r="BM28" i="1"/>
  <c r="BN28" i="1"/>
  <c r="BY28" i="1"/>
  <c r="BZ28" i="1"/>
  <c r="CA28" i="1"/>
  <c r="CJ28" i="1"/>
  <c r="CK28" i="1"/>
  <c r="CL28" i="1"/>
  <c r="I53" i="1"/>
  <c r="J53" i="1"/>
  <c r="O53" i="1"/>
  <c r="N53" i="1" s="1"/>
  <c r="AB53" i="1"/>
  <c r="AC53" i="1"/>
  <c r="AD53" i="1"/>
  <c r="AO53" i="1"/>
  <c r="AP53" i="1"/>
  <c r="AQ53" i="1"/>
  <c r="BA53" i="1"/>
  <c r="BB53" i="1"/>
  <c r="BC53" i="1"/>
  <c r="BL53" i="1"/>
  <c r="BM53" i="1"/>
  <c r="BN53" i="1"/>
  <c r="BY53" i="1"/>
  <c r="BZ53" i="1"/>
  <c r="CA53" i="1"/>
  <c r="CJ53" i="1"/>
  <c r="CK53" i="1"/>
  <c r="CL53" i="1"/>
  <c r="I67" i="1"/>
  <c r="J67" i="1"/>
  <c r="O67" i="1"/>
  <c r="N67" i="1" s="1"/>
  <c r="AO67" i="1"/>
  <c r="AP67" i="1"/>
  <c r="AQ67" i="1"/>
  <c r="BA67" i="1"/>
  <c r="BB67" i="1"/>
  <c r="BC67" i="1"/>
  <c r="BL67" i="1"/>
  <c r="BM67" i="1"/>
  <c r="BN67" i="1"/>
  <c r="BY67" i="1"/>
  <c r="BZ67" i="1"/>
  <c r="CA67" i="1"/>
  <c r="CJ67" i="1"/>
  <c r="CK67" i="1"/>
  <c r="CL67" i="1"/>
  <c r="I52" i="1"/>
  <c r="J52" i="1"/>
  <c r="AO52" i="1"/>
  <c r="AP52" i="1"/>
  <c r="AQ52" i="1"/>
  <c r="BA52" i="1"/>
  <c r="BB52" i="1"/>
  <c r="BC52" i="1"/>
  <c r="BL52" i="1"/>
  <c r="BM52" i="1"/>
  <c r="BN52" i="1"/>
  <c r="BY52" i="1"/>
  <c r="BZ52" i="1"/>
  <c r="CA52" i="1"/>
  <c r="CJ52" i="1"/>
  <c r="CK52" i="1"/>
  <c r="CL52" i="1"/>
  <c r="I14" i="1"/>
  <c r="J14" i="1"/>
  <c r="O14" i="1"/>
  <c r="N14" i="1" s="1"/>
  <c r="AO14" i="1"/>
  <c r="AP14" i="1"/>
  <c r="AQ14" i="1"/>
  <c r="BA14" i="1"/>
  <c r="BB14" i="1"/>
  <c r="BC14" i="1"/>
  <c r="BL14" i="1"/>
  <c r="BM14" i="1"/>
  <c r="BN14" i="1"/>
  <c r="BY14" i="1"/>
  <c r="BZ14" i="1"/>
  <c r="CA14" i="1"/>
  <c r="CJ14" i="1"/>
  <c r="CK14" i="1"/>
  <c r="CL14" i="1"/>
  <c r="I59" i="1"/>
  <c r="J59" i="1"/>
  <c r="O59" i="1"/>
  <c r="N59" i="1" s="1"/>
  <c r="AO59" i="1"/>
  <c r="AP59" i="1"/>
  <c r="AQ59" i="1"/>
  <c r="BA59" i="1"/>
  <c r="BB59" i="1"/>
  <c r="BC59" i="1"/>
  <c r="BL59" i="1"/>
  <c r="BM59" i="1"/>
  <c r="BN59" i="1"/>
  <c r="BY59" i="1"/>
  <c r="BZ59" i="1"/>
  <c r="CA59" i="1"/>
  <c r="CJ59" i="1"/>
  <c r="CK59" i="1"/>
  <c r="CL59" i="1"/>
  <c r="I4" i="1"/>
  <c r="J4" i="1"/>
  <c r="AO4" i="1"/>
  <c r="AP4" i="1"/>
  <c r="AQ4" i="1"/>
  <c r="BA4" i="1"/>
  <c r="BB4" i="1"/>
  <c r="BC4" i="1"/>
  <c r="BL4" i="1"/>
  <c r="BM4" i="1"/>
  <c r="BN4" i="1"/>
  <c r="BY4" i="1"/>
  <c r="BZ4" i="1"/>
  <c r="CA4" i="1"/>
  <c r="CJ4" i="1"/>
  <c r="CK4" i="1"/>
  <c r="CL4" i="1"/>
  <c r="I19" i="1"/>
  <c r="J19" i="1"/>
  <c r="O19" i="1"/>
  <c r="N19" i="1" s="1"/>
  <c r="AO19" i="1"/>
  <c r="AP19" i="1"/>
  <c r="AQ19" i="1"/>
  <c r="BA19" i="1"/>
  <c r="BB19" i="1"/>
  <c r="BC19" i="1"/>
  <c r="BL19" i="1"/>
  <c r="BM19" i="1"/>
  <c r="BN19" i="1"/>
  <c r="BY19" i="1"/>
  <c r="BZ19" i="1"/>
  <c r="CA19" i="1"/>
  <c r="CJ19" i="1"/>
  <c r="CK19" i="1"/>
  <c r="CL19" i="1"/>
  <c r="I18" i="1"/>
  <c r="J18" i="1"/>
  <c r="AB18" i="1"/>
  <c r="AC18" i="1"/>
  <c r="AD18" i="1"/>
  <c r="AO18" i="1"/>
  <c r="AP18" i="1"/>
  <c r="AQ18" i="1"/>
  <c r="BA18" i="1"/>
  <c r="BB18" i="1"/>
  <c r="BC18" i="1"/>
  <c r="BL18" i="1"/>
  <c r="BM18" i="1"/>
  <c r="BN18" i="1"/>
  <c r="BY18" i="1"/>
  <c r="BZ18" i="1"/>
  <c r="CA18" i="1"/>
  <c r="CJ18" i="1"/>
  <c r="CK18" i="1"/>
  <c r="CL18" i="1"/>
  <c r="I49" i="1"/>
  <c r="J49" i="1"/>
  <c r="O49" i="1"/>
  <c r="N49" i="1" s="1"/>
  <c r="AO49" i="1"/>
  <c r="AP49" i="1"/>
  <c r="AQ49" i="1"/>
  <c r="BA49" i="1"/>
  <c r="BB49" i="1"/>
  <c r="BC49" i="1"/>
  <c r="BL49" i="1"/>
  <c r="BM49" i="1"/>
  <c r="BN49" i="1"/>
  <c r="BY49" i="1"/>
  <c r="BZ49" i="1"/>
  <c r="CA49" i="1"/>
  <c r="CJ49" i="1"/>
  <c r="CK49" i="1"/>
  <c r="CL49" i="1"/>
  <c r="I11" i="1"/>
  <c r="J11" i="1"/>
  <c r="O11" i="1"/>
  <c r="N11" i="1" s="1"/>
  <c r="AB11" i="1"/>
  <c r="AC11" i="1"/>
  <c r="AD11" i="1"/>
  <c r="AO11" i="1"/>
  <c r="AP11" i="1"/>
  <c r="AQ11" i="1"/>
  <c r="BA11" i="1"/>
  <c r="BB11" i="1"/>
  <c r="BC11" i="1"/>
  <c r="BL11" i="1"/>
  <c r="BM11" i="1"/>
  <c r="BN11" i="1"/>
  <c r="BY11" i="1"/>
  <c r="BZ11" i="1"/>
  <c r="CA11" i="1"/>
  <c r="CJ11" i="1"/>
  <c r="CK11" i="1"/>
  <c r="CL11" i="1"/>
  <c r="CK46" i="1"/>
  <c r="M18" i="1" l="1"/>
  <c r="L18" i="1"/>
  <c r="M52" i="1"/>
  <c r="L52" i="1"/>
  <c r="M35" i="1"/>
  <c r="L35" i="1"/>
  <c r="G71" i="1"/>
  <c r="H71" i="1" s="1"/>
  <c r="K10" i="1"/>
  <c r="G15" i="1"/>
  <c r="H15" i="1" s="1"/>
  <c r="M31" i="1"/>
  <c r="BO68" i="1"/>
  <c r="L38" i="1"/>
  <c r="BD38" i="1"/>
  <c r="M33" i="1"/>
  <c r="L15" i="1"/>
  <c r="AR15" i="1"/>
  <c r="CM15" i="1"/>
  <c r="AE71" i="1"/>
  <c r="M71" i="1"/>
  <c r="CB71" i="1"/>
  <c r="BO48" i="1"/>
  <c r="L37" i="1"/>
  <c r="AR37" i="1"/>
  <c r="CM37" i="1"/>
  <c r="M43" i="1"/>
  <c r="BD43" i="1"/>
  <c r="CB6" i="1"/>
  <c r="AR43" i="1"/>
  <c r="CM43" i="1"/>
  <c r="BO15" i="1"/>
  <c r="G31" i="1"/>
  <c r="H31" i="1" s="1"/>
  <c r="L71" i="1"/>
  <c r="BD71" i="1"/>
  <c r="L48" i="1"/>
  <c r="AR48" i="1"/>
  <c r="CM48" i="1"/>
  <c r="BO37" i="1"/>
  <c r="G43" i="1"/>
  <c r="H43" i="1" s="1"/>
  <c r="G47" i="1"/>
  <c r="H47" i="1" s="1"/>
  <c r="G51" i="1"/>
  <c r="H51" i="1" s="1"/>
  <c r="BO51" i="1"/>
  <c r="BO34" i="1"/>
  <c r="G69" i="1"/>
  <c r="H69" i="1" s="1"/>
  <c r="BO69" i="1"/>
  <c r="M21" i="1"/>
  <c r="BO21" i="1"/>
  <c r="G23" i="1"/>
  <c r="H23" i="1" s="1"/>
  <c r="M23" i="1"/>
  <c r="BO23" i="1"/>
  <c r="L16" i="1"/>
  <c r="BD16" i="1"/>
  <c r="G33" i="1"/>
  <c r="H33" i="1" s="1"/>
  <c r="AR71" i="1"/>
  <c r="CM71" i="1"/>
  <c r="G48" i="1"/>
  <c r="H48" i="1" s="1"/>
  <c r="L3" i="1"/>
  <c r="BD3" i="1"/>
  <c r="BO33" i="1"/>
  <c r="BD35" i="1"/>
  <c r="M15" i="1"/>
  <c r="M37" i="1"/>
  <c r="M48" i="1"/>
  <c r="G21" i="1"/>
  <c r="H21" i="1" s="1"/>
  <c r="L21" i="1"/>
  <c r="AR21" i="1"/>
  <c r="CM21" i="1"/>
  <c r="BO31" i="1"/>
  <c r="BO71" i="1"/>
  <c r="L58" i="1"/>
  <c r="BD58" i="1"/>
  <c r="G37" i="1"/>
  <c r="H37" i="1" s="1"/>
  <c r="BD55" i="1"/>
  <c r="L55" i="1"/>
  <c r="M69" i="1"/>
  <c r="M34" i="1"/>
  <c r="G34" i="1"/>
  <c r="H34" i="1" s="1"/>
  <c r="CM51" i="1"/>
  <c r="M51" i="1"/>
  <c r="L51" i="1"/>
  <c r="AR51" i="1"/>
  <c r="CB59" i="1"/>
  <c r="G59" i="1"/>
  <c r="H59" i="1" s="1"/>
  <c r="G67" i="1"/>
  <c r="H67" i="1" s="1"/>
  <c r="CM68" i="1"/>
  <c r="AR68" i="1"/>
  <c r="BD36" i="1"/>
  <c r="M36" i="1"/>
  <c r="G36" i="1"/>
  <c r="H36" i="1" s="1"/>
  <c r="G29" i="1"/>
  <c r="H29" i="1" s="1"/>
  <c r="CB65" i="1"/>
  <c r="BD65" i="1"/>
  <c r="G65" i="1"/>
  <c r="H65" i="1" s="1"/>
  <c r="CB60" i="1"/>
  <c r="BO65" i="1"/>
  <c r="CM60" i="1"/>
  <c r="AR60" i="1"/>
  <c r="CB51" i="1"/>
  <c r="BD34" i="1"/>
  <c r="AR38" i="1"/>
  <c r="CM38" i="1"/>
  <c r="BD69" i="1"/>
  <c r="AR55" i="1"/>
  <c r="CM55" i="1"/>
  <c r="CB21" i="1"/>
  <c r="BD23" i="1"/>
  <c r="AR16" i="1"/>
  <c r="CM16" i="1"/>
  <c r="BD33" i="1"/>
  <c r="AR35" i="1"/>
  <c r="CM35" i="1"/>
  <c r="AE15" i="1"/>
  <c r="CB15" i="1"/>
  <c r="BD31" i="1"/>
  <c r="AR58" i="1"/>
  <c r="CM58" i="1"/>
  <c r="CB48" i="1"/>
  <c r="AR3" i="1"/>
  <c r="CM3" i="1"/>
  <c r="CB37" i="1"/>
  <c r="M47" i="1"/>
  <c r="CM29" i="1"/>
  <c r="AR29" i="1"/>
  <c r="M66" i="1"/>
  <c r="BD60" i="1"/>
  <c r="AR34" i="1"/>
  <c r="CM34" i="1"/>
  <c r="M38" i="1"/>
  <c r="CB38" i="1"/>
  <c r="AR69" i="1"/>
  <c r="CM69" i="1"/>
  <c r="M55" i="1"/>
  <c r="CB55" i="1"/>
  <c r="AR23" i="1"/>
  <c r="CM23" i="1"/>
  <c r="M16" i="1"/>
  <c r="CB16" i="1"/>
  <c r="AR33" i="1"/>
  <c r="CM33" i="1"/>
  <c r="CB35" i="1"/>
  <c r="AR31" i="1"/>
  <c r="CM31" i="1"/>
  <c r="M58" i="1"/>
  <c r="CB58" i="1"/>
  <c r="M3" i="1"/>
  <c r="CB3" i="1"/>
  <c r="CB43" i="1"/>
  <c r="M29" i="1"/>
  <c r="G66" i="1"/>
  <c r="H66" i="1" s="1"/>
  <c r="CM65" i="1"/>
  <c r="AR65" i="1"/>
  <c r="G6" i="1"/>
  <c r="H6" i="1" s="1"/>
  <c r="BO60" i="1"/>
  <c r="G60" i="1"/>
  <c r="H60" i="1" s="1"/>
  <c r="BD51" i="1"/>
  <c r="AE34" i="1"/>
  <c r="CB34" i="1"/>
  <c r="BO38" i="1"/>
  <c r="CB69" i="1"/>
  <c r="BO55" i="1"/>
  <c r="BD21" i="1"/>
  <c r="CB23" i="1"/>
  <c r="BO16" i="1"/>
  <c r="CB33" i="1"/>
  <c r="BO35" i="1"/>
  <c r="BD15" i="1"/>
  <c r="CB31" i="1"/>
  <c r="BO58" i="1"/>
  <c r="BD48" i="1"/>
  <c r="BO3" i="1"/>
  <c r="BD37" i="1"/>
  <c r="BO43" i="1"/>
  <c r="G38" i="1"/>
  <c r="H38" i="1" s="1"/>
  <c r="G55" i="1"/>
  <c r="H55" i="1" s="1"/>
  <c r="G16" i="1"/>
  <c r="H16" i="1" s="1"/>
  <c r="G35" i="1"/>
  <c r="H35" i="1" s="1"/>
  <c r="AE35" i="1"/>
  <c r="G58" i="1"/>
  <c r="H58" i="1" s="1"/>
  <c r="G3" i="1"/>
  <c r="H3" i="1" s="1"/>
  <c r="L69" i="1"/>
  <c r="L23" i="1"/>
  <c r="L31" i="1"/>
  <c r="L34" i="1"/>
  <c r="L33" i="1"/>
  <c r="L43" i="1"/>
  <c r="G53" i="1"/>
  <c r="H53" i="1" s="1"/>
  <c r="CB68" i="1"/>
  <c r="BD68" i="1"/>
  <c r="M63" i="1"/>
  <c r="BD11" i="1"/>
  <c r="CM49" i="1"/>
  <c r="AR49" i="1"/>
  <c r="CM59" i="1"/>
  <c r="AR59" i="1"/>
  <c r="M65" i="1"/>
  <c r="BO4" i="1"/>
  <c r="BD59" i="1"/>
  <c r="BO14" i="1"/>
  <c r="G14" i="1"/>
  <c r="H14" i="1" s="1"/>
  <c r="BD52" i="1"/>
  <c r="CM67" i="1"/>
  <c r="AR67" i="1"/>
  <c r="BD53" i="1"/>
  <c r="G28" i="1"/>
  <c r="H28" i="1" s="1"/>
  <c r="BO64" i="1"/>
  <c r="M68" i="1"/>
  <c r="CB63" i="1"/>
  <c r="BO36" i="1"/>
  <c r="BO47" i="1"/>
  <c r="BD29" i="1"/>
  <c r="CM6" i="1"/>
  <c r="AR6" i="1"/>
  <c r="G18" i="1"/>
  <c r="H18" i="1" s="1"/>
  <c r="BD4" i="1"/>
  <c r="M60" i="1"/>
  <c r="G49" i="1"/>
  <c r="H49" i="1" s="1"/>
  <c r="CM18" i="1"/>
  <c r="AR18" i="1"/>
  <c r="BO59" i="1"/>
  <c r="CB14" i="1"/>
  <c r="G52" i="1"/>
  <c r="H52" i="1" s="1"/>
  <c r="G63" i="1"/>
  <c r="H63" i="1" s="1"/>
  <c r="CB36" i="1"/>
  <c r="BO29" i="1"/>
  <c r="L65" i="1"/>
  <c r="BD6" i="1"/>
  <c r="L60" i="1"/>
  <c r="CM28" i="1"/>
  <c r="AR28" i="1"/>
  <c r="CM64" i="1"/>
  <c r="AR64" i="1"/>
  <c r="L64" i="1"/>
  <c r="L68" i="1"/>
  <c r="G68" i="1"/>
  <c r="H68" i="1" s="1"/>
  <c r="BD63" i="1"/>
  <c r="CM36" i="1"/>
  <c r="AR36" i="1"/>
  <c r="CB29" i="1"/>
  <c r="CB66" i="1"/>
  <c r="AR66" i="1"/>
  <c r="L66" i="1"/>
  <c r="BO6" i="1"/>
  <c r="AE60" i="1"/>
  <c r="BO11" i="1"/>
  <c r="BD49" i="1"/>
  <c r="BD18" i="1"/>
  <c r="CM19" i="1"/>
  <c r="AR19" i="1"/>
  <c r="BD67" i="1"/>
  <c r="M67" i="1"/>
  <c r="BO53" i="1"/>
  <c r="M28" i="1"/>
  <c r="BO49" i="1"/>
  <c r="BD19" i="1"/>
  <c r="G19" i="1"/>
  <c r="H19" i="1" s="1"/>
  <c r="M14" i="1"/>
  <c r="CM52" i="1"/>
  <c r="AR52" i="1"/>
  <c r="CB53" i="1"/>
  <c r="AE53" i="1"/>
  <c r="CB49" i="1"/>
  <c r="L67" i="1"/>
  <c r="CM53" i="1"/>
  <c r="AR53" i="1"/>
  <c r="CB11" i="1"/>
  <c r="AE11" i="1"/>
  <c r="G11" i="1"/>
  <c r="H11" i="1" s="1"/>
  <c r="L49" i="1"/>
  <c r="BO18" i="1"/>
  <c r="BO19" i="1"/>
  <c r="CB4" i="1"/>
  <c r="G4" i="1"/>
  <c r="H4" i="1" s="1"/>
  <c r="M59" i="1"/>
  <c r="CM14" i="1"/>
  <c r="AR14" i="1"/>
  <c r="BO52" i="1"/>
  <c r="BO67" i="1"/>
  <c r="L53" i="1"/>
  <c r="BO28" i="1"/>
  <c r="M19" i="1"/>
  <c r="CM11" i="1"/>
  <c r="AR11" i="1"/>
  <c r="CB18" i="1"/>
  <c r="AE18" i="1"/>
  <c r="CB19" i="1"/>
  <c r="L19" i="1"/>
  <c r="CM4" i="1"/>
  <c r="AR4" i="1"/>
  <c r="BD14" i="1"/>
  <c r="CB52" i="1"/>
  <c r="CB67" i="1"/>
  <c r="M11" i="1"/>
  <c r="M49" i="1"/>
  <c r="L59" i="1"/>
  <c r="L14" i="1"/>
  <c r="M53" i="1"/>
  <c r="BD28" i="1"/>
  <c r="CB64" i="1"/>
  <c r="BO63" i="1"/>
  <c r="CB47" i="1"/>
  <c r="CM66" i="1"/>
  <c r="M64" i="1"/>
  <c r="L11" i="1"/>
  <c r="G64" i="1"/>
  <c r="H64" i="1" s="1"/>
  <c r="CM47" i="1"/>
  <c r="AR47" i="1"/>
  <c r="L29" i="1"/>
  <c r="BD66" i="1"/>
  <c r="CB28" i="1"/>
  <c r="AE28" i="1"/>
  <c r="BD64" i="1"/>
  <c r="CM63" i="1"/>
  <c r="AR63" i="1"/>
  <c r="L36" i="1"/>
  <c r="BD47" i="1"/>
  <c r="BO66" i="1"/>
  <c r="L28" i="1"/>
  <c r="L63" i="1"/>
  <c r="L47" i="1"/>
  <c r="BB46" i="1"/>
  <c r="K18" i="1" l="1"/>
  <c r="K52" i="1"/>
  <c r="K35" i="1"/>
  <c r="K37" i="1"/>
  <c r="K48" i="1"/>
  <c r="K38" i="1"/>
  <c r="K58" i="1"/>
  <c r="K31" i="1"/>
  <c r="K43" i="1"/>
  <c r="K66" i="1"/>
  <c r="K21" i="1"/>
  <c r="K15" i="1"/>
  <c r="K71" i="1"/>
  <c r="K36" i="1"/>
  <c r="K33" i="1"/>
  <c r="K23" i="1"/>
  <c r="K3" i="1"/>
  <c r="K16" i="1"/>
  <c r="K34" i="1"/>
  <c r="K69" i="1"/>
  <c r="K55" i="1"/>
  <c r="K51" i="1"/>
  <c r="K59" i="1"/>
  <c r="K14" i="1"/>
  <c r="K67" i="1"/>
  <c r="K53" i="1"/>
  <c r="K28" i="1"/>
  <c r="K47" i="1"/>
  <c r="K65" i="1"/>
  <c r="K29" i="1"/>
  <c r="K63" i="1"/>
  <c r="K64" i="1"/>
  <c r="K11" i="1"/>
  <c r="K68" i="1"/>
  <c r="K60" i="1"/>
  <c r="K19" i="1"/>
  <c r="K49" i="1"/>
  <c r="CL46" i="1"/>
  <c r="CA46" i="1"/>
  <c r="BC46" i="1"/>
  <c r="AQ46" i="1"/>
  <c r="I46" i="1"/>
  <c r="J46" i="1"/>
  <c r="O46" i="1"/>
  <c r="N46" i="1" s="1"/>
  <c r="AO46" i="1"/>
  <c r="AP46" i="1"/>
  <c r="BA46" i="1"/>
  <c r="BL46" i="1"/>
  <c r="BM46" i="1"/>
  <c r="BN46" i="1"/>
  <c r="BY46" i="1"/>
  <c r="BZ46" i="1"/>
  <c r="M46" i="1" l="1"/>
  <c r="G46" i="1"/>
  <c r="H46" i="1" s="1"/>
  <c r="BO46" i="1"/>
  <c r="CB46" i="1"/>
  <c r="BD46" i="1"/>
  <c r="AR46" i="1"/>
  <c r="CJ46" i="1" l="1"/>
  <c r="L46" i="1" s="1"/>
  <c r="K46" i="1" s="1"/>
  <c r="CM46" i="1" l="1"/>
</calcChain>
</file>

<file path=xl/sharedStrings.xml><?xml version="1.0" encoding="utf-8"?>
<sst xmlns="http://schemas.openxmlformats.org/spreadsheetml/2006/main" count="537" uniqueCount="183">
  <si>
    <t>Class</t>
  </si>
  <si>
    <t>Div</t>
  </si>
  <si>
    <t>Stage 8</t>
  </si>
  <si>
    <t>Stage 9</t>
  </si>
  <si>
    <t>Stage 10</t>
  </si>
  <si>
    <t>Stage 11</t>
  </si>
  <si>
    <t>Stage 12</t>
  </si>
  <si>
    <t>Stage 13</t>
  </si>
  <si>
    <t>Stage 14</t>
  </si>
  <si>
    <t>Stage 15</t>
  </si>
  <si>
    <t>Stage 16</t>
  </si>
  <si>
    <t>Stage 17</t>
  </si>
  <si>
    <t>Stage 18</t>
  </si>
  <si>
    <t>Stage 19</t>
  </si>
  <si>
    <t>Stage 20</t>
  </si>
  <si>
    <t>SSP</t>
  </si>
  <si>
    <t>ESP</t>
  </si>
  <si>
    <t>CDP</t>
  </si>
  <si>
    <t>SSR</t>
  </si>
  <si>
    <t>MA</t>
  </si>
  <si>
    <t>EX</t>
  </si>
  <si>
    <t>SS</t>
  </si>
  <si>
    <t>MM</t>
  </si>
  <si>
    <t>NV</t>
  </si>
  <si>
    <t>The shooter's division is looked up in the upper table and converted to anumber.</t>
  </si>
  <si>
    <t>Then his or her class is looked up in the lower table and converted to a number.</t>
  </si>
  <si>
    <t>IDPA Match Scoring Spreadsheet Sort Key lookup table</t>
  </si>
  <si>
    <t>A three-column sort on the division sort key first, class sort key next, and total match score third will yield a properly-ordered report.</t>
  </si>
  <si>
    <t>Table used to convert IDPA Divisions and classes into numeric sort keys.</t>
  </si>
  <si>
    <t>The sort keys can then be used with the total match scores to produce a sort by score within division and class.</t>
  </si>
  <si>
    <t>Sort Keys</t>
  </si>
  <si>
    <t>Pts Dn</t>
  </si>
  <si>
    <t>Str 1 Raw Time</t>
  </si>
  <si>
    <t>Str 2 Raw Time</t>
  </si>
  <si>
    <t>Str 3 Raw Time</t>
  </si>
  <si>
    <t>Str 4 Raw Time</t>
  </si>
  <si>
    <t>Str 5 Raw Time</t>
  </si>
  <si>
    <t>Str 6 Raw Time</t>
  </si>
  <si>
    <t>Str 7 Raw Time</t>
  </si>
  <si>
    <t>PE</t>
  </si>
  <si>
    <t>FTN</t>
  </si>
  <si>
    <t>HNS</t>
  </si>
  <si>
    <t>FTDR</t>
  </si>
  <si>
    <t>Stage Raw Time</t>
  </si>
  <si>
    <t>Pen Sec</t>
  </si>
  <si>
    <t>Total Stage Score</t>
  </si>
  <si>
    <t>This table is used to look up IDPA Classes using the numeric Class Sort Key value for purposes of promotions at sanctioned matches.</t>
  </si>
  <si>
    <t>Pts Dn/2</t>
  </si>
  <si>
    <t>Tot Pts Dn</t>
  </si>
  <si>
    <t>Tot Pen Time</t>
  </si>
  <si>
    <t>Tot Pts Dn/2</t>
  </si>
  <si>
    <t>Total Match Score</t>
  </si>
  <si>
    <t xml:space="preserve"> </t>
  </si>
  <si>
    <t>Invalid Shooter Class entered on spreadsheet!</t>
  </si>
  <si>
    <t>n</t>
  </si>
  <si>
    <t>If you delete rows in the scoring spreadsheet, and column H "blows up" with #REF! errors, replace the formulas in column H:</t>
  </si>
  <si>
    <t>(Remember to add the equal sign at the beginning of this formula!)</t>
  </si>
  <si>
    <t xml:space="preserve">   1. Unprotect the scoring worksheet using Tools-&gt;Protection-&gt;Unprotect Sheet. </t>
  </si>
  <si>
    <t xml:space="preserve">   2. Select this Help worksheet, and copy the formula below.</t>
  </si>
  <si>
    <t xml:space="preserve">   3. Return to the scoring worksheet.</t>
  </si>
  <si>
    <t xml:space="preserve">   4. Paste the copied formula into cell H3, and add an equal sign to the beginning of it.</t>
  </si>
  <si>
    <t xml:space="preserve">   5. Left-click and select the cell at location H3.</t>
  </si>
  <si>
    <t xml:space="preserve">   6. Place the cursor on the little black box that appears at the bottom right of cell H3. </t>
  </si>
  <si>
    <t xml:space="preserve">   7. Press and hold the left mouse button, and drag the little black box all the way down to the last active row of your spreadsheet. </t>
  </si>
  <si>
    <t xml:space="preserve">   8. Re-protect the worksheet using Tools-&gt;Protection-&gt;Protect Sheet. Uncheck all boxes, except for "Select unlocked cells." </t>
  </si>
  <si>
    <t>Sort Div</t>
  </si>
  <si>
    <t>Sort Class</t>
  </si>
  <si>
    <t>Rank?</t>
  </si>
  <si>
    <t>Promote?</t>
  </si>
  <si>
    <t>IF(AND($H$2="Y",J3&gt;0,OR(AND(G3=1,G12=10),AND(G3=2,G21=20),AND(G3=3,G30=30),AND(G3=4,G39=40),AND(G3=5,G48=50),AND(G3=6,G57=60),AND(G3=7,G66=70),AND(G3=8,G75=80),AND(G3=9,G84=90),AND(G3=10,G93=100))),VLOOKUP(J3-1,SortLookup!$A$12:$B$15,2,FALSE),"")</t>
  </si>
  <si>
    <t>Columns I and J (Sort Div and Sort Class) are provided to allow a quick, three-column sort for final match results.</t>
  </si>
  <si>
    <t xml:space="preserve">   2. Select any cell in the spreadsheet.</t>
  </si>
  <si>
    <t xml:space="preserve">   4. In the Sort By box, select Sort Div.</t>
  </si>
  <si>
    <t xml:space="preserve">   5. In the first Then By box, select Sort Class.</t>
  </si>
  <si>
    <t xml:space="preserve">   6. In the second Then By box, select Total Match Score.</t>
  </si>
  <si>
    <t xml:space="preserve">   8. Click OK to sort your match results.</t>
  </si>
  <si>
    <t xml:space="preserve">   9. Re-protect the worksheet using Tools-&gt;Protection-&gt;Protect Sheet. Uncheck all boxes, except for "Select unlocked cells."</t>
  </si>
  <si>
    <t xml:space="preserve">   3. Select Data-&gt;Sort</t>
  </si>
  <si>
    <t>The Match Ranking and Match Promotion features (columns G and H) won't work properly until you have sorted your results by Division, Class, and Total Match Score.</t>
  </si>
  <si>
    <t xml:space="preserve">   7. In most cases, you will want to select Ascending order in all three radio buttons.</t>
  </si>
  <si>
    <t>ESR</t>
  </si>
  <si>
    <t>Help and instructions for this spreadsheet are available on the CCIDPA web site at http://www.ccidpa.org/scoring/spreadsheets.html</t>
  </si>
  <si>
    <t>First Last Initial</t>
  </si>
  <si>
    <t>Place</t>
  </si>
  <si>
    <t>Stage 4</t>
  </si>
  <si>
    <t>** - Class not indicated, shooter must complete their scoresheet</t>
  </si>
  <si>
    <t>*  - Division not indicated, shooter must complete their scoresheet</t>
  </si>
  <si>
    <t>Str 1
Raw
Time</t>
  </si>
  <si>
    <t>IDPA #</t>
  </si>
  <si>
    <t>L C
A R
B E
O D
R I
   T</t>
  </si>
  <si>
    <t>Range Member Labor Credit Sum: 1-Member, 2-Setup, 4-SO, 8-CoF, 16-New Shooter</t>
  </si>
  <si>
    <t>Tot Raw Time</t>
  </si>
  <si>
    <t>TNR - Time Not Recorded</t>
  </si>
  <si>
    <t>DNF - Did Not Finish</t>
  </si>
  <si>
    <t>ICS - Improperly Completed Scoresheet, shooter must verify their recorded scores</t>
  </si>
  <si>
    <t>HNT</t>
  </si>
  <si>
    <t>DNFW - Did Not Finish Weather</t>
  </si>
  <si>
    <t xml:space="preserve">Match Totals
</t>
  </si>
  <si>
    <t>Stage p</t>
  </si>
  <si>
    <t>F
P</t>
  </si>
  <si>
    <t>@ - Contact Info@FRIDPA.com concerning status of Range Membership</t>
  </si>
  <si>
    <t>1 - Trigger Violation</t>
  </si>
  <si>
    <t>UN</t>
  </si>
  <si>
    <t>Donald M</t>
  </si>
  <si>
    <t>7</t>
  </si>
  <si>
    <t>Jerry D</t>
  </si>
  <si>
    <t>CCP</t>
  </si>
  <si>
    <t>3</t>
  </si>
  <si>
    <t>David B</t>
  </si>
  <si>
    <t>Out</t>
  </si>
  <si>
    <t>16</t>
  </si>
  <si>
    <t>Pete F</t>
  </si>
  <si>
    <t>Regis F</t>
  </si>
  <si>
    <t xml:space="preserve">         BUG - R or S
         Rev - ER or SR</t>
  </si>
  <si>
    <t>DQ - Disqualified 
         M-Muzzle
         S- Steel
         F-Finger
         C-Cold Range
         W-Sweep
         D-Dropped Weapon</t>
  </si>
  <si>
    <t>Mick M</t>
  </si>
  <si>
    <t>Will H</t>
  </si>
  <si>
    <t>Marsha F</t>
  </si>
  <si>
    <t>Eli W</t>
  </si>
  <si>
    <t>Alex F</t>
  </si>
  <si>
    <t>Chuck G</t>
  </si>
  <si>
    <t>Ron C</t>
  </si>
  <si>
    <t>Aaron P</t>
  </si>
  <si>
    <t>Zach F</t>
  </si>
  <si>
    <t>Fred G</t>
  </si>
  <si>
    <t>Ken B</t>
  </si>
  <si>
    <t>Estee M</t>
  </si>
  <si>
    <t>15</t>
  </si>
  <si>
    <t>DNF</t>
  </si>
  <si>
    <t>Scott W</t>
  </si>
  <si>
    <t>Jordan R</t>
  </si>
  <si>
    <t>Cameron W</t>
  </si>
  <si>
    <t>TNR</t>
  </si>
  <si>
    <t>Justin S</t>
  </si>
  <si>
    <t>Henry L</t>
  </si>
  <si>
    <t>Michael S</t>
  </si>
  <si>
    <t>Caleb H</t>
  </si>
  <si>
    <t>FRIDPA
Pikes Peak
Main Match
August 19, 2018</t>
  </si>
  <si>
    <t>Bay 3
The Inconvenience Store</t>
  </si>
  <si>
    <t>Bay 4
A Friend In Need</t>
  </si>
  <si>
    <t>Bay 5
Target Identification</t>
  </si>
  <si>
    <t>Bay 6
Working At The Car Wash</t>
  </si>
  <si>
    <t>Bay 7
Nowhere To Hide</t>
  </si>
  <si>
    <t>Mark K</t>
  </si>
  <si>
    <t>Karl K</t>
  </si>
  <si>
    <t>Chad K</t>
  </si>
  <si>
    <t>Jay M</t>
  </si>
  <si>
    <t>1</t>
  </si>
  <si>
    <t>Colt B</t>
  </si>
  <si>
    <t>James B</t>
  </si>
  <si>
    <t>Derrick C</t>
  </si>
  <si>
    <t>Felix M</t>
  </si>
  <si>
    <t>Eric Mc</t>
  </si>
  <si>
    <t>Andrew A **</t>
  </si>
  <si>
    <t>Jason G</t>
  </si>
  <si>
    <t>Bryan H **</t>
  </si>
  <si>
    <t>Mike P</t>
  </si>
  <si>
    <t>Neely C</t>
  </si>
  <si>
    <t>Bryan T **</t>
  </si>
  <si>
    <t>Gary Z</t>
  </si>
  <si>
    <t>10</t>
  </si>
  <si>
    <t>Bonnie R **</t>
  </si>
  <si>
    <t>CO</t>
  </si>
  <si>
    <t>Dean B</t>
  </si>
  <si>
    <t>Rusty H</t>
  </si>
  <si>
    <t>Marc B</t>
  </si>
  <si>
    <t>Owen M</t>
  </si>
  <si>
    <t>Corbett Y **</t>
  </si>
  <si>
    <t>Dan Y **</t>
  </si>
  <si>
    <t>Justice P</t>
  </si>
  <si>
    <t>Jennifer H</t>
  </si>
  <si>
    <t>Josha K</t>
  </si>
  <si>
    <t>Mark Sc</t>
  </si>
  <si>
    <t>Mark Sw **</t>
  </si>
  <si>
    <t>Peter T</t>
  </si>
  <si>
    <t>Michael E</t>
  </si>
  <si>
    <t>Dylan B</t>
  </si>
  <si>
    <t>Rob D</t>
  </si>
  <si>
    <t>Arslan A *</t>
  </si>
  <si>
    <t>8</t>
  </si>
  <si>
    <t>Riley P</t>
  </si>
  <si>
    <t>ER</t>
  </si>
  <si>
    <t>Bengamin S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</si>
</sst>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</font>
    <font>
      <b/>
      <sz val="10"/>
      <name val="Arial"/>
    </font>
    <font>
      <sz val="8"/>
      <color indexed="22"/>
      <name val="Arial"/>
    </font>
    <font>
      <sz val="8"/>
      <color indexed="23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2" fontId="0" fillId="0" borderId="0" xfId="0" applyNumberFormat="1" applyBorder="1" applyAlignment="1" applyProtection="1">
      <alignment horizontal="right" vertical="center"/>
      <protection locked="0"/>
    </xf>
    <xf numFmtId="1" fontId="0" fillId="0" borderId="0" xfId="0" applyNumberFormat="1" applyBorder="1" applyAlignment="1" applyProtection="1">
      <alignment horizontal="right" vertical="center"/>
      <protection locked="0"/>
    </xf>
    <xf numFmtId="0" fontId="0" fillId="0" borderId="1" xfId="0" applyBorder="1"/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5" fillId="0" borderId="0" xfId="0" applyNumberFormat="1" applyFont="1" applyAlignment="1" applyProtection="1">
      <alignment wrapText="1"/>
    </xf>
    <xf numFmtId="49" fontId="2" fillId="0" borderId="0" xfId="0" applyNumberFormat="1" applyFont="1" applyAlignment="1">
      <alignment wrapText="1"/>
    </xf>
    <xf numFmtId="49" fontId="4" fillId="2" borderId="5" xfId="0" applyNumberFormat="1" applyFont="1" applyFill="1" applyBorder="1" applyAlignment="1" applyProtection="1">
      <alignment horizontal="center" wrapText="1"/>
    </xf>
    <xf numFmtId="49" fontId="4" fillId="2" borderId="6" xfId="0" applyNumberFormat="1" applyFont="1" applyFill="1" applyBorder="1" applyAlignment="1" applyProtection="1">
      <alignment horizontal="center" wrapText="1"/>
    </xf>
    <xf numFmtId="1" fontId="1" fillId="0" borderId="7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right" vertical="center"/>
    </xf>
    <xf numFmtId="1" fontId="1" fillId="0" borderId="9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right" vertical="center"/>
    </xf>
    <xf numFmtId="2" fontId="0" fillId="0" borderId="9" xfId="0" applyNumberForma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  <protection locked="0"/>
    </xf>
    <xf numFmtId="1" fontId="0" fillId="0" borderId="7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  <protection locked="0"/>
    </xf>
    <xf numFmtId="2" fontId="0" fillId="0" borderId="9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2" fontId="2" fillId="0" borderId="12" xfId="0" applyNumberFormat="1" applyFont="1" applyBorder="1" applyAlignment="1" applyProtection="1">
      <alignment horizontal="right" vertical="center"/>
    </xf>
    <xf numFmtId="1" fontId="0" fillId="0" borderId="12" xfId="0" applyNumberFormat="1" applyBorder="1" applyAlignment="1" applyProtection="1">
      <alignment horizontal="right" vertical="center"/>
    </xf>
    <xf numFmtId="164" fontId="0" fillId="0" borderId="12" xfId="0" applyNumberFormat="1" applyBorder="1" applyAlignment="1" applyProtection="1">
      <alignment horizontal="right" vertical="center"/>
    </xf>
    <xf numFmtId="2" fontId="2" fillId="0" borderId="0" xfId="0" applyNumberFormat="1" applyFont="1" applyBorder="1" applyAlignment="1" applyProtection="1">
      <alignment horizontal="right" vertical="center"/>
    </xf>
    <xf numFmtId="0" fontId="0" fillId="0" borderId="4" xfId="0" applyBorder="1"/>
    <xf numFmtId="2" fontId="0" fillId="0" borderId="13" xfId="0" applyNumberFormat="1" applyBorder="1" applyAlignment="1" applyProtection="1">
      <alignment horizontal="right" vertical="center"/>
    </xf>
    <xf numFmtId="49" fontId="0" fillId="0" borderId="0" xfId="0" applyNumberFormat="1" applyBorder="1"/>
    <xf numFmtId="49" fontId="2" fillId="2" borderId="14" xfId="0" applyNumberFormat="1" applyFont="1" applyFill="1" applyBorder="1" applyAlignment="1" applyProtection="1">
      <alignment horizontal="center" wrapText="1"/>
    </xf>
    <xf numFmtId="0" fontId="0" fillId="0" borderId="7" xfId="0" applyBorder="1"/>
    <xf numFmtId="49" fontId="2" fillId="2" borderId="15" xfId="0" applyNumberFormat="1" applyFont="1" applyFill="1" applyBorder="1" applyAlignment="1" applyProtection="1">
      <alignment horizontal="center" wrapText="1"/>
    </xf>
    <xf numFmtId="2" fontId="2" fillId="0" borderId="16" xfId="0" applyNumberFormat="1" applyFont="1" applyBorder="1" applyAlignment="1" applyProtection="1">
      <alignment horizontal="right" vertical="center"/>
    </xf>
    <xf numFmtId="49" fontId="2" fillId="2" borderId="17" xfId="0" applyNumberFormat="1" applyFont="1" applyFill="1" applyBorder="1" applyAlignment="1" applyProtection="1">
      <alignment horizontal="center" wrapText="1"/>
    </xf>
    <xf numFmtId="49" fontId="2" fillId="2" borderId="18" xfId="0" applyNumberFormat="1" applyFont="1" applyFill="1" applyBorder="1" applyAlignment="1" applyProtection="1">
      <alignment horizontal="center" wrapText="1"/>
    </xf>
    <xf numFmtId="49" fontId="2" fillId="2" borderId="19" xfId="0" applyNumberFormat="1" applyFont="1" applyFill="1" applyBorder="1" applyAlignment="1" applyProtection="1">
      <alignment horizontal="center" wrapText="1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2" xfId="0" applyNumberFormat="1" applyFont="1" applyFill="1" applyBorder="1" applyAlignment="1" applyProtection="1">
      <alignment horizontal="center" vertical="center" textRotation="180"/>
    </xf>
    <xf numFmtId="49" fontId="4" fillId="2" borderId="19" xfId="0" applyNumberFormat="1" applyFont="1" applyFill="1" applyBorder="1" applyAlignment="1" applyProtection="1">
      <alignment horizontal="center" vertical="center" textRotation="180"/>
    </xf>
    <xf numFmtId="49" fontId="2" fillId="2" borderId="23" xfId="0" applyNumberFormat="1" applyFont="1" applyFill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2" fontId="2" fillId="0" borderId="11" xfId="0" applyNumberFormat="1" applyFont="1" applyBorder="1" applyAlignment="1" applyProtection="1">
      <alignment horizontal="right" vertical="center"/>
    </xf>
    <xf numFmtId="2" fontId="0" fillId="0" borderId="12" xfId="0" applyNumberFormat="1" applyBorder="1" applyAlignment="1" applyProtection="1">
      <alignment horizontal="right" vertical="center"/>
    </xf>
    <xf numFmtId="1" fontId="0" fillId="0" borderId="24" xfId="0" applyNumberFormat="1" applyBorder="1" applyAlignment="1" applyProtection="1">
      <alignment horizontal="right" vertical="center"/>
    </xf>
    <xf numFmtId="2" fontId="0" fillId="0" borderId="0" xfId="0" applyNumberFormat="1" applyBorder="1" applyAlignment="1" applyProtection="1">
      <alignment horizontal="right" vertical="center"/>
    </xf>
    <xf numFmtId="0" fontId="7" fillId="2" borderId="18" xfId="0" applyNumberFormat="1" applyFont="1" applyFill="1" applyBorder="1" applyAlignment="1" applyProtection="1">
      <alignment horizontal="left" wrapText="1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49" fontId="2" fillId="3" borderId="18" xfId="0" applyNumberFormat="1" applyFont="1" applyFill="1" applyBorder="1" applyAlignment="1" applyProtection="1">
      <alignment horizontal="center" wrapText="1"/>
    </xf>
    <xf numFmtId="49" fontId="2" fillId="3" borderId="19" xfId="0" applyNumberFormat="1" applyFont="1" applyFill="1" applyBorder="1" applyAlignment="1" applyProtection="1">
      <alignment horizontal="center" wrapText="1"/>
    </xf>
    <xf numFmtId="49" fontId="2" fillId="3" borderId="17" xfId="0" applyNumberFormat="1" applyFont="1" applyFill="1" applyBorder="1" applyAlignment="1" applyProtection="1">
      <alignment horizontal="center" wrapText="1"/>
    </xf>
    <xf numFmtId="49" fontId="2" fillId="3" borderId="23" xfId="0" applyNumberFormat="1" applyFont="1" applyFill="1" applyBorder="1" applyAlignment="1" applyProtection="1">
      <alignment horizontal="center" wrapText="1"/>
    </xf>
    <xf numFmtId="49" fontId="2" fillId="3" borderId="25" xfId="0" applyNumberFormat="1" applyFont="1" applyFill="1" applyBorder="1" applyAlignment="1" applyProtection="1">
      <alignment horizontal="center" wrapText="1"/>
    </xf>
    <xf numFmtId="2" fontId="2" fillId="0" borderId="26" xfId="0" applyNumberFormat="1" applyFont="1" applyBorder="1" applyAlignment="1" applyProtection="1">
      <alignment horizontal="right" vertical="center"/>
    </xf>
    <xf numFmtId="0" fontId="0" fillId="0" borderId="2" xfId="0" applyBorder="1"/>
    <xf numFmtId="0" fontId="0" fillId="0" borderId="3" xfId="0" applyBorder="1"/>
    <xf numFmtId="49" fontId="0" fillId="0" borderId="33" xfId="0" applyNumberFormat="1" applyBorder="1"/>
    <xf numFmtId="0" fontId="0" fillId="0" borderId="32" xfId="0" applyBorder="1"/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ill="1" applyBorder="1"/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35" xfId="0" applyNumberFormat="1" applyFon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right" vertical="center"/>
      <protection locked="0"/>
    </xf>
    <xf numFmtId="2" fontId="0" fillId="0" borderId="12" xfId="0" applyNumberFormat="1" applyBorder="1" applyAlignment="1" applyProtection="1">
      <alignment horizontal="right" vertical="center"/>
      <protection locked="0"/>
    </xf>
    <xf numFmtId="1" fontId="0" fillId="0" borderId="12" xfId="0" applyNumberFormat="1" applyBorder="1" applyAlignment="1" applyProtection="1">
      <alignment horizontal="right" vertical="center"/>
      <protection locked="0"/>
    </xf>
    <xf numFmtId="1" fontId="0" fillId="0" borderId="36" xfId="0" applyNumberFormat="1" applyBorder="1" applyAlignment="1" applyProtection="1">
      <alignment horizontal="right" vertical="center"/>
      <protection locked="0"/>
    </xf>
    <xf numFmtId="2" fontId="2" fillId="0" borderId="34" xfId="0" applyNumberFormat="1" applyFont="1" applyBorder="1" applyAlignment="1" applyProtection="1">
      <alignment horizontal="right" vertical="center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1" fontId="0" fillId="0" borderId="37" xfId="0" applyNumberFormat="1" applyBorder="1" applyAlignment="1" applyProtection="1">
      <alignment horizontal="right" vertical="center"/>
    </xf>
    <xf numFmtId="164" fontId="0" fillId="0" borderId="37" xfId="0" applyNumberFormat="1" applyBorder="1" applyAlignment="1" applyProtection="1">
      <alignment horizontal="right" vertical="center"/>
    </xf>
    <xf numFmtId="1" fontId="0" fillId="0" borderId="37" xfId="0" applyNumberFormat="1" applyBorder="1" applyAlignment="1" applyProtection="1">
      <alignment horizontal="right" vertical="center"/>
      <protection locked="0"/>
    </xf>
    <xf numFmtId="1" fontId="0" fillId="0" borderId="39" xfId="0" applyNumberFormat="1" applyBorder="1" applyAlignment="1" applyProtection="1">
      <alignment horizontal="right" vertical="center"/>
      <protection locked="0"/>
    </xf>
    <xf numFmtId="2" fontId="0" fillId="0" borderId="38" xfId="0" applyNumberFormat="1" applyBorder="1" applyAlignment="1" applyProtection="1">
      <alignment horizontal="right" vertical="center"/>
    </xf>
    <xf numFmtId="1" fontId="0" fillId="0" borderId="40" xfId="0" applyNumberFormat="1" applyBorder="1" applyAlignment="1" applyProtection="1">
      <alignment horizontal="right" vertical="center"/>
      <protection locked="0"/>
    </xf>
    <xf numFmtId="1" fontId="0" fillId="0" borderId="41" xfId="0" applyNumberFormat="1" applyBorder="1" applyAlignment="1" applyProtection="1">
      <alignment horizontal="right" vertical="center"/>
      <protection locked="0"/>
    </xf>
    <xf numFmtId="2" fontId="0" fillId="0" borderId="42" xfId="0" applyNumberFormat="1" applyBorder="1" applyAlignment="1" applyProtection="1">
      <alignment horizontal="right" vertical="center"/>
    </xf>
    <xf numFmtId="164" fontId="0" fillId="0" borderId="40" xfId="0" applyNumberFormat="1" applyBorder="1" applyAlignment="1" applyProtection="1">
      <alignment horizontal="right" vertical="center"/>
    </xf>
    <xf numFmtId="1" fontId="0" fillId="0" borderId="40" xfId="0" applyNumberFormat="1" applyBorder="1" applyAlignment="1" applyProtection="1">
      <alignment horizontal="right" vertical="center"/>
    </xf>
    <xf numFmtId="2" fontId="2" fillId="0" borderId="43" xfId="0" applyNumberFormat="1" applyFont="1" applyBorder="1" applyAlignment="1" applyProtection="1">
      <alignment horizontal="right" vertical="center"/>
    </xf>
    <xf numFmtId="0" fontId="0" fillId="0" borderId="40" xfId="0" applyBorder="1"/>
    <xf numFmtId="2" fontId="0" fillId="0" borderId="1" xfId="0" applyNumberFormat="1" applyBorder="1" applyAlignment="1" applyProtection="1">
      <alignment horizontal="right" vertical="center"/>
    </xf>
    <xf numFmtId="164" fontId="0" fillId="0" borderId="44" xfId="0" applyNumberFormat="1" applyBorder="1" applyAlignment="1" applyProtection="1">
      <alignment horizontal="right" vertical="center"/>
    </xf>
    <xf numFmtId="1" fontId="0" fillId="0" borderId="44" xfId="0" applyNumberFormat="1" applyBorder="1" applyAlignment="1" applyProtection="1">
      <alignment horizontal="right" vertical="center"/>
    </xf>
    <xf numFmtId="2" fontId="2" fillId="0" borderId="44" xfId="0" applyNumberFormat="1" applyFont="1" applyBorder="1" applyAlignment="1" applyProtection="1">
      <alignment horizontal="right" vertical="center"/>
    </xf>
    <xf numFmtId="2" fontId="0" fillId="0" borderId="42" xfId="0" applyNumberFormat="1" applyBorder="1" applyAlignment="1" applyProtection="1">
      <alignment horizontal="right" vertical="center"/>
      <protection locked="0"/>
    </xf>
    <xf numFmtId="2" fontId="0" fillId="0" borderId="40" xfId="0" applyNumberFormat="1" applyBorder="1" applyAlignment="1" applyProtection="1">
      <alignment horizontal="right" vertical="center"/>
      <protection locked="0"/>
    </xf>
    <xf numFmtId="1" fontId="0" fillId="0" borderId="41" xfId="0" applyNumberFormat="1" applyBorder="1" applyAlignment="1" applyProtection="1">
      <alignment horizontal="right" vertical="center"/>
    </xf>
    <xf numFmtId="2" fontId="2" fillId="0" borderId="45" xfId="0" applyNumberFormat="1" applyFont="1" applyBorder="1" applyAlignment="1" applyProtection="1">
      <alignment horizontal="right" vertical="center"/>
    </xf>
    <xf numFmtId="0" fontId="0" fillId="0" borderId="12" xfId="0" applyBorder="1"/>
    <xf numFmtId="0" fontId="0" fillId="0" borderId="37" xfId="0" applyBorder="1"/>
    <xf numFmtId="2" fontId="2" fillId="0" borderId="37" xfId="0" applyNumberFormat="1" applyFont="1" applyBorder="1" applyAlignment="1" applyProtection="1">
      <alignment horizontal="right" vertical="center"/>
    </xf>
    <xf numFmtId="2" fontId="2" fillId="0" borderId="46" xfId="0" applyNumberFormat="1" applyFon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</xf>
    <xf numFmtId="1" fontId="0" fillId="0" borderId="47" xfId="0" applyNumberFormat="1" applyBorder="1" applyAlignment="1" applyProtection="1">
      <alignment horizontal="right" vertical="center"/>
    </xf>
    <xf numFmtId="0" fontId="8" fillId="0" borderId="0" xfId="0" applyFont="1" applyFill="1" applyBorder="1" applyAlignment="1">
      <alignment wrapText="1"/>
    </xf>
    <xf numFmtId="49" fontId="8" fillId="0" borderId="40" xfId="0" applyNumberFormat="1" applyFont="1" applyBorder="1" applyAlignment="1" applyProtection="1">
      <alignment horizontal="left" vertical="center"/>
      <protection locked="0"/>
    </xf>
    <xf numFmtId="49" fontId="0" fillId="0" borderId="40" xfId="0" applyNumberFormat="1" applyBorder="1" applyAlignment="1" applyProtection="1">
      <alignment horizontal="left" vertical="center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49" fontId="8" fillId="0" borderId="43" xfId="0" applyNumberFormat="1" applyFont="1" applyBorder="1" applyAlignment="1" applyProtection="1">
      <alignment horizontal="center" vertical="center"/>
      <protection locked="0"/>
    </xf>
    <xf numFmtId="1" fontId="1" fillId="0" borderId="42" xfId="0" applyNumberFormat="1" applyFont="1" applyBorder="1" applyAlignment="1" applyProtection="1">
      <alignment horizontal="center" vertical="center"/>
    </xf>
    <xf numFmtId="1" fontId="1" fillId="0" borderId="40" xfId="0" applyNumberFormat="1" applyFont="1" applyBorder="1" applyAlignment="1" applyProtection="1">
      <alignment horizontal="center" vertical="center"/>
    </xf>
    <xf numFmtId="1" fontId="3" fillId="0" borderId="40" xfId="0" applyNumberFormat="1" applyFont="1" applyBorder="1" applyAlignment="1" applyProtection="1">
      <alignment horizontal="center" vertical="center"/>
    </xf>
    <xf numFmtId="1" fontId="3" fillId="0" borderId="48" xfId="0" applyNumberFormat="1" applyFont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right" vertical="center"/>
    </xf>
    <xf numFmtId="2" fontId="0" fillId="0" borderId="40" xfId="0" applyNumberFormat="1" applyBorder="1" applyAlignment="1" applyProtection="1">
      <alignment horizontal="right" vertical="center"/>
    </xf>
    <xf numFmtId="1" fontId="0" fillId="0" borderId="50" xfId="0" applyNumberFormat="1" applyBorder="1" applyAlignment="1" applyProtection="1">
      <alignment horizontal="right" vertical="center"/>
    </xf>
    <xf numFmtId="2" fontId="0" fillId="0" borderId="51" xfId="0" applyNumberFormat="1" applyBorder="1" applyAlignment="1" applyProtection="1">
      <alignment horizontal="right" vertical="center"/>
    </xf>
    <xf numFmtId="164" fontId="0" fillId="0" borderId="52" xfId="0" applyNumberFormat="1" applyBorder="1" applyAlignment="1" applyProtection="1">
      <alignment horizontal="right" vertical="center"/>
    </xf>
    <xf numFmtId="1" fontId="0" fillId="0" borderId="52" xfId="0" applyNumberFormat="1" applyBorder="1" applyAlignment="1" applyProtection="1">
      <alignment horizontal="right" vertical="center"/>
    </xf>
    <xf numFmtId="2" fontId="2" fillId="0" borderId="52" xfId="0" applyNumberFormat="1" applyFont="1" applyBorder="1" applyAlignment="1" applyProtection="1">
      <alignment horizontal="right" vertical="center"/>
    </xf>
    <xf numFmtId="0" fontId="0" fillId="0" borderId="0" xfId="0" applyBorder="1" applyAlignment="1">
      <alignment wrapText="1"/>
    </xf>
    <xf numFmtId="2" fontId="2" fillId="0" borderId="53" xfId="0" applyNumberFormat="1" applyFont="1" applyBorder="1" applyAlignment="1" applyProtection="1">
      <alignment horizontal="right" vertical="center"/>
    </xf>
    <xf numFmtId="2" fontId="0" fillId="0" borderId="53" xfId="0" applyNumberFormat="1" applyBorder="1" applyAlignment="1" applyProtection="1">
      <alignment horizontal="right" vertical="center"/>
    </xf>
    <xf numFmtId="1" fontId="0" fillId="0" borderId="53" xfId="0" applyNumberFormat="1" applyBorder="1" applyAlignment="1" applyProtection="1">
      <alignment horizontal="right" vertical="center"/>
    </xf>
    <xf numFmtId="164" fontId="0" fillId="0" borderId="53" xfId="0" applyNumberFormat="1" applyBorder="1" applyAlignment="1" applyProtection="1">
      <alignment horizontal="right" vertical="center"/>
    </xf>
    <xf numFmtId="2" fontId="0" fillId="0" borderId="53" xfId="0" applyNumberFormat="1" applyBorder="1" applyAlignment="1" applyProtection="1">
      <alignment horizontal="right" vertical="center"/>
      <protection locked="0"/>
    </xf>
    <xf numFmtId="1" fontId="0" fillId="0" borderId="53" xfId="0" applyNumberFormat="1" applyBorder="1" applyAlignment="1" applyProtection="1">
      <alignment horizontal="right" vertical="center"/>
      <protection locked="0"/>
    </xf>
    <xf numFmtId="49" fontId="8" fillId="0" borderId="48" xfId="0" applyNumberFormat="1" applyFont="1" applyBorder="1" applyAlignment="1" applyProtection="1">
      <alignment horizontal="center" vertical="center"/>
      <protection locked="0"/>
    </xf>
    <xf numFmtId="49" fontId="8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52" xfId="0" applyNumberFormat="1" applyFont="1" applyBorder="1" applyAlignment="1" applyProtection="1">
      <alignment horizontal="left" vertical="center"/>
      <protection locked="0"/>
    </xf>
    <xf numFmtId="49" fontId="0" fillId="0" borderId="52" xfId="0" applyNumberFormat="1" applyBorder="1" applyAlignment="1" applyProtection="1">
      <alignment horizontal="left" vertical="center"/>
      <protection locked="0"/>
    </xf>
    <xf numFmtId="49" fontId="8" fillId="0" borderId="52" xfId="0" applyNumberFormat="1" applyFont="1" applyBorder="1" applyAlignment="1" applyProtection="1">
      <alignment horizontal="center" vertical="center"/>
      <protection locked="0"/>
    </xf>
    <xf numFmtId="49" fontId="8" fillId="0" borderId="55" xfId="0" applyNumberFormat="1" applyFont="1" applyBorder="1" applyAlignment="1" applyProtection="1">
      <alignment horizontal="center" vertical="center"/>
      <protection locked="0"/>
    </xf>
    <xf numFmtId="1" fontId="1" fillId="0" borderId="51" xfId="0" applyNumberFormat="1" applyFont="1" applyBorder="1" applyAlignment="1" applyProtection="1">
      <alignment horizontal="center" vertical="center"/>
    </xf>
    <xf numFmtId="1" fontId="1" fillId="0" borderId="52" xfId="0" applyNumberFormat="1" applyFont="1" applyBorder="1" applyAlignment="1" applyProtection="1">
      <alignment horizontal="center" vertical="center"/>
    </xf>
    <xf numFmtId="1" fontId="3" fillId="0" borderId="52" xfId="0" applyNumberFormat="1" applyFont="1" applyBorder="1" applyAlignment="1" applyProtection="1">
      <alignment horizontal="center" vertical="center"/>
    </xf>
    <xf numFmtId="1" fontId="3" fillId="0" borderId="57" xfId="0" applyNumberFormat="1" applyFont="1" applyBorder="1" applyAlignment="1" applyProtection="1">
      <alignment horizontal="center" vertical="center"/>
    </xf>
    <xf numFmtId="2" fontId="2" fillId="0" borderId="56" xfId="0" applyNumberFormat="1" applyFont="1" applyBorder="1" applyAlignment="1" applyProtection="1">
      <alignment horizontal="right" vertical="center"/>
    </xf>
    <xf numFmtId="2" fontId="0" fillId="0" borderId="52" xfId="0" applyNumberFormat="1" applyBorder="1" applyAlignment="1" applyProtection="1">
      <alignment horizontal="right" vertical="center"/>
    </xf>
    <xf numFmtId="1" fontId="0" fillId="0" borderId="54" xfId="0" applyNumberFormat="1" applyBorder="1" applyAlignment="1" applyProtection="1">
      <alignment horizontal="right" vertical="center"/>
    </xf>
    <xf numFmtId="2" fontId="0" fillId="0" borderId="51" xfId="0" applyNumberFormat="1" applyBorder="1" applyAlignment="1" applyProtection="1">
      <alignment horizontal="right" vertical="center"/>
      <protection locked="0"/>
    </xf>
    <xf numFmtId="2" fontId="0" fillId="0" borderId="52" xfId="0" applyNumberFormat="1" applyBorder="1" applyAlignment="1" applyProtection="1">
      <alignment horizontal="right" vertical="center"/>
      <protection locked="0"/>
    </xf>
    <xf numFmtId="1" fontId="0" fillId="0" borderId="52" xfId="0" applyNumberFormat="1" applyBorder="1" applyAlignment="1" applyProtection="1">
      <alignment horizontal="right" vertical="center"/>
      <protection locked="0"/>
    </xf>
    <xf numFmtId="1" fontId="0" fillId="0" borderId="58" xfId="0" applyNumberFormat="1" applyBorder="1" applyAlignment="1" applyProtection="1">
      <alignment horizontal="right" vertical="center"/>
      <protection locked="0"/>
    </xf>
    <xf numFmtId="2" fontId="2" fillId="0" borderId="55" xfId="0" applyNumberFormat="1" applyFont="1" applyBorder="1" applyAlignment="1" applyProtection="1">
      <alignment horizontal="right" vertical="center"/>
    </xf>
    <xf numFmtId="0" fontId="0" fillId="0" borderId="52" xfId="0" applyBorder="1"/>
    <xf numFmtId="1" fontId="0" fillId="0" borderId="58" xfId="0" applyNumberFormat="1" applyBorder="1" applyAlignment="1" applyProtection="1">
      <alignment horizontal="right" vertical="center"/>
    </xf>
    <xf numFmtId="2" fontId="2" fillId="0" borderId="59" xfId="0" applyNumberFormat="1" applyFont="1" applyBorder="1" applyAlignment="1" applyProtection="1">
      <alignment horizontal="right" vertical="center"/>
    </xf>
    <xf numFmtId="0" fontId="0" fillId="0" borderId="7" xfId="0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right" vertical="center"/>
    </xf>
    <xf numFmtId="2" fontId="2" fillId="0" borderId="60" xfId="0" applyNumberFormat="1" applyFont="1" applyBorder="1" applyAlignment="1" applyProtection="1">
      <alignment horizontal="right" vertical="center"/>
    </xf>
    <xf numFmtId="2" fontId="2" fillId="0" borderId="8" xfId="0" applyNumberFormat="1" applyFont="1" applyBorder="1" applyAlignment="1" applyProtection="1">
      <alignment horizontal="right" vertical="center"/>
    </xf>
    <xf numFmtId="2" fontId="0" fillId="0" borderId="61" xfId="0" applyNumberFormat="1" applyBorder="1" applyAlignment="1" applyProtection="1">
      <alignment horizontal="right" vertical="center"/>
      <protection locked="0"/>
    </xf>
    <xf numFmtId="2" fontId="0" fillId="0" borderId="62" xfId="0" applyNumberFormat="1" applyBorder="1" applyAlignment="1" applyProtection="1">
      <alignment horizontal="right" vertical="center"/>
      <protection locked="0"/>
    </xf>
    <xf numFmtId="1" fontId="0" fillId="0" borderId="16" xfId="0" applyNumberFormat="1" applyBorder="1" applyAlignment="1" applyProtection="1">
      <alignment horizontal="right" vertical="center"/>
    </xf>
    <xf numFmtId="2" fontId="2" fillId="0" borderId="63" xfId="0" applyNumberFormat="1" applyFont="1" applyBorder="1" applyAlignment="1" applyProtection="1">
      <alignment horizontal="right" vertical="center"/>
    </xf>
    <xf numFmtId="2" fontId="2" fillId="0" borderId="64" xfId="0" applyNumberFormat="1" applyFont="1" applyBorder="1" applyAlignment="1" applyProtection="1">
      <alignment horizontal="right" vertical="center"/>
    </xf>
    <xf numFmtId="0" fontId="0" fillId="0" borderId="65" xfId="0" applyBorder="1" applyAlignment="1" applyProtection="1">
      <alignment horizontal="center"/>
      <protection locked="0"/>
    </xf>
    <xf numFmtId="1" fontId="0" fillId="0" borderId="36" xfId="0" applyNumberFormat="1" applyBorder="1" applyAlignment="1" applyProtection="1">
      <alignment horizontal="right" vertical="center"/>
    </xf>
    <xf numFmtId="2" fontId="2" fillId="0" borderId="66" xfId="0" applyNumberFormat="1" applyFont="1" applyBorder="1" applyAlignment="1" applyProtection="1">
      <alignment horizontal="right" vertical="center"/>
    </xf>
    <xf numFmtId="0" fontId="0" fillId="0" borderId="53" xfId="0" applyBorder="1"/>
    <xf numFmtId="0" fontId="0" fillId="0" borderId="65" xfId="0" applyBorder="1"/>
    <xf numFmtId="0" fontId="0" fillId="0" borderId="65" xfId="0" applyBorder="1" applyProtection="1"/>
    <xf numFmtId="49" fontId="2" fillId="0" borderId="27" xfId="0" applyNumberFormat="1" applyFont="1" applyBorder="1" applyAlignment="1" applyProtection="1">
      <alignment horizontal="center"/>
    </xf>
    <xf numFmtId="49" fontId="2" fillId="2" borderId="28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2" borderId="30" xfId="0" applyNumberFormat="1" applyFont="1" applyFill="1" applyBorder="1" applyAlignment="1" applyProtection="1">
      <alignment horizontal="center" wrapText="1"/>
    </xf>
    <xf numFmtId="49" fontId="2" fillId="2" borderId="31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6" fillId="2" borderId="27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>
      <alignment horizontal="center"/>
    </xf>
    <xf numFmtId="49" fontId="4" fillId="2" borderId="29" xfId="0" applyNumberFormat="1" applyFont="1" applyFill="1" applyBorder="1" applyAlignment="1" applyProtection="1">
      <alignment horizontal="center" wrapText="1"/>
    </xf>
    <xf numFmtId="49" fontId="4" fillId="2" borderId="27" xfId="0" applyNumberFormat="1" applyFont="1" applyFill="1" applyBorder="1" applyAlignment="1" applyProtection="1">
      <alignment horizontal="center" wrapText="1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4" borderId="11" xfId="0" applyFill="1" applyBorder="1" applyAlignment="1" applyProtection="1">
      <alignment horizontal="center" vertical="center"/>
    </xf>
    <xf numFmtId="49" fontId="8" fillId="4" borderId="7" xfId="0" applyNumberFormat="1" applyFon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8" fillId="4" borderId="7" xfId="0" applyNumberFormat="1" applyFont="1" applyFill="1" applyBorder="1" applyAlignment="1" applyProtection="1">
      <alignment horizontal="center" vertical="center"/>
      <protection locked="0"/>
    </xf>
    <xf numFmtId="49" fontId="8" fillId="4" borderId="16" xfId="0" applyNumberFormat="1" applyFont="1" applyFill="1" applyBorder="1" applyAlignment="1" applyProtection="1">
      <alignment horizontal="center" vertical="center"/>
      <protection locked="0"/>
    </xf>
    <xf numFmtId="1" fontId="1" fillId="4" borderId="9" xfId="0" applyNumberFormat="1" applyFont="1" applyFill="1" applyBorder="1" applyAlignment="1" applyProtection="1">
      <alignment horizontal="center" vertical="center"/>
    </xf>
    <xf numFmtId="1" fontId="1" fillId="4" borderId="7" xfId="0" applyNumberFormat="1" applyFont="1" applyFill="1" applyBorder="1" applyAlignment="1" applyProtection="1">
      <alignment horizontal="center" vertical="center"/>
    </xf>
    <xf numFmtId="1" fontId="3" fillId="4" borderId="7" xfId="0" applyNumberFormat="1" applyFont="1" applyFill="1" applyBorder="1" applyAlignment="1" applyProtection="1">
      <alignment horizontal="center" vertical="center"/>
    </xf>
    <xf numFmtId="1" fontId="3" fillId="4" borderId="8" xfId="0" applyNumberFormat="1" applyFont="1" applyFill="1" applyBorder="1" applyAlignment="1" applyProtection="1">
      <alignment horizontal="center" vertical="center"/>
    </xf>
    <xf numFmtId="2" fontId="2" fillId="4" borderId="11" xfId="0" applyNumberFormat="1" applyFont="1" applyFill="1" applyBorder="1" applyAlignment="1" applyProtection="1">
      <alignment horizontal="right" vertical="center"/>
    </xf>
    <xf numFmtId="2" fontId="0" fillId="4" borderId="12" xfId="0" applyNumberFormat="1" applyFill="1" applyBorder="1" applyAlignment="1" applyProtection="1">
      <alignment horizontal="right" vertical="center"/>
    </xf>
    <xf numFmtId="1" fontId="0" fillId="4" borderId="12" xfId="0" applyNumberFormat="1" applyFill="1" applyBorder="1" applyAlignment="1" applyProtection="1">
      <alignment horizontal="right" vertical="center"/>
    </xf>
    <xf numFmtId="164" fontId="0" fillId="4" borderId="12" xfId="0" applyNumberFormat="1" applyFill="1" applyBorder="1" applyAlignment="1" applyProtection="1">
      <alignment horizontal="right" vertical="center"/>
    </xf>
    <xf numFmtId="1" fontId="0" fillId="4" borderId="24" xfId="0" applyNumberFormat="1" applyFill="1" applyBorder="1" applyAlignment="1" applyProtection="1">
      <alignment horizontal="right" vertical="center"/>
    </xf>
    <xf numFmtId="2" fontId="0" fillId="4" borderId="9" xfId="0" applyNumberFormat="1" applyFill="1" applyBorder="1" applyAlignment="1" applyProtection="1">
      <alignment horizontal="right" vertical="center"/>
      <protection locked="0"/>
    </xf>
    <xf numFmtId="2" fontId="0" fillId="4" borderId="7" xfId="0" applyNumberFormat="1" applyFill="1" applyBorder="1" applyAlignment="1" applyProtection="1">
      <alignment horizontal="right" vertical="center"/>
      <protection locked="0"/>
    </xf>
    <xf numFmtId="1" fontId="0" fillId="4" borderId="7" xfId="0" applyNumberFormat="1" applyFill="1" applyBorder="1" applyAlignment="1" applyProtection="1">
      <alignment horizontal="right" vertical="center"/>
      <protection locked="0"/>
    </xf>
    <xf numFmtId="1" fontId="0" fillId="4" borderId="10" xfId="0" applyNumberFormat="1" applyFill="1" applyBorder="1" applyAlignment="1" applyProtection="1">
      <alignment horizontal="right" vertical="center"/>
      <protection locked="0"/>
    </xf>
    <xf numFmtId="2" fontId="0" fillId="4" borderId="9" xfId="0" applyNumberFormat="1" applyFill="1" applyBorder="1" applyAlignment="1" applyProtection="1">
      <alignment horizontal="right" vertical="center"/>
    </xf>
    <xf numFmtId="164" fontId="0" fillId="4" borderId="7" xfId="0" applyNumberFormat="1" applyFill="1" applyBorder="1" applyAlignment="1" applyProtection="1">
      <alignment horizontal="right" vertical="center"/>
    </xf>
    <xf numFmtId="1" fontId="0" fillId="4" borderId="7" xfId="0" applyNumberFormat="1" applyFill="1" applyBorder="1" applyAlignment="1" applyProtection="1">
      <alignment horizontal="right" vertical="center"/>
    </xf>
    <xf numFmtId="2" fontId="2" fillId="4" borderId="16" xfId="0" applyNumberFormat="1" applyFont="1" applyFill="1" applyBorder="1" applyAlignment="1" applyProtection="1">
      <alignment horizontal="right" vertical="center"/>
    </xf>
    <xf numFmtId="0" fontId="0" fillId="4" borderId="7" xfId="0" applyFill="1" applyBorder="1"/>
    <xf numFmtId="2" fontId="0" fillId="4" borderId="13" xfId="0" applyNumberFormat="1" applyFill="1" applyBorder="1" applyAlignment="1" applyProtection="1">
      <alignment horizontal="right" vertical="center"/>
    </xf>
    <xf numFmtId="2" fontId="2" fillId="4" borderId="12" xfId="0" applyNumberFormat="1" applyFont="1" applyFill="1" applyBorder="1" applyAlignment="1" applyProtection="1">
      <alignment horizontal="right" vertical="center"/>
    </xf>
    <xf numFmtId="1" fontId="0" fillId="4" borderId="10" xfId="0" applyNumberFormat="1" applyFill="1" applyBorder="1" applyAlignment="1" applyProtection="1">
      <alignment horizontal="right" vertical="center"/>
    </xf>
    <xf numFmtId="2" fontId="2" fillId="4" borderId="26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K90"/>
  <sheetViews>
    <sheetView tabSelected="1" zoomScale="130" zoomScaleNormal="130" zoomScaleSheetLayoutView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A89" sqref="A89"/>
    </sheetView>
  </sheetViews>
  <sheetFormatPr defaultColWidth="6.5703125" defaultRowHeight="12.75" x14ac:dyDescent="0.2"/>
  <cols>
    <col min="1" max="1" width="6.140625" style="5" bestFit="1" customWidth="1"/>
    <col min="2" max="2" width="20.42578125" style="4" customWidth="1"/>
    <col min="3" max="3" width="3.28515625" style="4" hidden="1" customWidth="1"/>
    <col min="4" max="4" width="3.42578125" style="41" customWidth="1"/>
    <col min="5" max="5" width="6" style="4" customWidth="1"/>
    <col min="6" max="6" width="5.5703125" style="4" customWidth="1"/>
    <col min="7" max="8" width="3.85546875" style="12" hidden="1" customWidth="1"/>
    <col min="9" max="9" width="1.7109375" style="12" hidden="1" customWidth="1"/>
    <col min="10" max="10" width="1.5703125" style="12" hidden="1" customWidth="1"/>
    <col min="11" max="11" width="11.85546875" style="12" customWidth="1"/>
    <col min="12" max="12" width="7.5703125" style="4" bestFit="1" customWidth="1"/>
    <col min="13" max="13" width="6.85546875" style="4" customWidth="1"/>
    <col min="14" max="14" width="7.28515625" style="4" hidden="1" customWidth="1"/>
    <col min="15" max="15" width="9.7109375" style="4" customWidth="1"/>
    <col min="16" max="16" width="6.42578125" style="4" customWidth="1"/>
    <col min="17" max="22" width="5.5703125" style="4" hidden="1" customWidth="1"/>
    <col min="23" max="23" width="3.85546875" style="4" customWidth="1"/>
    <col min="24" max="24" width="2.28515625" style="4" customWidth="1"/>
    <col min="25" max="25" width="2.85546875" style="4" customWidth="1"/>
    <col min="26" max="26" width="2.28515625" style="4" customWidth="1"/>
    <col min="27" max="27" width="3.5703125" style="4" customWidth="1"/>
    <col min="28" max="28" width="9" style="4" customWidth="1"/>
    <col min="29" max="29" width="4.5703125" style="4" bestFit="1" customWidth="1"/>
    <col min="30" max="30" width="4.28515625" style="4" customWidth="1"/>
    <col min="31" max="31" width="7" style="3" bestFit="1" customWidth="1"/>
    <col min="32" max="32" width="6.85546875" customWidth="1"/>
    <col min="33" max="34" width="5.5703125" hidden="1" customWidth="1"/>
    <col min="35" max="35" width="5.5703125" style="4" hidden="1" customWidth="1"/>
    <col min="36" max="36" width="3.85546875" customWidth="1"/>
    <col min="37" max="37" width="2.85546875" customWidth="1"/>
    <col min="38" max="38" width="2.28515625" customWidth="1"/>
    <col min="39" max="39" width="2.7109375" customWidth="1"/>
    <col min="40" max="40" width="3.5703125" customWidth="1"/>
    <col min="41" max="41" width="6.5703125" style="4"/>
    <col min="42" max="42" width="4.5703125" style="4" bestFit="1" customWidth="1"/>
    <col min="43" max="43" width="4.28515625" bestFit="1" customWidth="1"/>
    <col min="45" max="45" width="8" customWidth="1"/>
    <col min="46" max="47" width="5.5703125" hidden="1" customWidth="1"/>
    <col min="48" max="48" width="4.85546875" customWidth="1"/>
    <col min="49" max="49" width="2.7109375" customWidth="1"/>
    <col min="50" max="50" width="2.28515625" customWidth="1"/>
    <col min="51" max="51" width="3.140625" customWidth="1"/>
    <col min="52" max="52" width="3.5703125" customWidth="1"/>
    <col min="53" max="53" width="7.42578125" style="4" customWidth="1"/>
    <col min="54" max="54" width="4.5703125" style="4" bestFit="1" customWidth="1"/>
    <col min="55" max="55" width="4.28515625" bestFit="1" customWidth="1"/>
    <col min="57" max="58" width="6.42578125" hidden="1" customWidth="1"/>
    <col min="59" max="59" width="3.85546875" hidden="1" customWidth="1"/>
    <col min="60" max="62" width="2.28515625" hidden="1" customWidth="1"/>
    <col min="63" max="63" width="3.5703125" hidden="1" customWidth="1"/>
    <col min="64" max="64" width="6.5703125" style="4" hidden="1" customWidth="1"/>
    <col min="65" max="65" width="4.5703125" style="4" hidden="1" customWidth="1"/>
    <col min="66" max="66" width="4.28515625" hidden="1" customWidth="1"/>
    <col min="67" max="67" width="8.7109375" hidden="1" customWidth="1"/>
    <col min="68" max="68" width="6.5703125" customWidth="1"/>
    <col min="69" max="71" width="5.5703125" hidden="1" customWidth="1"/>
    <col min="72" max="72" width="3.85546875" customWidth="1"/>
    <col min="73" max="75" width="2.28515625" customWidth="1"/>
    <col min="76" max="76" width="3.5703125" customWidth="1"/>
    <col min="77" max="77" width="6.5703125" style="4" customWidth="1"/>
    <col min="78" max="78" width="4.5703125" style="4" customWidth="1"/>
    <col min="79" max="79" width="4.28515625" customWidth="1"/>
    <col min="80" max="80" width="6.7109375" customWidth="1"/>
    <col min="81" max="81" width="8" customWidth="1"/>
    <col min="82" max="82" width="6.140625" hidden="1" customWidth="1"/>
    <col min="83" max="83" width="4.140625" customWidth="1"/>
    <col min="84" max="85" width="2.85546875" customWidth="1"/>
    <col min="86" max="86" width="3" customWidth="1"/>
    <col min="87" max="87" width="3.7109375" customWidth="1"/>
    <col min="88" max="88" width="6.7109375" style="4" customWidth="1"/>
    <col min="89" max="89" width="5.140625" style="4" customWidth="1"/>
    <col min="90" max="90" width="4.5703125" customWidth="1"/>
    <col min="91" max="91" width="6.7109375" customWidth="1"/>
    <col min="92" max="98" width="6.7109375" hidden="1" customWidth="1"/>
    <col min="99" max="100" width="6.7109375" style="4" hidden="1" customWidth="1"/>
    <col min="101" max="109" width="6.7109375" hidden="1" customWidth="1"/>
    <col min="110" max="111" width="6.7109375" style="4" hidden="1" customWidth="1"/>
    <col min="112" max="120" width="6.7109375" hidden="1" customWidth="1"/>
    <col min="121" max="122" width="6.7109375" style="4" hidden="1" customWidth="1"/>
    <col min="123" max="131" width="6.7109375" hidden="1" customWidth="1"/>
    <col min="132" max="133" width="6.7109375" style="4" hidden="1" customWidth="1"/>
    <col min="134" max="142" width="6.7109375" hidden="1" customWidth="1"/>
    <col min="143" max="144" width="6.7109375" style="4" hidden="1" customWidth="1"/>
    <col min="145" max="153" width="6.7109375" hidden="1" customWidth="1"/>
    <col min="154" max="155" width="6.7109375" style="4" hidden="1" customWidth="1"/>
    <col min="156" max="164" width="6.7109375" hidden="1" customWidth="1"/>
    <col min="165" max="166" width="6.7109375" style="4" hidden="1" customWidth="1"/>
    <col min="167" max="175" width="6.7109375" hidden="1" customWidth="1"/>
    <col min="176" max="177" width="6.7109375" style="4" hidden="1" customWidth="1"/>
    <col min="178" max="186" width="6.7109375" hidden="1" customWidth="1"/>
    <col min="187" max="188" width="6.7109375" style="4" hidden="1" customWidth="1"/>
    <col min="189" max="197" width="6.7109375" hidden="1" customWidth="1"/>
    <col min="198" max="199" width="6.7109375" style="4" hidden="1" customWidth="1"/>
    <col min="200" max="208" width="6.7109375" hidden="1" customWidth="1"/>
    <col min="209" max="210" width="6.7109375" style="4" hidden="1" customWidth="1"/>
    <col min="211" max="219" width="6.7109375" hidden="1" customWidth="1"/>
    <col min="220" max="221" width="6.7109375" style="4" hidden="1" customWidth="1"/>
    <col min="222" max="230" width="6.7109375" hidden="1" customWidth="1"/>
    <col min="231" max="232" width="6.7109375" style="4" hidden="1" customWidth="1"/>
    <col min="233" max="241" width="6.7109375" hidden="1" customWidth="1"/>
    <col min="242" max="243" width="6.7109375" style="4" hidden="1" customWidth="1"/>
    <col min="244" max="245" width="6.7109375" hidden="1" customWidth="1"/>
    <col min="246" max="246" width="13.7109375" style="80" bestFit="1" customWidth="1"/>
  </cols>
  <sheetData>
    <row r="1" spans="1:323" ht="71.25" customHeight="1" thickTop="1" x14ac:dyDescent="0.25">
      <c r="A1" s="192" t="s">
        <v>137</v>
      </c>
      <c r="B1" s="193"/>
      <c r="C1" s="193"/>
      <c r="D1" s="193"/>
      <c r="E1" s="193"/>
      <c r="F1" s="193"/>
      <c r="G1" s="19" t="s">
        <v>67</v>
      </c>
      <c r="H1" s="20" t="s">
        <v>68</v>
      </c>
      <c r="I1" s="194" t="s">
        <v>30</v>
      </c>
      <c r="J1" s="195"/>
      <c r="K1" s="186" t="s">
        <v>97</v>
      </c>
      <c r="L1" s="196"/>
      <c r="M1" s="196"/>
      <c r="N1" s="196"/>
      <c r="O1" s="197"/>
      <c r="P1" s="188" t="s">
        <v>138</v>
      </c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3" t="s">
        <v>139</v>
      </c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3" t="s">
        <v>140</v>
      </c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6" t="s">
        <v>84</v>
      </c>
      <c r="BF1" s="187"/>
      <c r="BG1" s="187"/>
      <c r="BH1" s="187"/>
      <c r="BI1" s="187"/>
      <c r="BJ1" s="187"/>
      <c r="BK1" s="187"/>
      <c r="BL1" s="187"/>
      <c r="BM1" s="187"/>
      <c r="BN1" s="187"/>
      <c r="BO1" s="183"/>
      <c r="BP1" s="188" t="s">
        <v>141</v>
      </c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9" t="s">
        <v>142</v>
      </c>
      <c r="CD1" s="190"/>
      <c r="CE1" s="190"/>
      <c r="CF1" s="190"/>
      <c r="CG1" s="190"/>
      <c r="CH1" s="190"/>
      <c r="CI1" s="190"/>
      <c r="CJ1" s="190"/>
      <c r="CK1" s="190"/>
      <c r="CL1" s="190"/>
      <c r="CM1" s="190"/>
      <c r="CN1" s="191" t="s">
        <v>98</v>
      </c>
      <c r="CO1" s="182"/>
      <c r="CP1" s="182"/>
      <c r="CQ1" s="182"/>
      <c r="CR1" s="182"/>
      <c r="CS1" s="182"/>
      <c r="CT1" s="182"/>
      <c r="CU1" s="182"/>
      <c r="CV1" s="182"/>
      <c r="CW1" s="182"/>
      <c r="CX1" s="182"/>
      <c r="CY1" s="182" t="s">
        <v>2</v>
      </c>
      <c r="CZ1" s="182"/>
      <c r="DA1" s="182"/>
      <c r="DB1" s="182"/>
      <c r="DC1" s="182"/>
      <c r="DD1" s="182"/>
      <c r="DE1" s="182"/>
      <c r="DF1" s="182"/>
      <c r="DG1" s="182"/>
      <c r="DH1" s="182"/>
      <c r="DI1" s="182"/>
      <c r="DJ1" s="182" t="s">
        <v>3</v>
      </c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 t="s">
        <v>4</v>
      </c>
      <c r="DV1" s="182"/>
      <c r="DW1" s="182"/>
      <c r="DX1" s="182"/>
      <c r="DY1" s="182"/>
      <c r="DZ1" s="182"/>
      <c r="EA1" s="182"/>
      <c r="EB1" s="182"/>
      <c r="EC1" s="182"/>
      <c r="ED1" s="182"/>
      <c r="EE1" s="182"/>
      <c r="EF1" s="182" t="s">
        <v>5</v>
      </c>
      <c r="EG1" s="182"/>
      <c r="EH1" s="182"/>
      <c r="EI1" s="182"/>
      <c r="EJ1" s="182"/>
      <c r="EK1" s="182"/>
      <c r="EL1" s="182"/>
      <c r="EM1" s="182"/>
      <c r="EN1" s="182"/>
      <c r="EO1" s="182"/>
      <c r="EP1" s="182"/>
      <c r="EQ1" s="182" t="s">
        <v>6</v>
      </c>
      <c r="ER1" s="182"/>
      <c r="ES1" s="182"/>
      <c r="ET1" s="182"/>
      <c r="EU1" s="182"/>
      <c r="EV1" s="182"/>
      <c r="EW1" s="182"/>
      <c r="EX1" s="182"/>
      <c r="EY1" s="182"/>
      <c r="EZ1" s="182"/>
      <c r="FA1" s="182"/>
      <c r="FB1" s="182" t="s">
        <v>7</v>
      </c>
      <c r="FC1" s="182"/>
      <c r="FD1" s="182"/>
      <c r="FE1" s="182"/>
      <c r="FF1" s="182"/>
      <c r="FG1" s="182"/>
      <c r="FH1" s="182"/>
      <c r="FI1" s="182"/>
      <c r="FJ1" s="182"/>
      <c r="FK1" s="182"/>
      <c r="FL1" s="182"/>
      <c r="FM1" s="182" t="s">
        <v>8</v>
      </c>
      <c r="FN1" s="182"/>
      <c r="FO1" s="182"/>
      <c r="FP1" s="182"/>
      <c r="FQ1" s="182"/>
      <c r="FR1" s="182"/>
      <c r="FS1" s="182"/>
      <c r="FT1" s="182"/>
      <c r="FU1" s="182"/>
      <c r="FV1" s="182"/>
      <c r="FW1" s="182"/>
      <c r="FX1" s="182" t="s">
        <v>9</v>
      </c>
      <c r="FY1" s="182"/>
      <c r="FZ1" s="182"/>
      <c r="GA1" s="182"/>
      <c r="GB1" s="182"/>
      <c r="GC1" s="182"/>
      <c r="GD1" s="182"/>
      <c r="GE1" s="182"/>
      <c r="GF1" s="182"/>
      <c r="GG1" s="182"/>
      <c r="GH1" s="182"/>
      <c r="GI1" s="182" t="s">
        <v>10</v>
      </c>
      <c r="GJ1" s="182"/>
      <c r="GK1" s="182"/>
      <c r="GL1" s="182"/>
      <c r="GM1" s="182"/>
      <c r="GN1" s="182"/>
      <c r="GO1" s="182"/>
      <c r="GP1" s="182"/>
      <c r="GQ1" s="182"/>
      <c r="GR1" s="182"/>
      <c r="GS1" s="182"/>
      <c r="GT1" s="182" t="s">
        <v>11</v>
      </c>
      <c r="GU1" s="182"/>
      <c r="GV1" s="182"/>
      <c r="GW1" s="182"/>
      <c r="GX1" s="182"/>
      <c r="GY1" s="182"/>
      <c r="GZ1" s="182"/>
      <c r="HA1" s="182"/>
      <c r="HB1" s="182"/>
      <c r="HC1" s="182"/>
      <c r="HD1" s="182"/>
      <c r="HE1" s="182" t="s">
        <v>12</v>
      </c>
      <c r="HF1" s="182"/>
      <c r="HG1" s="182"/>
      <c r="HH1" s="182"/>
      <c r="HI1" s="182"/>
      <c r="HJ1" s="182"/>
      <c r="HK1" s="182"/>
      <c r="HL1" s="182"/>
      <c r="HM1" s="182"/>
      <c r="HN1" s="182"/>
      <c r="HO1" s="182"/>
      <c r="HP1" s="182" t="s">
        <v>13</v>
      </c>
      <c r="HQ1" s="182"/>
      <c r="HR1" s="182"/>
      <c r="HS1" s="182"/>
      <c r="HT1" s="182"/>
      <c r="HU1" s="182"/>
      <c r="HV1" s="182"/>
      <c r="HW1" s="182"/>
      <c r="HX1" s="182"/>
      <c r="HY1" s="182"/>
      <c r="HZ1" s="182"/>
      <c r="IA1" s="182" t="s">
        <v>14</v>
      </c>
      <c r="IB1" s="182"/>
      <c r="IC1" s="182"/>
      <c r="ID1" s="182"/>
      <c r="IE1" s="182"/>
      <c r="IF1" s="182"/>
      <c r="IG1" s="182"/>
      <c r="IH1" s="182"/>
      <c r="II1" s="182"/>
      <c r="IJ1" s="182"/>
      <c r="IK1" s="185"/>
      <c r="IL1" s="78"/>
    </row>
    <row r="2" spans="1:323" ht="53.25" customHeight="1" thickBot="1" x14ac:dyDescent="0.25">
      <c r="A2" s="46" t="s">
        <v>83</v>
      </c>
      <c r="B2" s="47" t="s">
        <v>82</v>
      </c>
      <c r="C2" s="47" t="s">
        <v>88</v>
      </c>
      <c r="D2" s="62" t="s">
        <v>89</v>
      </c>
      <c r="E2" s="47" t="s">
        <v>1</v>
      </c>
      <c r="F2" s="48" t="s">
        <v>0</v>
      </c>
      <c r="G2" s="49" t="s">
        <v>54</v>
      </c>
      <c r="H2" s="50" t="s">
        <v>54</v>
      </c>
      <c r="I2" s="51" t="s">
        <v>65</v>
      </c>
      <c r="J2" s="52" t="s">
        <v>66</v>
      </c>
      <c r="K2" s="46" t="s">
        <v>51</v>
      </c>
      <c r="L2" s="47" t="s">
        <v>91</v>
      </c>
      <c r="M2" s="47" t="s">
        <v>49</v>
      </c>
      <c r="N2" s="47" t="s">
        <v>50</v>
      </c>
      <c r="O2" s="48" t="s">
        <v>48</v>
      </c>
      <c r="P2" s="46" t="s">
        <v>32</v>
      </c>
      <c r="Q2" s="47" t="s">
        <v>33</v>
      </c>
      <c r="R2" s="47" t="s">
        <v>34</v>
      </c>
      <c r="S2" s="47" t="s">
        <v>35</v>
      </c>
      <c r="T2" s="47" t="s">
        <v>36</v>
      </c>
      <c r="U2" s="47" t="s">
        <v>37</v>
      </c>
      <c r="V2" s="47" t="s">
        <v>38</v>
      </c>
      <c r="W2" s="47" t="s">
        <v>31</v>
      </c>
      <c r="X2" s="47" t="s">
        <v>39</v>
      </c>
      <c r="Y2" s="47" t="s">
        <v>99</v>
      </c>
      <c r="Z2" s="47" t="s">
        <v>95</v>
      </c>
      <c r="AA2" s="53" t="s">
        <v>42</v>
      </c>
      <c r="AB2" s="47" t="s">
        <v>43</v>
      </c>
      <c r="AC2" s="47" t="s">
        <v>31</v>
      </c>
      <c r="AD2" s="47" t="s">
        <v>44</v>
      </c>
      <c r="AE2" s="48" t="s">
        <v>45</v>
      </c>
      <c r="AF2" s="47" t="s">
        <v>32</v>
      </c>
      <c r="AG2" s="47" t="s">
        <v>33</v>
      </c>
      <c r="AH2" s="47" t="s">
        <v>34</v>
      </c>
      <c r="AI2" s="47" t="s">
        <v>35</v>
      </c>
      <c r="AJ2" s="47" t="s">
        <v>31</v>
      </c>
      <c r="AK2" s="47" t="s">
        <v>39</v>
      </c>
      <c r="AL2" s="47" t="s">
        <v>99</v>
      </c>
      <c r="AM2" s="47" t="s">
        <v>95</v>
      </c>
      <c r="AN2" s="53" t="s">
        <v>42</v>
      </c>
      <c r="AO2" s="47" t="s">
        <v>43</v>
      </c>
      <c r="AP2" s="47" t="s">
        <v>31</v>
      </c>
      <c r="AQ2" s="47" t="s">
        <v>44</v>
      </c>
      <c r="AR2" s="48" t="s">
        <v>45</v>
      </c>
      <c r="AS2" s="47" t="s">
        <v>87</v>
      </c>
      <c r="AT2" s="47" t="s">
        <v>33</v>
      </c>
      <c r="AU2" s="47" t="s">
        <v>34</v>
      </c>
      <c r="AV2" s="47" t="s">
        <v>31</v>
      </c>
      <c r="AW2" s="47" t="s">
        <v>39</v>
      </c>
      <c r="AX2" s="47" t="s">
        <v>99</v>
      </c>
      <c r="AY2" s="47" t="s">
        <v>95</v>
      </c>
      <c r="AZ2" s="53" t="s">
        <v>42</v>
      </c>
      <c r="BA2" s="47" t="s">
        <v>43</v>
      </c>
      <c r="BB2" s="47" t="s">
        <v>31</v>
      </c>
      <c r="BC2" s="47" t="s">
        <v>44</v>
      </c>
      <c r="BD2" s="48" t="s">
        <v>45</v>
      </c>
      <c r="BE2" s="42" t="s">
        <v>84</v>
      </c>
      <c r="BF2" s="42" t="s">
        <v>32</v>
      </c>
      <c r="BG2" s="42" t="s">
        <v>31</v>
      </c>
      <c r="BH2" s="42" t="s">
        <v>39</v>
      </c>
      <c r="BI2" s="42" t="s">
        <v>40</v>
      </c>
      <c r="BJ2" s="42" t="s">
        <v>41</v>
      </c>
      <c r="BK2" s="44" t="s">
        <v>42</v>
      </c>
      <c r="BL2" s="47" t="s">
        <v>43</v>
      </c>
      <c r="BM2" s="47" t="s">
        <v>47</v>
      </c>
      <c r="BN2" s="47" t="s">
        <v>44</v>
      </c>
      <c r="BO2" s="48" t="s">
        <v>45</v>
      </c>
      <c r="BP2" s="46" t="s">
        <v>87</v>
      </c>
      <c r="BQ2" s="47" t="s">
        <v>33</v>
      </c>
      <c r="BR2" s="47" t="s">
        <v>34</v>
      </c>
      <c r="BS2" s="47" t="s">
        <v>35</v>
      </c>
      <c r="BT2" s="47" t="s">
        <v>31</v>
      </c>
      <c r="BU2" s="47" t="s">
        <v>39</v>
      </c>
      <c r="BV2" s="47" t="s">
        <v>99</v>
      </c>
      <c r="BW2" s="47" t="s">
        <v>95</v>
      </c>
      <c r="BX2" s="53" t="s">
        <v>42</v>
      </c>
      <c r="BY2" s="47" t="s">
        <v>43</v>
      </c>
      <c r="BZ2" s="47" t="s">
        <v>31</v>
      </c>
      <c r="CA2" s="47" t="s">
        <v>44</v>
      </c>
      <c r="CB2" s="48" t="s">
        <v>45</v>
      </c>
      <c r="CC2" s="69" t="s">
        <v>32</v>
      </c>
      <c r="CD2" s="67" t="s">
        <v>33</v>
      </c>
      <c r="CE2" s="67" t="s">
        <v>31</v>
      </c>
      <c r="CF2" s="67" t="s">
        <v>39</v>
      </c>
      <c r="CG2" s="67" t="s">
        <v>99</v>
      </c>
      <c r="CH2" s="67" t="s">
        <v>95</v>
      </c>
      <c r="CI2" s="70" t="s">
        <v>42</v>
      </c>
      <c r="CJ2" s="71" t="s">
        <v>43</v>
      </c>
      <c r="CK2" s="67" t="s">
        <v>31</v>
      </c>
      <c r="CL2" s="67" t="s">
        <v>44</v>
      </c>
      <c r="CM2" s="68" t="s">
        <v>45</v>
      </c>
      <c r="CN2" s="54" t="s">
        <v>32</v>
      </c>
      <c r="CO2" s="54" t="s">
        <v>33</v>
      </c>
      <c r="CP2" s="54" t="s">
        <v>31</v>
      </c>
      <c r="CQ2" s="54" t="s">
        <v>39</v>
      </c>
      <c r="CR2" s="54" t="s">
        <v>40</v>
      </c>
      <c r="CS2" s="54" t="s">
        <v>41</v>
      </c>
      <c r="CT2" s="54" t="s">
        <v>42</v>
      </c>
      <c r="CU2" s="55" t="s">
        <v>43</v>
      </c>
      <c r="CV2" s="54" t="s">
        <v>47</v>
      </c>
      <c r="CW2" s="54" t="s">
        <v>44</v>
      </c>
      <c r="CX2" s="56" t="s">
        <v>45</v>
      </c>
      <c r="CY2" s="57" t="s">
        <v>32</v>
      </c>
      <c r="CZ2" s="54" t="s">
        <v>33</v>
      </c>
      <c r="DA2" s="54" t="s">
        <v>31</v>
      </c>
      <c r="DB2" s="54" t="s">
        <v>39</v>
      </c>
      <c r="DC2" s="54" t="s">
        <v>40</v>
      </c>
      <c r="DD2" s="54" t="s">
        <v>41</v>
      </c>
      <c r="DE2" s="54" t="s">
        <v>42</v>
      </c>
      <c r="DF2" s="55" t="s">
        <v>43</v>
      </c>
      <c r="DG2" s="54" t="s">
        <v>47</v>
      </c>
      <c r="DH2" s="54" t="s">
        <v>44</v>
      </c>
      <c r="DI2" s="56" t="s">
        <v>45</v>
      </c>
      <c r="DJ2" s="57" t="s">
        <v>32</v>
      </c>
      <c r="DK2" s="54" t="s">
        <v>33</v>
      </c>
      <c r="DL2" s="54" t="s">
        <v>31</v>
      </c>
      <c r="DM2" s="54" t="s">
        <v>39</v>
      </c>
      <c r="DN2" s="54" t="s">
        <v>40</v>
      </c>
      <c r="DO2" s="54" t="s">
        <v>41</v>
      </c>
      <c r="DP2" s="54" t="s">
        <v>42</v>
      </c>
      <c r="DQ2" s="55" t="s">
        <v>43</v>
      </c>
      <c r="DR2" s="54" t="s">
        <v>47</v>
      </c>
      <c r="DS2" s="54" t="s">
        <v>44</v>
      </c>
      <c r="DT2" s="56" t="s">
        <v>45</v>
      </c>
      <c r="DU2" s="57" t="s">
        <v>32</v>
      </c>
      <c r="DV2" s="54" t="s">
        <v>33</v>
      </c>
      <c r="DW2" s="54" t="s">
        <v>31</v>
      </c>
      <c r="DX2" s="54" t="s">
        <v>39</v>
      </c>
      <c r="DY2" s="54" t="s">
        <v>40</v>
      </c>
      <c r="DZ2" s="54" t="s">
        <v>41</v>
      </c>
      <c r="EA2" s="54" t="s">
        <v>42</v>
      </c>
      <c r="EB2" s="55" t="s">
        <v>43</v>
      </c>
      <c r="EC2" s="54" t="s">
        <v>47</v>
      </c>
      <c r="ED2" s="54" t="s">
        <v>44</v>
      </c>
      <c r="EE2" s="56" t="s">
        <v>45</v>
      </c>
      <c r="EF2" s="57" t="s">
        <v>32</v>
      </c>
      <c r="EG2" s="54" t="s">
        <v>33</v>
      </c>
      <c r="EH2" s="54" t="s">
        <v>31</v>
      </c>
      <c r="EI2" s="54" t="s">
        <v>39</v>
      </c>
      <c r="EJ2" s="54" t="s">
        <v>40</v>
      </c>
      <c r="EK2" s="54" t="s">
        <v>41</v>
      </c>
      <c r="EL2" s="54" t="s">
        <v>42</v>
      </c>
      <c r="EM2" s="55" t="s">
        <v>43</v>
      </c>
      <c r="EN2" s="54" t="s">
        <v>47</v>
      </c>
      <c r="EO2" s="54" t="s">
        <v>44</v>
      </c>
      <c r="EP2" s="56" t="s">
        <v>45</v>
      </c>
      <c r="EQ2" s="57" t="s">
        <v>32</v>
      </c>
      <c r="ER2" s="54" t="s">
        <v>33</v>
      </c>
      <c r="ES2" s="54" t="s">
        <v>31</v>
      </c>
      <c r="ET2" s="54" t="s">
        <v>39</v>
      </c>
      <c r="EU2" s="54" t="s">
        <v>40</v>
      </c>
      <c r="EV2" s="54" t="s">
        <v>41</v>
      </c>
      <c r="EW2" s="54" t="s">
        <v>42</v>
      </c>
      <c r="EX2" s="55" t="s">
        <v>43</v>
      </c>
      <c r="EY2" s="54" t="s">
        <v>47</v>
      </c>
      <c r="EZ2" s="54" t="s">
        <v>44</v>
      </c>
      <c r="FA2" s="56" t="s">
        <v>45</v>
      </c>
      <c r="FB2" s="57" t="s">
        <v>32</v>
      </c>
      <c r="FC2" s="54" t="s">
        <v>33</v>
      </c>
      <c r="FD2" s="54" t="s">
        <v>31</v>
      </c>
      <c r="FE2" s="54" t="s">
        <v>39</v>
      </c>
      <c r="FF2" s="54" t="s">
        <v>40</v>
      </c>
      <c r="FG2" s="54" t="s">
        <v>41</v>
      </c>
      <c r="FH2" s="54" t="s">
        <v>42</v>
      </c>
      <c r="FI2" s="55" t="s">
        <v>43</v>
      </c>
      <c r="FJ2" s="54" t="s">
        <v>47</v>
      </c>
      <c r="FK2" s="54" t="s">
        <v>44</v>
      </c>
      <c r="FL2" s="56" t="s">
        <v>45</v>
      </c>
      <c r="FM2" s="57" t="s">
        <v>32</v>
      </c>
      <c r="FN2" s="54" t="s">
        <v>33</v>
      </c>
      <c r="FO2" s="54" t="s">
        <v>31</v>
      </c>
      <c r="FP2" s="54" t="s">
        <v>39</v>
      </c>
      <c r="FQ2" s="54" t="s">
        <v>40</v>
      </c>
      <c r="FR2" s="54" t="s">
        <v>41</v>
      </c>
      <c r="FS2" s="54" t="s">
        <v>42</v>
      </c>
      <c r="FT2" s="55" t="s">
        <v>43</v>
      </c>
      <c r="FU2" s="54" t="s">
        <v>47</v>
      </c>
      <c r="FV2" s="54" t="s">
        <v>44</v>
      </c>
      <c r="FW2" s="56" t="s">
        <v>45</v>
      </c>
      <c r="FX2" s="57" t="s">
        <v>32</v>
      </c>
      <c r="FY2" s="54" t="s">
        <v>33</v>
      </c>
      <c r="FZ2" s="54" t="s">
        <v>31</v>
      </c>
      <c r="GA2" s="54" t="s">
        <v>39</v>
      </c>
      <c r="GB2" s="54" t="s">
        <v>40</v>
      </c>
      <c r="GC2" s="54" t="s">
        <v>41</v>
      </c>
      <c r="GD2" s="54" t="s">
        <v>42</v>
      </c>
      <c r="GE2" s="55" t="s">
        <v>43</v>
      </c>
      <c r="GF2" s="54" t="s">
        <v>47</v>
      </c>
      <c r="GG2" s="54" t="s">
        <v>44</v>
      </c>
      <c r="GH2" s="56" t="s">
        <v>45</v>
      </c>
      <c r="GI2" s="57" t="s">
        <v>32</v>
      </c>
      <c r="GJ2" s="54" t="s">
        <v>33</v>
      </c>
      <c r="GK2" s="54" t="s">
        <v>31</v>
      </c>
      <c r="GL2" s="54" t="s">
        <v>39</v>
      </c>
      <c r="GM2" s="54" t="s">
        <v>40</v>
      </c>
      <c r="GN2" s="54" t="s">
        <v>41</v>
      </c>
      <c r="GO2" s="54" t="s">
        <v>42</v>
      </c>
      <c r="GP2" s="55" t="s">
        <v>43</v>
      </c>
      <c r="GQ2" s="54" t="s">
        <v>47</v>
      </c>
      <c r="GR2" s="54" t="s">
        <v>44</v>
      </c>
      <c r="GS2" s="56" t="s">
        <v>45</v>
      </c>
      <c r="GT2" s="57" t="s">
        <v>32</v>
      </c>
      <c r="GU2" s="54" t="s">
        <v>33</v>
      </c>
      <c r="GV2" s="54" t="s">
        <v>31</v>
      </c>
      <c r="GW2" s="54" t="s">
        <v>39</v>
      </c>
      <c r="GX2" s="54" t="s">
        <v>40</v>
      </c>
      <c r="GY2" s="54" t="s">
        <v>41</v>
      </c>
      <c r="GZ2" s="54" t="s">
        <v>42</v>
      </c>
      <c r="HA2" s="55" t="s">
        <v>43</v>
      </c>
      <c r="HB2" s="54" t="s">
        <v>47</v>
      </c>
      <c r="HC2" s="54" t="s">
        <v>44</v>
      </c>
      <c r="HD2" s="56" t="s">
        <v>45</v>
      </c>
      <c r="HE2" s="57" t="s">
        <v>32</v>
      </c>
      <c r="HF2" s="54" t="s">
        <v>33</v>
      </c>
      <c r="HG2" s="54" t="s">
        <v>31</v>
      </c>
      <c r="HH2" s="54" t="s">
        <v>39</v>
      </c>
      <c r="HI2" s="54" t="s">
        <v>40</v>
      </c>
      <c r="HJ2" s="54" t="s">
        <v>41</v>
      </c>
      <c r="HK2" s="54" t="s">
        <v>42</v>
      </c>
      <c r="HL2" s="55" t="s">
        <v>43</v>
      </c>
      <c r="HM2" s="54" t="s">
        <v>47</v>
      </c>
      <c r="HN2" s="54" t="s">
        <v>44</v>
      </c>
      <c r="HO2" s="56" t="s">
        <v>45</v>
      </c>
      <c r="HP2" s="57" t="s">
        <v>32</v>
      </c>
      <c r="HQ2" s="54" t="s">
        <v>33</v>
      </c>
      <c r="HR2" s="54" t="s">
        <v>31</v>
      </c>
      <c r="HS2" s="54" t="s">
        <v>39</v>
      </c>
      <c r="HT2" s="54" t="s">
        <v>40</v>
      </c>
      <c r="HU2" s="54" t="s">
        <v>41</v>
      </c>
      <c r="HV2" s="54" t="s">
        <v>42</v>
      </c>
      <c r="HW2" s="55" t="s">
        <v>43</v>
      </c>
      <c r="HX2" s="54" t="s">
        <v>47</v>
      </c>
      <c r="HY2" s="54" t="s">
        <v>44</v>
      </c>
      <c r="HZ2" s="56" t="s">
        <v>45</v>
      </c>
      <c r="IA2" s="57" t="s">
        <v>32</v>
      </c>
      <c r="IB2" s="54" t="s">
        <v>33</v>
      </c>
      <c r="IC2" s="54" t="s">
        <v>31</v>
      </c>
      <c r="ID2" s="54" t="s">
        <v>39</v>
      </c>
      <c r="IE2" s="54" t="s">
        <v>40</v>
      </c>
      <c r="IF2" s="54" t="s">
        <v>41</v>
      </c>
      <c r="IG2" s="54" t="s">
        <v>42</v>
      </c>
      <c r="IH2" s="55" t="s">
        <v>43</v>
      </c>
      <c r="II2" s="54" t="s">
        <v>47</v>
      </c>
      <c r="IJ2" s="54" t="s">
        <v>44</v>
      </c>
      <c r="IK2" s="54" t="s">
        <v>45</v>
      </c>
      <c r="IL2" s="78"/>
    </row>
    <row r="3" spans="1:323" ht="12.75" customHeight="1" x14ac:dyDescent="0.2">
      <c r="A3" s="33">
        <v>1</v>
      </c>
      <c r="B3" s="63" t="s">
        <v>155</v>
      </c>
      <c r="C3" s="25"/>
      <c r="D3" s="64"/>
      <c r="E3" s="64" t="s">
        <v>106</v>
      </c>
      <c r="F3" s="65" t="s">
        <v>109</v>
      </c>
      <c r="G3" s="24" t="str">
        <f>IF(AND(OR($G$2="Y",$H$2="Y"),I3&lt;5,J3&lt;5),IF(AND(I3=#REF!,J3=#REF!),#REF!+1,1),"")</f>
        <v/>
      </c>
      <c r="H3" s="21" t="e">
        <f>IF(AND($H$2="Y",J3&gt;0,OR(AND(G3=1,#REF!=10),AND(G3=2,#REF!=20),AND(G3=3,#REF!=30),AND(G3=4,#REF!=40),AND(G3=5,#REF!=50),AND(G3=6,#REF!=60),AND(G3=7,#REF!=70),AND(G3=8,#REF!=80),AND(G3=9,#REF!=90),AND(G3=10,#REF!=100))),VLOOKUP(J3-1,SortLookup!$A$13:$B$16,2,FALSE),"")</f>
        <v>#REF!</v>
      </c>
      <c r="I3" s="34" t="str">
        <f>IF(ISNA(VLOOKUP(E3,SortLookup!$A$1:$B$5,2,FALSE))," ",VLOOKUP(E3,SortLookup!$A$1:$B$5,2,FALSE))</f>
        <v xml:space="preserve"> </v>
      </c>
      <c r="J3" s="22" t="str">
        <f>IF(ISNA(VLOOKUP(F3,SortLookup!$A$7:$B$11,2,FALSE))," ",VLOOKUP(F3,SortLookup!$A$7:$B$11,2,FALSE))</f>
        <v xml:space="preserve"> </v>
      </c>
      <c r="K3" s="58">
        <f>L3+M3+O3</f>
        <v>149.56</v>
      </c>
      <c r="L3" s="59">
        <f>AB3+AO3+BA3+BL3+BY3+CJ3+CU3+DF3+DQ3+EB3+EM3+EX3+FI3+FT3+GE3+GP3+HA3+HL3+HW3+IH3</f>
        <v>124.56</v>
      </c>
      <c r="M3" s="36">
        <f>AD3+AQ3+BC3+BN3+CA3+CL3+CW3+DH3+DS3+ED3+EO3+EZ3+FK3+FV3+GG3+GR3+HC3+HN3+HY3+IJ3</f>
        <v>9</v>
      </c>
      <c r="N3" s="37">
        <f>O3</f>
        <v>16</v>
      </c>
      <c r="O3" s="60">
        <f>W3+AJ3+AV3+BG3+BT3+CE3+CP3+DA3+DL3+DW3+EH3+ES3+FD3+FO3+FZ3+GK3+GV3+HG3+HR3+IC3</f>
        <v>16</v>
      </c>
      <c r="P3" s="31">
        <v>24.33</v>
      </c>
      <c r="Q3" s="28"/>
      <c r="R3" s="28"/>
      <c r="S3" s="28"/>
      <c r="T3" s="28"/>
      <c r="U3" s="28"/>
      <c r="V3" s="28"/>
      <c r="W3" s="29">
        <v>5</v>
      </c>
      <c r="X3" s="29">
        <v>0</v>
      </c>
      <c r="Y3" s="29">
        <v>0</v>
      </c>
      <c r="Z3" s="29">
        <v>0</v>
      </c>
      <c r="AA3" s="30">
        <v>0</v>
      </c>
      <c r="AB3" s="27">
        <f>P3+Q3+R3+S3+T3+U3+V3</f>
        <v>24.33</v>
      </c>
      <c r="AC3" s="26">
        <f>W3</f>
        <v>5</v>
      </c>
      <c r="AD3" s="23">
        <f>(X3*3)+(Y3*10)+(Z3*5)+(AA3*20)</f>
        <v>0</v>
      </c>
      <c r="AE3" s="45">
        <f>AB3+AC3+AD3</f>
        <v>29.33</v>
      </c>
      <c r="AF3" s="31">
        <v>30.15</v>
      </c>
      <c r="AG3" s="28"/>
      <c r="AH3" s="28"/>
      <c r="AI3" s="28"/>
      <c r="AJ3" s="29">
        <v>4</v>
      </c>
      <c r="AK3" s="29">
        <v>1</v>
      </c>
      <c r="AL3" s="29">
        <v>0</v>
      </c>
      <c r="AM3" s="29">
        <v>0</v>
      </c>
      <c r="AN3" s="30">
        <v>0</v>
      </c>
      <c r="AO3" s="27">
        <f>AF3+AG3+AH3+AI3</f>
        <v>30.15</v>
      </c>
      <c r="AP3" s="26">
        <f>AJ3</f>
        <v>4</v>
      </c>
      <c r="AQ3" s="23">
        <f>(AK3*3)+(AL3*10)+(AM3*5)+(AN3*20)</f>
        <v>3</v>
      </c>
      <c r="AR3" s="45">
        <f>AO3+AP3+AQ3</f>
        <v>37.15</v>
      </c>
      <c r="AS3" s="31">
        <v>13.84</v>
      </c>
      <c r="AT3" s="28"/>
      <c r="AU3" s="28"/>
      <c r="AV3" s="29">
        <v>6</v>
      </c>
      <c r="AW3" s="29">
        <v>1</v>
      </c>
      <c r="AX3" s="29">
        <v>0</v>
      </c>
      <c r="AY3" s="29">
        <v>0</v>
      </c>
      <c r="AZ3" s="30">
        <v>0</v>
      </c>
      <c r="BA3" s="27">
        <f>AS3+AT3+AU3</f>
        <v>13.84</v>
      </c>
      <c r="BB3" s="26">
        <f>AV3</f>
        <v>6</v>
      </c>
      <c r="BC3" s="23">
        <f>(AW3*3)+(AX3*10)+(AY3*5)+(AZ3*20)</f>
        <v>3</v>
      </c>
      <c r="BD3" s="45">
        <f>BA3+BB3+BC3</f>
        <v>22.84</v>
      </c>
      <c r="BE3" s="27"/>
      <c r="BF3" s="43"/>
      <c r="BG3" s="29"/>
      <c r="BH3" s="29"/>
      <c r="BI3" s="29"/>
      <c r="BJ3" s="29"/>
      <c r="BK3" s="30"/>
      <c r="BL3" s="40">
        <f>BE3+BF3</f>
        <v>0</v>
      </c>
      <c r="BM3" s="37">
        <f>BG3/2</f>
        <v>0</v>
      </c>
      <c r="BN3" s="36">
        <f>(BH3*3)+(BI3*5)+(BJ3*5)+(BK3*20)</f>
        <v>0</v>
      </c>
      <c r="BO3" s="35">
        <f>BL3+BM3+BN3</f>
        <v>0</v>
      </c>
      <c r="BP3" s="31">
        <v>31.31</v>
      </c>
      <c r="BQ3" s="28"/>
      <c r="BR3" s="28"/>
      <c r="BS3" s="28"/>
      <c r="BT3" s="29">
        <v>0</v>
      </c>
      <c r="BU3" s="29">
        <v>0</v>
      </c>
      <c r="BV3" s="29">
        <v>0</v>
      </c>
      <c r="BW3" s="29">
        <v>0</v>
      </c>
      <c r="BX3" s="30">
        <v>0</v>
      </c>
      <c r="BY3" s="27">
        <f>BP3+BQ3+BR3+BS3</f>
        <v>31.31</v>
      </c>
      <c r="BZ3" s="26">
        <f>BT3</f>
        <v>0</v>
      </c>
      <c r="CA3" s="32">
        <f>(BU3*3)+(BV3*10)+(BW3*5)+(BX3*20)</f>
        <v>0</v>
      </c>
      <c r="CB3" s="72">
        <f>BY3+BZ3+CA3</f>
        <v>31.31</v>
      </c>
      <c r="CC3" s="31">
        <v>24.93</v>
      </c>
      <c r="CD3" s="28"/>
      <c r="CE3" s="29">
        <v>1</v>
      </c>
      <c r="CF3" s="29">
        <v>1</v>
      </c>
      <c r="CG3" s="29">
        <v>0</v>
      </c>
      <c r="CH3" s="29">
        <v>0</v>
      </c>
      <c r="CI3" s="30">
        <v>0</v>
      </c>
      <c r="CJ3" s="27">
        <f>CC3+CD3</f>
        <v>24.93</v>
      </c>
      <c r="CK3" s="26">
        <f>CE3</f>
        <v>1</v>
      </c>
      <c r="CL3" s="23">
        <f>(CF3*3)+(CG3*10)+(CH3*5)+(CI3*20)</f>
        <v>3</v>
      </c>
      <c r="CM3" s="45">
        <f>CJ3+CK3+CL3</f>
        <v>28.93</v>
      </c>
      <c r="CN3" s="4"/>
      <c r="CO3" s="4"/>
      <c r="CP3" s="4"/>
      <c r="CQ3" s="4"/>
      <c r="CR3" s="4"/>
      <c r="CS3" s="4"/>
      <c r="CT3" s="4"/>
      <c r="CU3" s="73"/>
      <c r="CW3" s="4"/>
      <c r="CX3" s="74"/>
      <c r="CY3" s="39"/>
      <c r="CZ3" s="4"/>
      <c r="DA3" s="4"/>
      <c r="DB3" s="4"/>
      <c r="DC3" s="4"/>
      <c r="DD3" s="4"/>
      <c r="DE3" s="4"/>
      <c r="DF3" s="73"/>
      <c r="DH3" s="4"/>
      <c r="DI3" s="74"/>
      <c r="DJ3" s="39"/>
      <c r="DK3" s="4"/>
      <c r="DL3" s="4"/>
      <c r="DM3" s="4"/>
      <c r="DN3" s="4"/>
      <c r="DO3" s="4"/>
      <c r="DP3" s="4"/>
      <c r="DQ3" s="73"/>
      <c r="DS3" s="4"/>
      <c r="DT3" s="74"/>
      <c r="DU3" s="39"/>
      <c r="DV3" s="4"/>
      <c r="DW3" s="4"/>
      <c r="DX3" s="4"/>
      <c r="DY3" s="4"/>
      <c r="DZ3" s="4"/>
      <c r="EA3" s="4"/>
      <c r="EB3" s="73"/>
      <c r="ED3" s="4"/>
      <c r="EE3" s="74"/>
      <c r="EF3" s="39"/>
      <c r="EG3" s="4"/>
      <c r="EH3" s="4"/>
      <c r="EI3" s="4"/>
      <c r="EJ3" s="4"/>
      <c r="EK3" s="4"/>
      <c r="EL3" s="4"/>
      <c r="EM3" s="73"/>
      <c r="EO3" s="4"/>
      <c r="EP3" s="74"/>
      <c r="EQ3" s="39"/>
      <c r="ER3" s="4"/>
      <c r="ES3" s="4"/>
      <c r="ET3" s="4"/>
      <c r="EU3" s="4"/>
      <c r="EV3" s="4"/>
      <c r="EW3" s="4"/>
      <c r="EX3" s="73"/>
      <c r="EZ3" s="4"/>
      <c r="FA3" s="74"/>
      <c r="FB3" s="39"/>
      <c r="FC3" s="4"/>
      <c r="FD3" s="4"/>
      <c r="FE3" s="4"/>
      <c r="FF3" s="4"/>
      <c r="FG3" s="4"/>
      <c r="FH3" s="4"/>
      <c r="FI3" s="73"/>
      <c r="FK3" s="4"/>
      <c r="FL3" s="74"/>
      <c r="FM3" s="39"/>
      <c r="FN3" s="4"/>
      <c r="FO3" s="4"/>
      <c r="FP3" s="4"/>
      <c r="FQ3" s="4"/>
      <c r="FR3" s="4"/>
      <c r="FS3" s="4"/>
      <c r="FT3" s="73"/>
      <c r="FV3" s="4"/>
      <c r="FW3" s="74"/>
      <c r="FX3" s="39"/>
      <c r="FY3" s="4"/>
      <c r="FZ3" s="4"/>
      <c r="GA3" s="4"/>
      <c r="GB3" s="4"/>
      <c r="GC3" s="4"/>
      <c r="GD3" s="4"/>
      <c r="GE3" s="73"/>
      <c r="GG3" s="4"/>
      <c r="GH3" s="74"/>
      <c r="GI3" s="39"/>
      <c r="GJ3" s="4"/>
      <c r="GK3" s="4"/>
      <c r="GL3" s="4"/>
      <c r="GM3" s="4"/>
      <c r="GN3" s="4"/>
      <c r="GO3" s="4"/>
      <c r="GP3" s="73"/>
      <c r="GR3" s="4"/>
      <c r="GS3" s="74"/>
      <c r="GT3" s="39"/>
      <c r="GU3" s="4"/>
      <c r="GV3" s="4"/>
      <c r="GW3" s="4"/>
      <c r="GX3" s="4"/>
      <c r="GY3" s="4"/>
      <c r="GZ3" s="4"/>
      <c r="HA3" s="73"/>
      <c r="HC3" s="4"/>
      <c r="HD3" s="74"/>
      <c r="HE3" s="39"/>
      <c r="HF3" s="4"/>
      <c r="HG3" s="4"/>
      <c r="HH3" s="4"/>
      <c r="HI3" s="4"/>
      <c r="HJ3" s="4"/>
      <c r="HK3" s="4"/>
      <c r="HL3" s="73"/>
      <c r="HN3" s="4"/>
      <c r="HO3" s="74"/>
      <c r="HP3" s="39"/>
      <c r="HQ3" s="4"/>
      <c r="HR3" s="4"/>
      <c r="HS3" s="4"/>
      <c r="HT3" s="4"/>
      <c r="HU3" s="4"/>
      <c r="HV3" s="4"/>
      <c r="HW3" s="73"/>
      <c r="HY3" s="4"/>
      <c r="HZ3" s="74"/>
      <c r="IA3" s="39"/>
      <c r="IB3" s="4"/>
      <c r="IC3" s="4"/>
      <c r="ID3" s="4"/>
      <c r="IE3" s="4"/>
      <c r="IF3" s="4"/>
      <c r="IG3" s="4"/>
      <c r="IH3" s="73"/>
      <c r="IJ3" s="4"/>
      <c r="IK3" s="4"/>
      <c r="IL3" s="78"/>
      <c r="IO3" s="4"/>
      <c r="IP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</row>
    <row r="4" spans="1:323" ht="12.75" customHeight="1" x14ac:dyDescent="0.2">
      <c r="A4" s="33">
        <v>2</v>
      </c>
      <c r="B4" s="63" t="s">
        <v>172</v>
      </c>
      <c r="C4" s="25"/>
      <c r="D4" s="64"/>
      <c r="E4" s="64" t="s">
        <v>106</v>
      </c>
      <c r="F4" s="65" t="s">
        <v>21</v>
      </c>
      <c r="G4" s="24" t="str">
        <f>IF(AND(OR($G$2="Y",$H$2="Y"),I4&lt;5,J4&lt;5),IF(AND(I4=#REF!,J4=#REF!),#REF!+1,1),"")</f>
        <v/>
      </c>
      <c r="H4" s="21" t="e">
        <f>IF(AND($H$2="Y",J4&gt;0,OR(AND(G4=1,#REF!=10),AND(G4=2,#REF!=20),AND(G4=3,#REF!=30),AND(G4=4,#REF!=40),AND(G4=5,#REF!=50),AND(G4=6,#REF!=60),AND(G4=7,#REF!=70),AND(G4=8,#REF!=80),AND(G4=9,#REF!=90),AND(G4=10,#REF!=100))),VLOOKUP(J4-1,SortLookup!$A$13:$B$16,2,FALSE),"")</f>
        <v>#REF!</v>
      </c>
      <c r="I4" s="34" t="str">
        <f>IF(ISNA(VLOOKUP(E4,SortLookup!$A$1:$B$5,2,FALSE))," ",VLOOKUP(E4,SortLookup!$A$1:$B$5,2,FALSE))</f>
        <v xml:space="preserve"> </v>
      </c>
      <c r="J4" s="22">
        <f>IF(ISNA(VLOOKUP(F4,SortLookup!$A$7:$B$11,2,FALSE))," ",VLOOKUP(F4,SortLookup!$A$7:$B$11,2,FALSE))</f>
        <v>2</v>
      </c>
      <c r="K4" s="58">
        <f t="shared" ref="K4:K6" si="0">L4+M4+O4</f>
        <v>177.57</v>
      </c>
      <c r="L4" s="59">
        <f t="shared" ref="L4:L6" si="1">AB4+AO4+BA4+BL4+BY4+CJ4+CU4+DF4+DQ4+EB4+EM4+EX4+FI4+FT4+GE4+GP4+HA4+HL4+HW4+IH4</f>
        <v>136.57</v>
      </c>
      <c r="M4" s="36">
        <f t="shared" ref="M4:M6" si="2">AD4+AQ4+BC4+BN4+CA4+CL4+CW4+DH4+DS4+ED4+EO4+EZ4+FK4+FV4+GG4+GR4+HC4+HN4+HY4+IJ4</f>
        <v>8</v>
      </c>
      <c r="N4" s="37">
        <f t="shared" ref="N4:N6" si="3">O4</f>
        <v>33</v>
      </c>
      <c r="O4" s="60">
        <f t="shared" ref="O4:O6" si="4">W4+AJ4+AV4+BG4+BT4+CE4+CP4+DA4+DL4+DW4+EH4+ES4+FD4+FO4+FZ4+GK4+GV4+HG4+HR4+IC4</f>
        <v>33</v>
      </c>
      <c r="P4" s="31">
        <v>23.68</v>
      </c>
      <c r="Q4" s="28"/>
      <c r="R4" s="28"/>
      <c r="S4" s="28"/>
      <c r="T4" s="28"/>
      <c r="U4" s="28"/>
      <c r="V4" s="28"/>
      <c r="W4" s="29">
        <v>4</v>
      </c>
      <c r="X4" s="29">
        <v>0</v>
      </c>
      <c r="Y4" s="29">
        <v>0</v>
      </c>
      <c r="Z4" s="29">
        <v>0</v>
      </c>
      <c r="AA4" s="30">
        <v>0</v>
      </c>
      <c r="AB4" s="27">
        <f>P4+Q4+R4+S4+T4+U4+V4</f>
        <v>23.68</v>
      </c>
      <c r="AC4" s="26">
        <f>W4</f>
        <v>4</v>
      </c>
      <c r="AD4" s="23">
        <f>(X4*3)+(Y4*10)+(Z4*5)+(AA4*20)</f>
        <v>0</v>
      </c>
      <c r="AE4" s="45">
        <f>AB4+AC4+AD4</f>
        <v>27.68</v>
      </c>
      <c r="AF4" s="31">
        <v>29.02</v>
      </c>
      <c r="AG4" s="28"/>
      <c r="AH4" s="28"/>
      <c r="AI4" s="28"/>
      <c r="AJ4" s="29">
        <v>9</v>
      </c>
      <c r="AK4" s="29">
        <v>1</v>
      </c>
      <c r="AL4" s="29">
        <v>0</v>
      </c>
      <c r="AM4" s="29">
        <v>0</v>
      </c>
      <c r="AN4" s="30">
        <v>0</v>
      </c>
      <c r="AO4" s="27">
        <f>AF4+AG4+AH4+AI4</f>
        <v>29.02</v>
      </c>
      <c r="AP4" s="26">
        <f>AJ4</f>
        <v>9</v>
      </c>
      <c r="AQ4" s="23">
        <f>(AK4*3)+(AL4*10)+(AM4*5)+(AN4*20)</f>
        <v>3</v>
      </c>
      <c r="AR4" s="45">
        <f>AO4+AP4+AQ4</f>
        <v>41.02</v>
      </c>
      <c r="AS4" s="31">
        <v>19.02</v>
      </c>
      <c r="AT4" s="28"/>
      <c r="AU4" s="28"/>
      <c r="AV4" s="29">
        <v>6</v>
      </c>
      <c r="AW4" s="29">
        <v>0</v>
      </c>
      <c r="AX4" s="29">
        <v>0</v>
      </c>
      <c r="AY4" s="29">
        <v>0</v>
      </c>
      <c r="AZ4" s="30">
        <v>0</v>
      </c>
      <c r="BA4" s="27">
        <f>AS4+AT4+AU4</f>
        <v>19.02</v>
      </c>
      <c r="BB4" s="26">
        <f>AV4</f>
        <v>6</v>
      </c>
      <c r="BC4" s="23">
        <f>(AW4*3)+(AX4*10)+(AY4*5)+(AZ4*20)</f>
        <v>0</v>
      </c>
      <c r="BD4" s="45">
        <f>BA4+BB4+BC4</f>
        <v>25.02</v>
      </c>
      <c r="BE4" s="27"/>
      <c r="BF4" s="43"/>
      <c r="BG4" s="29"/>
      <c r="BH4" s="29"/>
      <c r="BI4" s="29"/>
      <c r="BJ4" s="29"/>
      <c r="BK4" s="30"/>
      <c r="BL4" s="40">
        <f>BE4+BF4</f>
        <v>0</v>
      </c>
      <c r="BM4" s="37">
        <f>BG4/2</f>
        <v>0</v>
      </c>
      <c r="BN4" s="36">
        <f>(BH4*3)+(BI4*5)+(BJ4*5)+(BK4*20)</f>
        <v>0</v>
      </c>
      <c r="BO4" s="35">
        <f>BL4+BM4+BN4</f>
        <v>0</v>
      </c>
      <c r="BP4" s="31">
        <v>31.43</v>
      </c>
      <c r="BQ4" s="28"/>
      <c r="BR4" s="28"/>
      <c r="BS4" s="28"/>
      <c r="BT4" s="29">
        <v>7</v>
      </c>
      <c r="BU4" s="29">
        <v>0</v>
      </c>
      <c r="BV4" s="29">
        <v>0</v>
      </c>
      <c r="BW4" s="29">
        <v>0</v>
      </c>
      <c r="BX4" s="30">
        <v>0</v>
      </c>
      <c r="BY4" s="27">
        <f>BP4+BQ4+BR4+BS4</f>
        <v>31.43</v>
      </c>
      <c r="BZ4" s="26">
        <f>BT4</f>
        <v>7</v>
      </c>
      <c r="CA4" s="32">
        <f>(BU4*3)+(BV4*10)+(BW4*5)+(BX4*20)</f>
        <v>0</v>
      </c>
      <c r="CB4" s="72">
        <f>BY4+BZ4+CA4</f>
        <v>38.43</v>
      </c>
      <c r="CC4" s="31">
        <v>33.42</v>
      </c>
      <c r="CD4" s="28"/>
      <c r="CE4" s="29">
        <v>7</v>
      </c>
      <c r="CF4" s="29">
        <v>0</v>
      </c>
      <c r="CG4" s="29">
        <v>0</v>
      </c>
      <c r="CH4" s="29">
        <v>1</v>
      </c>
      <c r="CI4" s="30">
        <v>0</v>
      </c>
      <c r="CJ4" s="27">
        <f>CC4+CD4</f>
        <v>33.42</v>
      </c>
      <c r="CK4" s="26">
        <f>CE4</f>
        <v>7</v>
      </c>
      <c r="CL4" s="23">
        <f>(CF4*3)+(CG4*10)+(CH4*5)+(CI4*20)</f>
        <v>5</v>
      </c>
      <c r="CM4" s="45">
        <f>CJ4+CK4+CL4</f>
        <v>45.42</v>
      </c>
      <c r="CN4" s="4"/>
      <c r="CO4" s="4"/>
      <c r="CP4" s="4"/>
      <c r="CQ4" s="4"/>
      <c r="CR4" s="4"/>
      <c r="CS4" s="4"/>
      <c r="CT4" s="4"/>
      <c r="CU4" s="73"/>
      <c r="CW4" s="4"/>
      <c r="CX4" s="74"/>
      <c r="CY4" s="39"/>
      <c r="CZ4" s="4"/>
      <c r="DA4" s="4"/>
      <c r="DB4" s="4"/>
      <c r="DC4" s="4"/>
      <c r="DD4" s="4"/>
      <c r="DE4" s="4"/>
      <c r="DF4" s="73"/>
      <c r="DH4" s="4"/>
      <c r="DI4" s="74"/>
      <c r="DJ4" s="39"/>
      <c r="DK4" s="4"/>
      <c r="DL4" s="4"/>
      <c r="DM4" s="4"/>
      <c r="DN4" s="4"/>
      <c r="DO4" s="4"/>
      <c r="DP4" s="4"/>
      <c r="DQ4" s="73"/>
      <c r="DS4" s="4"/>
      <c r="DT4" s="74"/>
      <c r="DU4" s="39"/>
      <c r="DV4" s="4"/>
      <c r="DW4" s="4"/>
      <c r="DX4" s="4"/>
      <c r="DY4" s="4"/>
      <c r="DZ4" s="4"/>
      <c r="EA4" s="4"/>
      <c r="EB4" s="73"/>
      <c r="ED4" s="4"/>
      <c r="EE4" s="74"/>
      <c r="EF4" s="39"/>
      <c r="EG4" s="4"/>
      <c r="EH4" s="4"/>
      <c r="EI4" s="4"/>
      <c r="EJ4" s="4"/>
      <c r="EK4" s="4"/>
      <c r="EL4" s="4"/>
      <c r="EM4" s="73"/>
      <c r="EO4" s="4"/>
      <c r="EP4" s="74"/>
      <c r="EQ4" s="39"/>
      <c r="ER4" s="4"/>
      <c r="ES4" s="4"/>
      <c r="ET4" s="4"/>
      <c r="EU4" s="4"/>
      <c r="EV4" s="4"/>
      <c r="EW4" s="4"/>
      <c r="EX4" s="73"/>
      <c r="EZ4" s="4"/>
      <c r="FA4" s="74"/>
      <c r="FB4" s="39"/>
      <c r="FC4" s="4"/>
      <c r="FD4" s="4"/>
      <c r="FE4" s="4"/>
      <c r="FF4" s="4"/>
      <c r="FG4" s="4"/>
      <c r="FH4" s="4"/>
      <c r="FI4" s="73"/>
      <c r="FK4" s="4"/>
      <c r="FL4" s="74"/>
      <c r="FM4" s="39"/>
      <c r="FN4" s="4"/>
      <c r="FO4" s="4"/>
      <c r="FP4" s="4"/>
      <c r="FQ4" s="4"/>
      <c r="FR4" s="4"/>
      <c r="FS4" s="4"/>
      <c r="FT4" s="73"/>
      <c r="FV4" s="4"/>
      <c r="FW4" s="74"/>
      <c r="FX4" s="39"/>
      <c r="FY4" s="4"/>
      <c r="FZ4" s="4"/>
      <c r="GA4" s="4"/>
      <c r="GB4" s="4"/>
      <c r="GC4" s="4"/>
      <c r="GD4" s="4"/>
      <c r="GE4" s="73"/>
      <c r="GG4" s="4"/>
      <c r="GH4" s="74"/>
      <c r="GI4" s="39"/>
      <c r="GJ4" s="4"/>
      <c r="GK4" s="4"/>
      <c r="GL4" s="4"/>
      <c r="GM4" s="4"/>
      <c r="GN4" s="4"/>
      <c r="GO4" s="4"/>
      <c r="GP4" s="73"/>
      <c r="GR4" s="4"/>
      <c r="GS4" s="74"/>
      <c r="GT4" s="39"/>
      <c r="GU4" s="4"/>
      <c r="GV4" s="4"/>
      <c r="GW4" s="4"/>
      <c r="GX4" s="4"/>
      <c r="GY4" s="4"/>
      <c r="GZ4" s="4"/>
      <c r="HA4" s="73"/>
      <c r="HC4" s="4"/>
      <c r="HD4" s="74"/>
      <c r="HE4" s="39"/>
      <c r="HF4" s="4"/>
      <c r="HG4" s="4"/>
      <c r="HH4" s="4"/>
      <c r="HI4" s="4"/>
      <c r="HJ4" s="4"/>
      <c r="HK4" s="4"/>
      <c r="HL4" s="73"/>
      <c r="HN4" s="4"/>
      <c r="HO4" s="74"/>
      <c r="HP4" s="39"/>
      <c r="HQ4" s="4"/>
      <c r="HR4" s="4"/>
      <c r="HS4" s="4"/>
      <c r="HT4" s="4"/>
      <c r="HU4" s="4"/>
      <c r="HV4" s="4"/>
      <c r="HW4" s="73"/>
      <c r="HY4" s="4"/>
      <c r="HZ4" s="74"/>
      <c r="IA4" s="39"/>
      <c r="IB4" s="4"/>
      <c r="IC4" s="4"/>
      <c r="ID4" s="4"/>
      <c r="IE4" s="4"/>
      <c r="IF4" s="4"/>
      <c r="IG4" s="4"/>
      <c r="IH4" s="73"/>
      <c r="IJ4" s="4"/>
      <c r="IK4" s="4"/>
      <c r="IL4" s="78"/>
      <c r="IM4" s="4"/>
      <c r="IN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</row>
    <row r="5" spans="1:323" x14ac:dyDescent="0.2">
      <c r="A5" s="33">
        <v>3</v>
      </c>
      <c r="B5" s="63" t="s">
        <v>167</v>
      </c>
      <c r="C5" s="25"/>
      <c r="D5" s="64"/>
      <c r="E5" s="64" t="s">
        <v>106</v>
      </c>
      <c r="F5" s="65" t="s">
        <v>109</v>
      </c>
      <c r="G5" s="24" t="str">
        <f>IF(AND(OR($G$2="Y",$H$2="Y"),I5&lt;5,J5&lt;5),IF(AND(I5=#REF!,J5=#REF!),#REF!+1,1),"")</f>
        <v/>
      </c>
      <c r="H5" s="21" t="e">
        <f>IF(AND($H$2="Y",J5&gt;0,OR(AND(G5=1,#REF!=10),AND(G5=2,#REF!=20),AND(G5=3,#REF!=30),AND(G5=4,#REF!=40),AND(G5=5,#REF!=50),AND(G5=6,#REF!=60),AND(G5=7,#REF!=70),AND(G5=8,#REF!=80),AND(G5=9,#REF!=90),AND(G5=10,#REF!=100))),VLOOKUP(J5-1,SortLookup!$A$13:$B$16,2,FALSE),"")</f>
        <v>#REF!</v>
      </c>
      <c r="I5" s="34" t="str">
        <f>IF(ISNA(VLOOKUP(E5,SortLookup!$A$1:$B$5,2,FALSE))," ",VLOOKUP(E5,SortLookup!$A$1:$B$5,2,FALSE))</f>
        <v xml:space="preserve"> </v>
      </c>
      <c r="J5" s="22" t="str">
        <f>IF(ISNA(VLOOKUP(F5,SortLookup!$A$7:$B$11,2,FALSE))," ",VLOOKUP(F5,SortLookup!$A$7:$B$11,2,FALSE))</f>
        <v xml:space="preserve"> </v>
      </c>
      <c r="K5" s="58">
        <f t="shared" si="0"/>
        <v>283.5</v>
      </c>
      <c r="L5" s="59">
        <f t="shared" si="1"/>
        <v>228.5</v>
      </c>
      <c r="M5" s="36">
        <f t="shared" si="2"/>
        <v>13</v>
      </c>
      <c r="N5" s="37">
        <f t="shared" si="3"/>
        <v>42</v>
      </c>
      <c r="O5" s="60">
        <f t="shared" si="4"/>
        <v>42</v>
      </c>
      <c r="P5" s="31">
        <v>45.04</v>
      </c>
      <c r="Q5" s="28"/>
      <c r="R5" s="28"/>
      <c r="S5" s="28"/>
      <c r="T5" s="28"/>
      <c r="U5" s="28"/>
      <c r="V5" s="28"/>
      <c r="W5" s="29">
        <v>11</v>
      </c>
      <c r="X5" s="29">
        <v>0</v>
      </c>
      <c r="Y5" s="29">
        <v>0</v>
      </c>
      <c r="Z5" s="29">
        <v>0</v>
      </c>
      <c r="AA5" s="30">
        <v>0</v>
      </c>
      <c r="AB5" s="27">
        <f>P5+Q5+R5+S5+T5+U5+V5</f>
        <v>45.04</v>
      </c>
      <c r="AC5" s="26">
        <f>W5</f>
        <v>11</v>
      </c>
      <c r="AD5" s="23">
        <f>(X5*3)+(Y5*10)+(Z5*5)+(AA5*20)</f>
        <v>0</v>
      </c>
      <c r="AE5" s="45">
        <f>AB5+AC5+AD5</f>
        <v>56.04</v>
      </c>
      <c r="AF5" s="31">
        <v>44.83</v>
      </c>
      <c r="AG5" s="28"/>
      <c r="AH5" s="28"/>
      <c r="AI5" s="28"/>
      <c r="AJ5" s="29">
        <v>9</v>
      </c>
      <c r="AK5" s="29">
        <v>0</v>
      </c>
      <c r="AL5" s="29">
        <v>0</v>
      </c>
      <c r="AM5" s="29">
        <v>0</v>
      </c>
      <c r="AN5" s="30">
        <v>0</v>
      </c>
      <c r="AO5" s="27">
        <f>AF5+AG5+AH5+AI5</f>
        <v>44.83</v>
      </c>
      <c r="AP5" s="26">
        <f>AJ5</f>
        <v>9</v>
      </c>
      <c r="AQ5" s="23">
        <f>(AK5*3)+(AL5*10)+(AM5*5)+(AN5*20)</f>
        <v>0</v>
      </c>
      <c r="AR5" s="45">
        <f>AO5+AP5+AQ5</f>
        <v>53.83</v>
      </c>
      <c r="AS5" s="31">
        <v>26.47</v>
      </c>
      <c r="AT5" s="28"/>
      <c r="AU5" s="28"/>
      <c r="AV5" s="29">
        <v>13</v>
      </c>
      <c r="AW5" s="29">
        <v>0</v>
      </c>
      <c r="AX5" s="29">
        <v>0</v>
      </c>
      <c r="AY5" s="29">
        <v>1</v>
      </c>
      <c r="AZ5" s="30">
        <v>0</v>
      </c>
      <c r="BA5" s="27">
        <f>AS5+AT5+AU5</f>
        <v>26.47</v>
      </c>
      <c r="BB5" s="26">
        <f>AV5</f>
        <v>13</v>
      </c>
      <c r="BC5" s="23">
        <f>(AW5*3)+(AX5*10)+(AY5*5)+(AZ5*20)</f>
        <v>5</v>
      </c>
      <c r="BD5" s="45">
        <f>BA5+BB5+BC5</f>
        <v>44.47</v>
      </c>
      <c r="BE5" s="27"/>
      <c r="BF5" s="43"/>
      <c r="BG5" s="29"/>
      <c r="BH5" s="29"/>
      <c r="BI5" s="29"/>
      <c r="BJ5" s="29"/>
      <c r="BK5" s="30"/>
      <c r="BL5" s="40">
        <f>BE5+BF5</f>
        <v>0</v>
      </c>
      <c r="BM5" s="37">
        <f>BG5/2</f>
        <v>0</v>
      </c>
      <c r="BN5" s="36">
        <f>(BH5*3)+(BI5*5)+(BJ5*5)+(BK5*20)</f>
        <v>0</v>
      </c>
      <c r="BO5" s="35">
        <f>BL5+BM5+BN5</f>
        <v>0</v>
      </c>
      <c r="BP5" s="31">
        <v>55.07</v>
      </c>
      <c r="BQ5" s="28"/>
      <c r="BR5" s="28"/>
      <c r="BS5" s="28"/>
      <c r="BT5" s="29">
        <v>5</v>
      </c>
      <c r="BU5" s="29">
        <v>0</v>
      </c>
      <c r="BV5" s="29">
        <v>0</v>
      </c>
      <c r="BW5" s="29">
        <v>1</v>
      </c>
      <c r="BX5" s="30">
        <v>0</v>
      </c>
      <c r="BY5" s="27">
        <f>BP5+BQ5+BR5+BS5</f>
        <v>55.07</v>
      </c>
      <c r="BZ5" s="26">
        <f>BT5</f>
        <v>5</v>
      </c>
      <c r="CA5" s="32">
        <f>(BU5*3)+(BV5*10)+(BW5*5)+(BX5*20)</f>
        <v>5</v>
      </c>
      <c r="CB5" s="72">
        <f>BY5+BZ5+CA5</f>
        <v>65.069999999999993</v>
      </c>
      <c r="CC5" s="31">
        <v>57.09</v>
      </c>
      <c r="CD5" s="28"/>
      <c r="CE5" s="29">
        <v>4</v>
      </c>
      <c r="CF5" s="29">
        <v>1</v>
      </c>
      <c r="CG5" s="29">
        <v>0</v>
      </c>
      <c r="CH5" s="29">
        <v>0</v>
      </c>
      <c r="CI5" s="30">
        <v>0</v>
      </c>
      <c r="CJ5" s="27">
        <f>CC5+CD5</f>
        <v>57.09</v>
      </c>
      <c r="CK5" s="26">
        <f>CE5</f>
        <v>4</v>
      </c>
      <c r="CL5" s="23">
        <f>(CF5*3)+(CG5*10)+(CH5*5)+(CI5*20)</f>
        <v>3</v>
      </c>
      <c r="CM5" s="45">
        <f>CJ5+CK5+CL5</f>
        <v>64.09</v>
      </c>
      <c r="CN5" s="4"/>
      <c r="CO5" s="4"/>
      <c r="CP5" s="4"/>
      <c r="CQ5" s="4"/>
      <c r="CR5" s="4"/>
      <c r="CS5" s="4"/>
      <c r="CT5" s="4"/>
      <c r="CU5" s="73"/>
      <c r="CW5" s="4"/>
      <c r="CX5" s="74"/>
      <c r="CY5" s="39"/>
      <c r="CZ5" s="4"/>
      <c r="DA5" s="4"/>
      <c r="DB5" s="4"/>
      <c r="DC5" s="4"/>
      <c r="DD5" s="4"/>
      <c r="DE5" s="4"/>
      <c r="DF5" s="73"/>
      <c r="DH5" s="4"/>
      <c r="DI5" s="74"/>
      <c r="DJ5" s="39"/>
      <c r="DK5" s="4"/>
      <c r="DL5" s="4"/>
      <c r="DM5" s="4"/>
      <c r="DN5" s="4"/>
      <c r="DO5" s="4"/>
      <c r="DP5" s="4"/>
      <c r="DQ5" s="73"/>
      <c r="DS5" s="4"/>
      <c r="DT5" s="74"/>
      <c r="DU5" s="39"/>
      <c r="DV5" s="4"/>
      <c r="DW5" s="4"/>
      <c r="DX5" s="4"/>
      <c r="DY5" s="4"/>
      <c r="DZ5" s="4"/>
      <c r="EA5" s="4"/>
      <c r="EB5" s="73"/>
      <c r="ED5" s="4"/>
      <c r="EE5" s="74"/>
      <c r="EF5" s="39"/>
      <c r="EG5" s="4"/>
      <c r="EH5" s="4"/>
      <c r="EI5" s="4"/>
      <c r="EJ5" s="4"/>
      <c r="EK5" s="4"/>
      <c r="EL5" s="4"/>
      <c r="EM5" s="73"/>
      <c r="EO5" s="4"/>
      <c r="EP5" s="74"/>
      <c r="EQ5" s="39"/>
      <c r="ER5" s="4"/>
      <c r="ES5" s="4"/>
      <c r="ET5" s="4"/>
      <c r="EU5" s="4"/>
      <c r="EV5" s="4"/>
      <c r="EW5" s="4"/>
      <c r="EX5" s="73"/>
      <c r="EZ5" s="4"/>
      <c r="FA5" s="74"/>
      <c r="FB5" s="39"/>
      <c r="FC5" s="4"/>
      <c r="FD5" s="4"/>
      <c r="FE5" s="4"/>
      <c r="FF5" s="4"/>
      <c r="FG5" s="4"/>
      <c r="FH5" s="4"/>
      <c r="FI5" s="73"/>
      <c r="FK5" s="4"/>
      <c r="FL5" s="74"/>
      <c r="FM5" s="39"/>
      <c r="FN5" s="4"/>
      <c r="FO5" s="4"/>
      <c r="FP5" s="4"/>
      <c r="FQ5" s="4"/>
      <c r="FR5" s="4"/>
      <c r="FS5" s="4"/>
      <c r="FT5" s="73"/>
      <c r="FV5" s="4"/>
      <c r="FW5" s="74"/>
      <c r="FX5" s="39"/>
      <c r="FY5" s="4"/>
      <c r="FZ5" s="4"/>
      <c r="GA5" s="4"/>
      <c r="GB5" s="4"/>
      <c r="GC5" s="4"/>
      <c r="GD5" s="4"/>
      <c r="GE5" s="73"/>
      <c r="GG5" s="4"/>
      <c r="GH5" s="74"/>
      <c r="GI5" s="39"/>
      <c r="GJ5" s="4"/>
      <c r="GK5" s="4"/>
      <c r="GL5" s="4"/>
      <c r="GM5" s="4"/>
      <c r="GN5" s="4"/>
      <c r="GO5" s="4"/>
      <c r="GP5" s="73"/>
      <c r="GR5" s="4"/>
      <c r="GS5" s="74"/>
      <c r="GT5" s="39"/>
      <c r="GU5" s="4"/>
      <c r="GV5" s="4"/>
      <c r="GW5" s="4"/>
      <c r="GX5" s="4"/>
      <c r="GY5" s="4"/>
      <c r="GZ5" s="4"/>
      <c r="HA5" s="73"/>
      <c r="HC5" s="4"/>
      <c r="HD5" s="74"/>
      <c r="HE5" s="39"/>
      <c r="HF5" s="4"/>
      <c r="HG5" s="4"/>
      <c r="HH5" s="4"/>
      <c r="HI5" s="4"/>
      <c r="HJ5" s="4"/>
      <c r="HK5" s="4"/>
      <c r="HL5" s="73"/>
      <c r="HN5" s="4"/>
      <c r="HO5" s="74"/>
      <c r="HP5" s="39"/>
      <c r="HQ5" s="4"/>
      <c r="HR5" s="4"/>
      <c r="HS5" s="4"/>
      <c r="HT5" s="4"/>
      <c r="HU5" s="4"/>
      <c r="HV5" s="4"/>
      <c r="HW5" s="73"/>
      <c r="HY5" s="4"/>
      <c r="HZ5" s="74"/>
      <c r="IA5" s="39"/>
      <c r="IB5" s="4"/>
      <c r="IC5" s="4"/>
      <c r="ID5" s="4"/>
      <c r="IE5" s="4"/>
      <c r="IF5" s="4"/>
      <c r="IG5" s="4"/>
      <c r="IH5" s="73"/>
      <c r="IJ5" s="4"/>
      <c r="IK5" s="4"/>
      <c r="IL5" s="78"/>
      <c r="IM5" s="4"/>
      <c r="IN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</row>
    <row r="6" spans="1:323" ht="12.75" customHeight="1" x14ac:dyDescent="0.2">
      <c r="A6" s="33">
        <v>4</v>
      </c>
      <c r="B6" s="63" t="s">
        <v>171</v>
      </c>
      <c r="C6" s="25"/>
      <c r="D6" s="64" t="s">
        <v>110</v>
      </c>
      <c r="E6" s="64" t="s">
        <v>106</v>
      </c>
      <c r="F6" s="65" t="s">
        <v>102</v>
      </c>
      <c r="G6" s="24" t="str">
        <f>IF(AND(OR($G$2="Y",$H$2="Y"),I6&lt;5,J6&lt;5),IF(AND(I6=#REF!,J6=#REF!),#REF!+1,1),"")</f>
        <v/>
      </c>
      <c r="H6" s="21" t="e">
        <f>IF(AND($H$2="Y",J6&gt;0,OR(AND(G6=1,#REF!=10),AND(G6=2,#REF!=20),AND(G6=3,#REF!=30),AND(G6=4,#REF!=40),AND(G6=5,#REF!=50),AND(G6=6,#REF!=60),AND(G6=7,#REF!=70),AND(G6=8,#REF!=80),AND(G6=9,#REF!=90),AND(G6=10,#REF!=100))),VLOOKUP(J6-1,SortLookup!$A$13:$B$16,2,FALSE),"")</f>
        <v>#REF!</v>
      </c>
      <c r="I6" s="34" t="str">
        <f>IF(ISNA(VLOOKUP(E6,SortLookup!$A$1:$B$5,2,FALSE))," ",VLOOKUP(E6,SortLookup!$A$1:$B$5,2,FALSE))</f>
        <v xml:space="preserve"> </v>
      </c>
      <c r="J6" s="22" t="str">
        <f>IF(ISNA(VLOOKUP(F6,SortLookup!$A$7:$B$11,2,FALSE))," ",VLOOKUP(F6,SortLookup!$A$7:$B$11,2,FALSE))</f>
        <v xml:space="preserve"> </v>
      </c>
      <c r="K6" s="58">
        <f t="shared" si="0"/>
        <v>292.14</v>
      </c>
      <c r="L6" s="59">
        <f t="shared" si="1"/>
        <v>238.14</v>
      </c>
      <c r="M6" s="36">
        <f t="shared" si="2"/>
        <v>24</v>
      </c>
      <c r="N6" s="37">
        <f t="shared" si="3"/>
        <v>30</v>
      </c>
      <c r="O6" s="60">
        <f t="shared" si="4"/>
        <v>30</v>
      </c>
      <c r="P6" s="31">
        <v>56.6</v>
      </c>
      <c r="Q6" s="28"/>
      <c r="R6" s="28"/>
      <c r="S6" s="28"/>
      <c r="T6" s="28"/>
      <c r="U6" s="28"/>
      <c r="V6" s="28"/>
      <c r="W6" s="29">
        <v>3</v>
      </c>
      <c r="X6" s="29">
        <v>1</v>
      </c>
      <c r="Y6" s="29">
        <v>0</v>
      </c>
      <c r="Z6" s="29">
        <v>0</v>
      </c>
      <c r="AA6" s="30">
        <v>0</v>
      </c>
      <c r="AB6" s="27">
        <f>P6+Q6+R6+S6+T6+U6+V6</f>
        <v>56.6</v>
      </c>
      <c r="AC6" s="26">
        <f>W6</f>
        <v>3</v>
      </c>
      <c r="AD6" s="23">
        <f>(X6*3)+(Y6*10)+(Z6*5)+(AA6*20)</f>
        <v>3</v>
      </c>
      <c r="AE6" s="45">
        <f>AB6+AC6+AD6</f>
        <v>62.6</v>
      </c>
      <c r="AF6" s="31">
        <v>45.41</v>
      </c>
      <c r="AG6" s="28"/>
      <c r="AH6" s="28"/>
      <c r="AI6" s="28"/>
      <c r="AJ6" s="29">
        <v>5</v>
      </c>
      <c r="AK6" s="29">
        <v>0</v>
      </c>
      <c r="AL6" s="29">
        <v>0</v>
      </c>
      <c r="AM6" s="29">
        <v>0</v>
      </c>
      <c r="AN6" s="30">
        <v>0</v>
      </c>
      <c r="AO6" s="27">
        <f>AF6+AG6+AH6+AI6</f>
        <v>45.41</v>
      </c>
      <c r="AP6" s="26">
        <f>AJ6</f>
        <v>5</v>
      </c>
      <c r="AQ6" s="23">
        <f>(AK6*3)+(AL6*10)+(AM6*5)+(AN6*20)</f>
        <v>0</v>
      </c>
      <c r="AR6" s="45">
        <f>AO6+AP6+AQ6</f>
        <v>50.41</v>
      </c>
      <c r="AS6" s="31">
        <v>32.4</v>
      </c>
      <c r="AT6" s="28"/>
      <c r="AU6" s="28"/>
      <c r="AV6" s="29">
        <v>1</v>
      </c>
      <c r="AW6" s="29">
        <v>0</v>
      </c>
      <c r="AX6" s="29">
        <v>0</v>
      </c>
      <c r="AY6" s="29">
        <v>0</v>
      </c>
      <c r="AZ6" s="30">
        <v>0</v>
      </c>
      <c r="BA6" s="27">
        <f>AS6+AT6+AU6</f>
        <v>32.4</v>
      </c>
      <c r="BB6" s="26">
        <f>AV6</f>
        <v>1</v>
      </c>
      <c r="BC6" s="23">
        <f>(AW6*3)+(AX6*10)+(AY6*5)+(AZ6*20)</f>
        <v>0</v>
      </c>
      <c r="BD6" s="45">
        <f>BA6+BB6+BC6</f>
        <v>33.4</v>
      </c>
      <c r="BE6" s="27"/>
      <c r="BF6" s="43"/>
      <c r="BG6" s="29"/>
      <c r="BH6" s="29"/>
      <c r="BI6" s="29"/>
      <c r="BJ6" s="29"/>
      <c r="BK6" s="30"/>
      <c r="BL6" s="40">
        <f>BE6+BF6</f>
        <v>0</v>
      </c>
      <c r="BM6" s="37">
        <f>BG6/2</f>
        <v>0</v>
      </c>
      <c r="BN6" s="36">
        <f>(BH6*3)+(BI6*5)+(BJ6*5)+(BK6*20)</f>
        <v>0</v>
      </c>
      <c r="BO6" s="35">
        <f>BL6+BM6+BN6</f>
        <v>0</v>
      </c>
      <c r="BP6" s="31">
        <v>54.16</v>
      </c>
      <c r="BQ6" s="28"/>
      <c r="BR6" s="28"/>
      <c r="BS6" s="28"/>
      <c r="BT6" s="29">
        <v>2</v>
      </c>
      <c r="BU6" s="29">
        <v>0</v>
      </c>
      <c r="BV6" s="29">
        <v>0</v>
      </c>
      <c r="BW6" s="29">
        <v>0</v>
      </c>
      <c r="BX6" s="30">
        <v>0</v>
      </c>
      <c r="BY6" s="27">
        <f>BP6+BQ6+BR6+BS6</f>
        <v>54.16</v>
      </c>
      <c r="BZ6" s="26">
        <f>BT6</f>
        <v>2</v>
      </c>
      <c r="CA6" s="32">
        <f>(BU6*3)+(BV6*10)+(BW6*5)+(BX6*20)</f>
        <v>0</v>
      </c>
      <c r="CB6" s="72">
        <f>BY6+BZ6+CA6</f>
        <v>56.16</v>
      </c>
      <c r="CC6" s="31">
        <v>49.57</v>
      </c>
      <c r="CD6" s="28"/>
      <c r="CE6" s="29">
        <v>19</v>
      </c>
      <c r="CF6" s="29">
        <v>2</v>
      </c>
      <c r="CG6" s="29">
        <v>0</v>
      </c>
      <c r="CH6" s="29">
        <v>3</v>
      </c>
      <c r="CI6" s="30">
        <v>0</v>
      </c>
      <c r="CJ6" s="27">
        <f>CC6+CD6</f>
        <v>49.57</v>
      </c>
      <c r="CK6" s="26">
        <f>CE6</f>
        <v>19</v>
      </c>
      <c r="CL6" s="23">
        <f>(CF6*3)+(CG6*10)+(CH6*5)+(CI6*20)</f>
        <v>21</v>
      </c>
      <c r="CM6" s="45">
        <f>CJ6+CK6+CL6</f>
        <v>89.57</v>
      </c>
      <c r="CN6" s="4"/>
      <c r="CO6" s="4"/>
      <c r="CP6" s="4"/>
      <c r="CQ6" s="4"/>
      <c r="CR6" s="4"/>
      <c r="CS6" s="4"/>
      <c r="CT6" s="4"/>
      <c r="CW6" s="4"/>
      <c r="CX6" s="4"/>
      <c r="CY6" s="4"/>
      <c r="CZ6" s="4"/>
      <c r="DA6" s="4"/>
      <c r="DB6" s="4"/>
      <c r="DC6" s="4"/>
      <c r="DD6" s="4"/>
      <c r="DE6" s="4"/>
      <c r="DH6" s="4"/>
      <c r="DI6" s="4"/>
      <c r="DJ6" s="4"/>
      <c r="DK6" s="4"/>
      <c r="DL6" s="4"/>
      <c r="DM6" s="4"/>
      <c r="DN6" s="4"/>
      <c r="DO6" s="4"/>
      <c r="DP6" s="4"/>
      <c r="DS6" s="4"/>
      <c r="DT6" s="4"/>
      <c r="DU6" s="4"/>
      <c r="DV6" s="4"/>
      <c r="DW6" s="4"/>
      <c r="DX6" s="4"/>
      <c r="DY6" s="4"/>
      <c r="DZ6" s="4"/>
      <c r="EA6" s="4"/>
      <c r="ED6" s="4"/>
      <c r="EE6" s="4"/>
      <c r="EF6" s="4"/>
      <c r="EG6" s="4"/>
      <c r="EH6" s="4"/>
      <c r="EI6" s="4"/>
      <c r="EJ6" s="4"/>
      <c r="EK6" s="4"/>
      <c r="EL6" s="4"/>
      <c r="EO6" s="4"/>
      <c r="EP6" s="4"/>
      <c r="EQ6" s="4"/>
      <c r="ER6" s="4"/>
      <c r="ES6" s="4"/>
      <c r="ET6" s="4"/>
      <c r="EU6" s="4"/>
      <c r="EV6" s="4"/>
      <c r="EW6" s="4"/>
      <c r="EZ6" s="4"/>
      <c r="FA6" s="4"/>
      <c r="FB6" s="4"/>
      <c r="FC6" s="4"/>
      <c r="FD6" s="4"/>
      <c r="FE6" s="4"/>
      <c r="FF6" s="4"/>
      <c r="FG6" s="4"/>
      <c r="FH6" s="4"/>
      <c r="FK6" s="4"/>
      <c r="FL6" s="4"/>
      <c r="FM6" s="4"/>
      <c r="FN6" s="4"/>
      <c r="FO6" s="4"/>
      <c r="FP6" s="4"/>
      <c r="FQ6" s="4"/>
      <c r="FR6" s="4"/>
      <c r="FS6" s="4"/>
      <c r="FV6" s="4"/>
      <c r="FW6" s="4"/>
      <c r="FX6" s="4"/>
      <c r="FY6" s="4"/>
      <c r="FZ6" s="4"/>
      <c r="GA6" s="4"/>
      <c r="GB6" s="4"/>
      <c r="GC6" s="4"/>
      <c r="GD6" s="4"/>
      <c r="GG6" s="4"/>
      <c r="GH6" s="4"/>
      <c r="GI6" s="4"/>
      <c r="GJ6" s="4"/>
      <c r="GK6" s="4"/>
      <c r="GL6" s="4"/>
      <c r="GM6" s="4"/>
      <c r="GN6" s="4"/>
      <c r="GO6" s="4"/>
      <c r="GR6" s="4"/>
      <c r="GS6" s="4"/>
      <c r="GT6" s="4"/>
      <c r="GU6" s="4"/>
      <c r="GV6" s="4"/>
      <c r="GW6" s="4"/>
      <c r="GX6" s="4"/>
      <c r="GY6" s="4"/>
      <c r="GZ6" s="4"/>
      <c r="HC6" s="4"/>
      <c r="HD6" s="4"/>
      <c r="HE6" s="4"/>
      <c r="HF6" s="4"/>
      <c r="HG6" s="4"/>
      <c r="HH6" s="4"/>
      <c r="HI6" s="4"/>
      <c r="HJ6" s="4"/>
      <c r="HK6" s="4"/>
      <c r="HN6" s="4"/>
      <c r="HO6" s="4"/>
      <c r="HP6" s="4"/>
      <c r="HQ6" s="4"/>
      <c r="HR6" s="4"/>
      <c r="HS6" s="4"/>
      <c r="HT6" s="4"/>
      <c r="HU6" s="4"/>
      <c r="HV6" s="4"/>
      <c r="HY6" s="4"/>
      <c r="HZ6" s="4"/>
      <c r="IA6" s="4"/>
      <c r="IB6" s="4"/>
      <c r="IC6" s="4"/>
      <c r="ID6" s="4"/>
      <c r="IE6" s="4"/>
      <c r="IF6" s="4"/>
      <c r="IG6" s="4"/>
      <c r="IJ6" s="4"/>
      <c r="IK6" s="4"/>
      <c r="IL6" s="78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</row>
    <row r="7" spans="1:323" ht="3" customHeight="1" x14ac:dyDescent="0.2">
      <c r="A7" s="198"/>
      <c r="B7" s="199"/>
      <c r="C7" s="200"/>
      <c r="D7" s="201"/>
      <c r="E7" s="201"/>
      <c r="F7" s="202"/>
      <c r="G7" s="203"/>
      <c r="H7" s="204"/>
      <c r="I7" s="205"/>
      <c r="J7" s="206"/>
      <c r="K7" s="207"/>
      <c r="L7" s="208"/>
      <c r="M7" s="209"/>
      <c r="N7" s="210"/>
      <c r="O7" s="211"/>
      <c r="P7" s="212"/>
      <c r="Q7" s="213"/>
      <c r="R7" s="213"/>
      <c r="S7" s="213"/>
      <c r="T7" s="213"/>
      <c r="U7" s="213"/>
      <c r="V7" s="213"/>
      <c r="W7" s="214"/>
      <c r="X7" s="214"/>
      <c r="Y7" s="214"/>
      <c r="Z7" s="214"/>
      <c r="AA7" s="215"/>
      <c r="AB7" s="216"/>
      <c r="AC7" s="217"/>
      <c r="AD7" s="218"/>
      <c r="AE7" s="219"/>
      <c r="AF7" s="212"/>
      <c r="AG7" s="213"/>
      <c r="AH7" s="213"/>
      <c r="AI7" s="213"/>
      <c r="AJ7" s="214"/>
      <c r="AK7" s="214"/>
      <c r="AL7" s="214"/>
      <c r="AM7" s="214"/>
      <c r="AN7" s="215"/>
      <c r="AO7" s="216"/>
      <c r="AP7" s="217"/>
      <c r="AQ7" s="218"/>
      <c r="AR7" s="219"/>
      <c r="AS7" s="212"/>
      <c r="AT7" s="213"/>
      <c r="AU7" s="213"/>
      <c r="AV7" s="214"/>
      <c r="AW7" s="214"/>
      <c r="AX7" s="214"/>
      <c r="AY7" s="214"/>
      <c r="AZ7" s="215"/>
      <c r="BA7" s="216"/>
      <c r="BB7" s="217"/>
      <c r="BC7" s="218"/>
      <c r="BD7" s="219"/>
      <c r="BE7" s="216"/>
      <c r="BF7" s="220"/>
      <c r="BG7" s="214"/>
      <c r="BH7" s="214"/>
      <c r="BI7" s="214"/>
      <c r="BJ7" s="214"/>
      <c r="BK7" s="215"/>
      <c r="BL7" s="221"/>
      <c r="BM7" s="210"/>
      <c r="BN7" s="209"/>
      <c r="BO7" s="222"/>
      <c r="BP7" s="212"/>
      <c r="BQ7" s="213"/>
      <c r="BR7" s="213"/>
      <c r="BS7" s="213"/>
      <c r="BT7" s="214"/>
      <c r="BU7" s="214"/>
      <c r="BV7" s="214"/>
      <c r="BW7" s="214"/>
      <c r="BX7" s="215"/>
      <c r="BY7" s="216"/>
      <c r="BZ7" s="217"/>
      <c r="CA7" s="223"/>
      <c r="CB7" s="224"/>
      <c r="CC7" s="212"/>
      <c r="CD7" s="213"/>
      <c r="CE7" s="214"/>
      <c r="CF7" s="214"/>
      <c r="CG7" s="214"/>
      <c r="CH7" s="214"/>
      <c r="CI7" s="215"/>
      <c r="CJ7" s="216"/>
      <c r="CK7" s="217"/>
      <c r="CL7" s="218"/>
      <c r="CM7" s="219"/>
      <c r="CN7" s="4"/>
      <c r="CO7" s="4"/>
      <c r="CP7" s="4"/>
      <c r="CQ7" s="4"/>
      <c r="CR7" s="4"/>
      <c r="CS7" s="4"/>
      <c r="CT7" s="4"/>
      <c r="CW7" s="4"/>
      <c r="CX7" s="4"/>
      <c r="CY7" s="4"/>
      <c r="CZ7" s="4"/>
      <c r="DA7" s="4"/>
      <c r="DB7" s="4"/>
      <c r="DC7" s="4"/>
      <c r="DD7" s="4"/>
      <c r="DE7" s="4"/>
      <c r="DH7" s="4"/>
      <c r="DI7" s="4"/>
      <c r="DJ7" s="4"/>
      <c r="DK7" s="4"/>
      <c r="DL7" s="4"/>
      <c r="DM7" s="4"/>
      <c r="DN7" s="4"/>
      <c r="DO7" s="4"/>
      <c r="DP7" s="4"/>
      <c r="DS7" s="4"/>
      <c r="DT7" s="4"/>
      <c r="DU7" s="4"/>
      <c r="DV7" s="4"/>
      <c r="DW7" s="4"/>
      <c r="DX7" s="4"/>
      <c r="DY7" s="4"/>
      <c r="DZ7" s="4"/>
      <c r="EA7" s="4"/>
      <c r="ED7" s="4"/>
      <c r="EE7" s="4"/>
      <c r="EF7" s="4"/>
      <c r="EG7" s="4"/>
      <c r="EH7" s="4"/>
      <c r="EI7" s="4"/>
      <c r="EJ7" s="4"/>
      <c r="EK7" s="4"/>
      <c r="EL7" s="4"/>
      <c r="EO7" s="4"/>
      <c r="EP7" s="4"/>
      <c r="EQ7" s="4"/>
      <c r="ER7" s="4"/>
      <c r="ES7" s="4"/>
      <c r="ET7" s="4"/>
      <c r="EU7" s="4"/>
      <c r="EV7" s="4"/>
      <c r="EW7" s="4"/>
      <c r="EZ7" s="4"/>
      <c r="FA7" s="4"/>
      <c r="FB7" s="4"/>
      <c r="FC7" s="4"/>
      <c r="FD7" s="4"/>
      <c r="FE7" s="4"/>
      <c r="FF7" s="4"/>
      <c r="FG7" s="4"/>
      <c r="FH7" s="4"/>
      <c r="FK7" s="4"/>
      <c r="FL7" s="4"/>
      <c r="FM7" s="4"/>
      <c r="FN7" s="4"/>
      <c r="FO7" s="4"/>
      <c r="FP7" s="4"/>
      <c r="FQ7" s="4"/>
      <c r="FR7" s="4"/>
      <c r="FS7" s="4"/>
      <c r="FV7" s="4"/>
      <c r="FW7" s="4"/>
      <c r="FX7" s="4"/>
      <c r="FY7" s="4"/>
      <c r="FZ7" s="4"/>
      <c r="GA7" s="4"/>
      <c r="GB7" s="4"/>
      <c r="GC7" s="4"/>
      <c r="GD7" s="4"/>
      <c r="GG7" s="4"/>
      <c r="GH7" s="4"/>
      <c r="GI7" s="4"/>
      <c r="GJ7" s="4"/>
      <c r="GK7" s="4"/>
      <c r="GL7" s="4"/>
      <c r="GM7" s="4"/>
      <c r="GN7" s="4"/>
      <c r="GO7" s="4"/>
      <c r="GR7" s="4"/>
      <c r="GS7" s="4"/>
      <c r="GT7" s="4"/>
      <c r="GU7" s="4"/>
      <c r="GV7" s="4"/>
      <c r="GW7" s="4"/>
      <c r="GX7" s="4"/>
      <c r="GY7" s="4"/>
      <c r="GZ7" s="4"/>
      <c r="HC7" s="4"/>
      <c r="HD7" s="4"/>
      <c r="HE7" s="4"/>
      <c r="HF7" s="4"/>
      <c r="HG7" s="4"/>
      <c r="HH7" s="4"/>
      <c r="HI7" s="4"/>
      <c r="HJ7" s="4"/>
      <c r="HK7" s="4"/>
      <c r="HN7" s="4"/>
      <c r="HO7" s="4"/>
      <c r="HP7" s="4"/>
      <c r="HQ7" s="4"/>
      <c r="HR7" s="4"/>
      <c r="HS7" s="4"/>
      <c r="HT7" s="4"/>
      <c r="HU7" s="4"/>
      <c r="HV7" s="4"/>
      <c r="HY7" s="4"/>
      <c r="HZ7" s="4"/>
      <c r="IA7" s="4"/>
      <c r="IB7" s="4"/>
      <c r="IC7" s="4"/>
      <c r="ID7" s="4"/>
      <c r="IE7" s="4"/>
      <c r="IF7" s="4"/>
      <c r="IG7" s="4"/>
      <c r="IJ7" s="4"/>
      <c r="IK7" s="4"/>
      <c r="IL7" s="78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</row>
    <row r="8" spans="1:323" ht="12.75" customHeight="1" x14ac:dyDescent="0.2">
      <c r="A8" s="33">
        <v>1</v>
      </c>
      <c r="B8" s="63" t="s">
        <v>135</v>
      </c>
      <c r="C8" s="25"/>
      <c r="D8" s="64"/>
      <c r="E8" s="64" t="s">
        <v>17</v>
      </c>
      <c r="F8" s="65" t="s">
        <v>21</v>
      </c>
      <c r="G8" s="24" t="str">
        <f>IF(AND(OR($G$2="Y",$H$2="Y"),I8&lt;5,J8&lt;5),IF(AND(I8=#REF!,J8=#REF!),#REF!+1,1),"")</f>
        <v/>
      </c>
      <c r="H8" s="21" t="e">
        <f>IF(AND($H$2="Y",J8&gt;0,OR(AND(G8=1,#REF!=10),AND(G8=2,#REF!=20),AND(G8=3,#REF!=30),AND(G8=4,#REF!=40),AND(G8=5,#REF!=50),AND(G8=6,#REF!=60),AND(G8=7,#REF!=70),AND(G8=8,#REF!=80),AND(G8=9,#REF!=90),AND(G8=10,#REF!=100))),VLOOKUP(J8-1,SortLookup!$A$13:$B$16,2,FALSE),"")</f>
        <v>#REF!</v>
      </c>
      <c r="I8" s="34">
        <f>IF(ISNA(VLOOKUP(E8,SortLookup!$A$1:$B$5,2,FALSE))," ",VLOOKUP(E8,SortLookup!$A$1:$B$5,2,FALSE))</f>
        <v>2</v>
      </c>
      <c r="J8" s="22">
        <f>IF(ISNA(VLOOKUP(F8,SortLookup!$A$7:$B$11,2,FALSE))," ",VLOOKUP(F8,SortLookup!$A$7:$B$11,2,FALSE))</f>
        <v>2</v>
      </c>
      <c r="K8" s="58">
        <f>L8+M8+O8</f>
        <v>120.53</v>
      </c>
      <c r="L8" s="59">
        <f>AB8+AO8+BA8+BL8+BY8+CJ8+CU8+DF8+DQ8+EB8+EM8+EX8+FI8+FT8+GE8+GP8+HA8+HL8+HW8+IH8</f>
        <v>103.53</v>
      </c>
      <c r="M8" s="36">
        <f>AD8+AQ8+BC8+BN8+CA8+CL8+CW8+DH8+DS8+ED8+EO8+EZ8+FK8+FV8+GG8+GR8+HC8+HN8+HY8+IJ8</f>
        <v>0</v>
      </c>
      <c r="N8" s="37">
        <f>O8</f>
        <v>17</v>
      </c>
      <c r="O8" s="60">
        <f>W8+AJ8+AV8+BG8+BT8+CE8+CP8+DA8+DL8+DW8+EH8+ES8+FD8+FO8+FZ8+GK8+GV8+HG8+HR8+IC8</f>
        <v>17</v>
      </c>
      <c r="P8" s="31">
        <v>14.98</v>
      </c>
      <c r="Q8" s="28"/>
      <c r="R8" s="28"/>
      <c r="S8" s="28"/>
      <c r="T8" s="28"/>
      <c r="U8" s="28"/>
      <c r="V8" s="28"/>
      <c r="W8" s="29">
        <v>6</v>
      </c>
      <c r="X8" s="29">
        <v>0</v>
      </c>
      <c r="Y8" s="29">
        <v>0</v>
      </c>
      <c r="Z8" s="29">
        <v>0</v>
      </c>
      <c r="AA8" s="30">
        <v>0</v>
      </c>
      <c r="AB8" s="27">
        <f>P8+Q8+R8+S8+T8+U8+V8</f>
        <v>14.98</v>
      </c>
      <c r="AC8" s="26">
        <f>W8</f>
        <v>6</v>
      </c>
      <c r="AD8" s="23">
        <f>(X8*3)+(Y8*10)+(Z8*5)+(AA8*20)</f>
        <v>0</v>
      </c>
      <c r="AE8" s="45">
        <f>AB8+AC8+AD8</f>
        <v>20.98</v>
      </c>
      <c r="AF8" s="31">
        <v>25.85</v>
      </c>
      <c r="AG8" s="28"/>
      <c r="AH8" s="28"/>
      <c r="AI8" s="28"/>
      <c r="AJ8" s="29">
        <v>6</v>
      </c>
      <c r="AK8" s="29">
        <v>0</v>
      </c>
      <c r="AL8" s="29">
        <v>0</v>
      </c>
      <c r="AM8" s="29">
        <v>0</v>
      </c>
      <c r="AN8" s="30">
        <v>0</v>
      </c>
      <c r="AO8" s="27">
        <f>AF8+AG8+AH8+AI8</f>
        <v>25.85</v>
      </c>
      <c r="AP8" s="26">
        <f>AJ8</f>
        <v>6</v>
      </c>
      <c r="AQ8" s="23">
        <f>(AK8*3)+(AL8*10)+(AM8*5)+(AN8*20)</f>
        <v>0</v>
      </c>
      <c r="AR8" s="45">
        <f>AO8+AP8+AQ8</f>
        <v>31.85</v>
      </c>
      <c r="AS8" s="31">
        <v>14.6</v>
      </c>
      <c r="AT8" s="28"/>
      <c r="AU8" s="28"/>
      <c r="AV8" s="29">
        <v>0</v>
      </c>
      <c r="AW8" s="29">
        <v>0</v>
      </c>
      <c r="AX8" s="29">
        <v>0</v>
      </c>
      <c r="AY8" s="29">
        <v>0</v>
      </c>
      <c r="AZ8" s="30">
        <v>0</v>
      </c>
      <c r="BA8" s="27">
        <f>AS8+AT8+AU8</f>
        <v>14.6</v>
      </c>
      <c r="BB8" s="26">
        <f>AV8</f>
        <v>0</v>
      </c>
      <c r="BC8" s="23">
        <f>(AW8*3)+(AX8*10)+(AY8*5)+(AZ8*20)</f>
        <v>0</v>
      </c>
      <c r="BD8" s="45">
        <f>BA8+BB8+BC8</f>
        <v>14.6</v>
      </c>
      <c r="BE8" s="27"/>
      <c r="BF8" s="43"/>
      <c r="BG8" s="29"/>
      <c r="BH8" s="29"/>
      <c r="BI8" s="29"/>
      <c r="BJ8" s="29"/>
      <c r="BK8" s="30"/>
      <c r="BL8" s="40">
        <f>BE8+BF8</f>
        <v>0</v>
      </c>
      <c r="BM8" s="37">
        <f>BG8/2</f>
        <v>0</v>
      </c>
      <c r="BN8" s="36">
        <f>(BH8*3)+(BI8*5)+(BJ8*5)+(BK8*20)</f>
        <v>0</v>
      </c>
      <c r="BO8" s="35">
        <f>BL8+BM8+BN8</f>
        <v>0</v>
      </c>
      <c r="BP8" s="31">
        <v>26.49</v>
      </c>
      <c r="BQ8" s="28"/>
      <c r="BR8" s="28"/>
      <c r="BS8" s="28"/>
      <c r="BT8" s="29">
        <v>1</v>
      </c>
      <c r="BU8" s="29">
        <v>0</v>
      </c>
      <c r="BV8" s="29">
        <v>0</v>
      </c>
      <c r="BW8" s="29">
        <v>0</v>
      </c>
      <c r="BX8" s="30">
        <v>0</v>
      </c>
      <c r="BY8" s="27">
        <f>BP8+BQ8+BR8+BS8</f>
        <v>26.49</v>
      </c>
      <c r="BZ8" s="26">
        <f>BT8</f>
        <v>1</v>
      </c>
      <c r="CA8" s="32">
        <f>(BU8*3)+(BV8*10)+(BW8*5)+(BX8*20)</f>
        <v>0</v>
      </c>
      <c r="CB8" s="72">
        <f>BY8+BZ8+CA8</f>
        <v>27.49</v>
      </c>
      <c r="CC8" s="31">
        <v>21.61</v>
      </c>
      <c r="CD8" s="28"/>
      <c r="CE8" s="29">
        <v>4</v>
      </c>
      <c r="CF8" s="29">
        <v>0</v>
      </c>
      <c r="CG8" s="29">
        <v>0</v>
      </c>
      <c r="CH8" s="29">
        <v>0</v>
      </c>
      <c r="CI8" s="30">
        <v>0</v>
      </c>
      <c r="CJ8" s="27">
        <f>CC8+CD8</f>
        <v>21.61</v>
      </c>
      <c r="CK8" s="26">
        <f>CE8</f>
        <v>4</v>
      </c>
      <c r="CL8" s="23">
        <f>(CF8*3)+(CG8*10)+(CH8*5)+(CI8*20)</f>
        <v>0</v>
      </c>
      <c r="CM8" s="45">
        <f>CJ8+CK8+CL8</f>
        <v>25.61</v>
      </c>
      <c r="CN8" s="1"/>
      <c r="CO8" s="1"/>
      <c r="CP8" s="2"/>
      <c r="CQ8" s="2"/>
      <c r="CR8" s="2"/>
      <c r="CS8" s="2"/>
      <c r="CT8" s="2"/>
      <c r="CU8" s="61"/>
      <c r="CV8" s="13"/>
      <c r="CW8" s="6"/>
      <c r="CX8" s="38"/>
      <c r="CY8" s="1"/>
      <c r="CZ8" s="1"/>
      <c r="DA8" s="2"/>
      <c r="DB8" s="2"/>
      <c r="DC8" s="2"/>
      <c r="DD8" s="2"/>
      <c r="DE8" s="2"/>
      <c r="DF8" s="61"/>
      <c r="DG8" s="13"/>
      <c r="DH8" s="6"/>
      <c r="DI8" s="38"/>
      <c r="DJ8" s="1"/>
      <c r="DK8" s="1"/>
      <c r="DL8" s="2"/>
      <c r="DM8" s="2"/>
      <c r="DN8" s="2"/>
      <c r="DO8" s="2"/>
      <c r="DP8" s="2"/>
      <c r="DQ8" s="61"/>
      <c r="DR8" s="13"/>
      <c r="DS8" s="6"/>
      <c r="DT8" s="38"/>
      <c r="DU8" s="1"/>
      <c r="DV8" s="1"/>
      <c r="DW8" s="2"/>
      <c r="DX8" s="2"/>
      <c r="DY8" s="2"/>
      <c r="DZ8" s="2"/>
      <c r="EA8" s="2"/>
      <c r="EB8" s="61"/>
      <c r="EC8" s="13"/>
      <c r="ED8" s="6"/>
      <c r="EE8" s="38"/>
      <c r="EF8" s="1"/>
      <c r="EG8" s="1"/>
      <c r="EH8" s="2"/>
      <c r="EI8" s="2"/>
      <c r="EJ8" s="2"/>
      <c r="EK8" s="2"/>
      <c r="EL8" s="2"/>
      <c r="EM8" s="61"/>
      <c r="EN8" s="13"/>
      <c r="EO8" s="6"/>
      <c r="EP8" s="38"/>
      <c r="EQ8" s="1"/>
      <c r="ER8" s="1"/>
      <c r="ES8" s="2"/>
      <c r="ET8" s="2"/>
      <c r="EU8" s="2"/>
      <c r="EV8" s="2"/>
      <c r="EW8" s="2"/>
      <c r="EX8" s="61"/>
      <c r="EY8" s="13"/>
      <c r="EZ8" s="6"/>
      <c r="FA8" s="38"/>
      <c r="FB8" s="1"/>
      <c r="FC8" s="1"/>
      <c r="FD8" s="2"/>
      <c r="FE8" s="2"/>
      <c r="FF8" s="2"/>
      <c r="FG8" s="2"/>
      <c r="FH8" s="2"/>
      <c r="FI8" s="61"/>
      <c r="FJ8" s="13"/>
      <c r="FK8" s="6"/>
      <c r="FL8" s="38"/>
      <c r="FM8" s="1"/>
      <c r="FN8" s="1"/>
      <c r="FO8" s="2"/>
      <c r="FP8" s="2"/>
      <c r="FQ8" s="2"/>
      <c r="FR8" s="2"/>
      <c r="FS8" s="2"/>
      <c r="FT8" s="61"/>
      <c r="FU8" s="13"/>
      <c r="FV8" s="6"/>
      <c r="FW8" s="38"/>
      <c r="FX8" s="1"/>
      <c r="FY8" s="1"/>
      <c r="FZ8" s="2"/>
      <c r="GA8" s="2"/>
      <c r="GB8" s="2"/>
      <c r="GC8" s="2"/>
      <c r="GD8" s="2"/>
      <c r="GE8" s="61"/>
      <c r="GF8" s="13"/>
      <c r="GG8" s="6"/>
      <c r="GH8" s="38"/>
      <c r="GI8" s="1"/>
      <c r="GJ8" s="1"/>
      <c r="GK8" s="2"/>
      <c r="GL8" s="2"/>
      <c r="GM8" s="2"/>
      <c r="GN8" s="2"/>
      <c r="GO8" s="2"/>
      <c r="GP8" s="61"/>
      <c r="GQ8" s="13"/>
      <c r="GR8" s="6"/>
      <c r="GS8" s="38"/>
      <c r="GT8" s="1"/>
      <c r="GU8" s="1"/>
      <c r="GV8" s="2"/>
      <c r="GW8" s="2"/>
      <c r="GX8" s="2"/>
      <c r="GY8" s="2"/>
      <c r="GZ8" s="2"/>
      <c r="HA8" s="61"/>
      <c r="HB8" s="13"/>
      <c r="HC8" s="6"/>
      <c r="HD8" s="38"/>
      <c r="HE8" s="1"/>
      <c r="HF8" s="1"/>
      <c r="HG8" s="2"/>
      <c r="HH8" s="2"/>
      <c r="HI8" s="2"/>
      <c r="HJ8" s="2"/>
      <c r="HK8" s="2"/>
      <c r="HL8" s="61"/>
      <c r="HM8" s="13"/>
      <c r="HN8" s="6"/>
      <c r="HO8" s="38"/>
      <c r="HP8" s="1"/>
      <c r="HQ8" s="1"/>
      <c r="HR8" s="2"/>
      <c r="HS8" s="2"/>
      <c r="HT8" s="2"/>
      <c r="HU8" s="2"/>
      <c r="HV8" s="2"/>
      <c r="HW8" s="61"/>
      <c r="HX8" s="13"/>
      <c r="HY8" s="6"/>
      <c r="HZ8" s="38"/>
      <c r="IA8" s="1"/>
      <c r="IB8" s="1"/>
      <c r="IC8" s="2"/>
      <c r="ID8" s="2"/>
      <c r="IE8" s="2"/>
      <c r="IF8" s="2"/>
      <c r="IG8" s="2"/>
      <c r="IH8" s="61"/>
      <c r="II8" s="13"/>
      <c r="IJ8" s="6"/>
      <c r="IK8" s="38"/>
      <c r="IL8" s="78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</row>
    <row r="9" spans="1:323" x14ac:dyDescent="0.2">
      <c r="A9" s="33">
        <v>2</v>
      </c>
      <c r="B9" s="63" t="s">
        <v>163</v>
      </c>
      <c r="C9" s="25"/>
      <c r="D9" s="64"/>
      <c r="E9" s="64" t="s">
        <v>17</v>
      </c>
      <c r="F9" s="65" t="s">
        <v>20</v>
      </c>
      <c r="G9" s="24" t="str">
        <f>IF(AND(OR($G$2="Y",$H$2="Y"),I9&lt;5,J9&lt;5),IF(AND(I9=#REF!,J9=#REF!),#REF!+1,1),"")</f>
        <v/>
      </c>
      <c r="H9" s="21" t="e">
        <f>IF(AND($H$2="Y",J9&gt;0,OR(AND(G9=1,#REF!=10),AND(G9=2,#REF!=20),AND(G9=3,#REF!=30),AND(G9=4,#REF!=40),AND(G9=5,#REF!=50),AND(G9=6,#REF!=60),AND(G9=7,#REF!=70),AND(G9=8,#REF!=80),AND(G9=9,#REF!=90),AND(G9=10,#REF!=100))),VLOOKUP(J9-1,SortLookup!$A$13:$B$16,2,FALSE),"")</f>
        <v>#REF!</v>
      </c>
      <c r="I9" s="34">
        <f>IF(ISNA(VLOOKUP(E9,SortLookup!$A$1:$B$5,2,FALSE))," ",VLOOKUP(E9,SortLookup!$A$1:$B$5,2,FALSE))</f>
        <v>2</v>
      </c>
      <c r="J9" s="22">
        <f>IF(ISNA(VLOOKUP(F9,SortLookup!$A$7:$B$11,2,FALSE))," ",VLOOKUP(F9,SortLookup!$A$7:$B$11,2,FALSE))</f>
        <v>1</v>
      </c>
      <c r="K9" s="58">
        <f>L9+M9+O9</f>
        <v>130.04</v>
      </c>
      <c r="L9" s="59">
        <f>AB9+AO9+BA9+BL9+BY9+CJ9+CU8+DF8+DQ8+EB8+EM8+EX8+FI8+FT8+GE8+GP8+HA8+HL8+HW8+IH8</f>
        <v>108.04</v>
      </c>
      <c r="M9" s="36">
        <f>AD9+AQ9+BC9+BN9+CA9+CL9+CW8+DH8+DS8+ED8+EO8+EZ8+FK8+FV8+GG8+GR8+HC8+HN8+HY8+IJ8</f>
        <v>0</v>
      </c>
      <c r="N9" s="37">
        <f>O9</f>
        <v>22</v>
      </c>
      <c r="O9" s="60">
        <f>W9+AJ9+AV9+BG9+BT9+CE9+CP8+DA8+DL8+DW8+EH8+ES8+FD8+FO8+FZ8+GK8+GV8+HG8+HR8+IC8</f>
        <v>22</v>
      </c>
      <c r="P9" s="31">
        <v>18.7</v>
      </c>
      <c r="Q9" s="28"/>
      <c r="R9" s="28"/>
      <c r="S9" s="28"/>
      <c r="T9" s="28"/>
      <c r="U9" s="28"/>
      <c r="V9" s="28"/>
      <c r="W9" s="29">
        <v>5</v>
      </c>
      <c r="X9" s="29">
        <v>0</v>
      </c>
      <c r="Y9" s="29">
        <v>0</v>
      </c>
      <c r="Z9" s="29">
        <v>0</v>
      </c>
      <c r="AA9" s="30">
        <v>0</v>
      </c>
      <c r="AB9" s="27">
        <f>P9+Q9+R9+S9+T9+U9+V9</f>
        <v>18.7</v>
      </c>
      <c r="AC9" s="26">
        <f>W9</f>
        <v>5</v>
      </c>
      <c r="AD9" s="23">
        <f>(X9*3)+(Y9*10)+(Z9*5)+(AA9*20)</f>
        <v>0</v>
      </c>
      <c r="AE9" s="45">
        <f>AB9+AC9+AD9</f>
        <v>23.7</v>
      </c>
      <c r="AF9" s="31">
        <v>23.06</v>
      </c>
      <c r="AG9" s="28"/>
      <c r="AH9" s="28"/>
      <c r="AI9" s="28"/>
      <c r="AJ9" s="29">
        <v>12</v>
      </c>
      <c r="AK9" s="29">
        <v>0</v>
      </c>
      <c r="AL9" s="29">
        <v>0</v>
      </c>
      <c r="AM9" s="29">
        <v>0</v>
      </c>
      <c r="AN9" s="30">
        <v>0</v>
      </c>
      <c r="AO9" s="27">
        <f>AF9+AG9+AH9+AI9</f>
        <v>23.06</v>
      </c>
      <c r="AP9" s="26">
        <f>AJ9</f>
        <v>12</v>
      </c>
      <c r="AQ9" s="23">
        <f>(AK9*3)+(AL9*10)+(AM9*5)+(AN9*20)</f>
        <v>0</v>
      </c>
      <c r="AR9" s="45">
        <f>AO9+AP9+AQ9</f>
        <v>35.06</v>
      </c>
      <c r="AS9" s="31">
        <v>14.24</v>
      </c>
      <c r="AT9" s="28"/>
      <c r="AU9" s="28"/>
      <c r="AV9" s="29">
        <v>1</v>
      </c>
      <c r="AW9" s="29">
        <v>0</v>
      </c>
      <c r="AX9" s="29">
        <v>0</v>
      </c>
      <c r="AY9" s="29">
        <v>0</v>
      </c>
      <c r="AZ9" s="30">
        <v>0</v>
      </c>
      <c r="BA9" s="27">
        <f>AS9+AT9+AU9</f>
        <v>14.24</v>
      </c>
      <c r="BB9" s="26">
        <f>AV9</f>
        <v>1</v>
      </c>
      <c r="BC9" s="23">
        <f>(AW9*3)+(AX9*10)+(AY9*5)+(AZ9*20)</f>
        <v>0</v>
      </c>
      <c r="BD9" s="45">
        <f>BA9+BB9+BC9</f>
        <v>15.24</v>
      </c>
      <c r="BE9" s="27"/>
      <c r="BF9" s="43"/>
      <c r="BG9" s="29"/>
      <c r="BH9" s="29"/>
      <c r="BI9" s="29"/>
      <c r="BJ9" s="29"/>
      <c r="BK9" s="30"/>
      <c r="BL9" s="40">
        <f>BE9+BF9</f>
        <v>0</v>
      </c>
      <c r="BM9" s="37">
        <f>BG9/2</f>
        <v>0</v>
      </c>
      <c r="BN9" s="36">
        <f>(BH9*3)+(BI9*5)+(BJ9*5)+(BK9*20)</f>
        <v>0</v>
      </c>
      <c r="BO9" s="35">
        <f>BL9+BM9+BN9</f>
        <v>0</v>
      </c>
      <c r="BP9" s="31">
        <v>28.07</v>
      </c>
      <c r="BQ9" s="28"/>
      <c r="BR9" s="28"/>
      <c r="BS9" s="28"/>
      <c r="BT9" s="29">
        <v>2</v>
      </c>
      <c r="BU9" s="29">
        <v>0</v>
      </c>
      <c r="BV9" s="29">
        <v>0</v>
      </c>
      <c r="BW9" s="29">
        <v>0</v>
      </c>
      <c r="BX9" s="30">
        <v>0</v>
      </c>
      <c r="BY9" s="27">
        <f>BP9+BQ9+BR9+BS9</f>
        <v>28.07</v>
      </c>
      <c r="BZ9" s="26">
        <f>BT9</f>
        <v>2</v>
      </c>
      <c r="CA9" s="32">
        <f>(BU9*3)+(BV9*10)+(BW9*5)+(BX9*20)</f>
        <v>0</v>
      </c>
      <c r="CB9" s="72">
        <f>BY9+BZ9+CA9</f>
        <v>30.07</v>
      </c>
      <c r="CC9" s="31">
        <v>23.97</v>
      </c>
      <c r="CD9" s="28"/>
      <c r="CE9" s="29">
        <v>2</v>
      </c>
      <c r="CF9" s="29">
        <v>0</v>
      </c>
      <c r="CG9" s="29">
        <v>0</v>
      </c>
      <c r="CH9" s="29">
        <v>0</v>
      </c>
      <c r="CI9" s="30">
        <v>0</v>
      </c>
      <c r="CJ9" s="27">
        <f>CC9+CD9</f>
        <v>23.97</v>
      </c>
      <c r="CK9" s="26">
        <f>CE9</f>
        <v>2</v>
      </c>
      <c r="CL9" s="23">
        <f>(CF9*3)+(CG9*10)+(CH9*5)+(CI9*20)</f>
        <v>0</v>
      </c>
      <c r="CM9" s="45">
        <f>CJ9+CK9+CL9</f>
        <v>25.97</v>
      </c>
      <c r="CN9" s="4"/>
      <c r="CO9" s="4"/>
      <c r="CP9" s="4"/>
      <c r="CQ9" s="4"/>
      <c r="CR9" s="4"/>
      <c r="CS9" s="4"/>
      <c r="CT9" s="4"/>
      <c r="CW9" s="4"/>
      <c r="CX9" s="4"/>
      <c r="CY9" s="4"/>
      <c r="CZ9" s="4"/>
      <c r="DA9" s="4"/>
      <c r="DB9" s="4"/>
      <c r="DC9" s="4"/>
      <c r="DD9" s="4"/>
      <c r="DE9" s="4"/>
      <c r="DH9" s="4"/>
      <c r="DI9" s="4"/>
      <c r="DJ9" s="4"/>
      <c r="DK9" s="4"/>
      <c r="DL9" s="4"/>
      <c r="DM9" s="4"/>
      <c r="DN9" s="4"/>
      <c r="DO9" s="4"/>
      <c r="DP9" s="4"/>
      <c r="DS9" s="4"/>
      <c r="DT9" s="4"/>
      <c r="DU9" s="4"/>
      <c r="DV9" s="4"/>
      <c r="DW9" s="4"/>
      <c r="DX9" s="4"/>
      <c r="DY9" s="4"/>
      <c r="DZ9" s="4"/>
      <c r="EA9" s="4"/>
      <c r="ED9" s="4"/>
      <c r="EE9" s="4"/>
      <c r="EF9" s="4"/>
      <c r="EG9" s="4"/>
      <c r="EH9" s="4"/>
      <c r="EI9" s="4"/>
      <c r="EJ9" s="4"/>
      <c r="EK9" s="4"/>
      <c r="EL9" s="4"/>
      <c r="EO9" s="4"/>
      <c r="EP9" s="4"/>
      <c r="EQ9" s="4"/>
      <c r="ER9" s="4"/>
      <c r="ES9" s="4"/>
      <c r="ET9" s="4"/>
      <c r="EU9" s="4"/>
      <c r="EV9" s="4"/>
      <c r="EW9" s="4"/>
      <c r="EZ9" s="4"/>
      <c r="FA9" s="4"/>
      <c r="FB9" s="4"/>
      <c r="FC9" s="4"/>
      <c r="FD9" s="4"/>
      <c r="FE9" s="4"/>
      <c r="FF9" s="4"/>
      <c r="FG9" s="4"/>
      <c r="FH9" s="4"/>
      <c r="FK9" s="4"/>
      <c r="FL9" s="4"/>
      <c r="FM9" s="4"/>
      <c r="FN9" s="4"/>
      <c r="FO9" s="4"/>
      <c r="FP9" s="4"/>
      <c r="FQ9" s="4"/>
      <c r="FR9" s="4"/>
      <c r="FS9" s="4"/>
      <c r="FV9" s="4"/>
      <c r="FW9" s="4"/>
      <c r="FX9" s="4"/>
      <c r="FY9" s="4"/>
      <c r="FZ9" s="4"/>
      <c r="GA9" s="4"/>
      <c r="GB9" s="4"/>
      <c r="GC9" s="4"/>
      <c r="GD9" s="4"/>
      <c r="GG9" s="4"/>
      <c r="GH9" s="4"/>
      <c r="GI9" s="4"/>
      <c r="GJ9" s="4"/>
      <c r="GK9" s="4"/>
      <c r="GL9" s="4"/>
      <c r="GM9" s="4"/>
      <c r="GN9" s="4"/>
      <c r="GO9" s="4"/>
      <c r="GR9" s="4"/>
      <c r="GS9" s="4"/>
      <c r="GT9" s="4"/>
      <c r="GU9" s="4"/>
      <c r="GV9" s="4"/>
      <c r="GW9" s="4"/>
      <c r="GX9" s="4"/>
      <c r="GY9" s="4"/>
      <c r="GZ9" s="4"/>
      <c r="HC9" s="4"/>
      <c r="HD9" s="4"/>
      <c r="HE9" s="4"/>
      <c r="HF9" s="4"/>
      <c r="HG9" s="4"/>
      <c r="HH9" s="4"/>
      <c r="HI9" s="4"/>
      <c r="HJ9" s="4"/>
      <c r="HK9" s="4"/>
      <c r="HN9" s="4"/>
      <c r="HO9" s="4"/>
      <c r="HP9" s="4"/>
      <c r="HQ9" s="4"/>
      <c r="HR9" s="4"/>
      <c r="HS9" s="4"/>
      <c r="HT9" s="4"/>
      <c r="HU9" s="4"/>
      <c r="HV9" s="4"/>
      <c r="HY9" s="4"/>
      <c r="HZ9" s="4"/>
      <c r="IA9" s="4"/>
      <c r="IB9" s="4"/>
      <c r="IC9" s="4"/>
      <c r="ID9" s="4"/>
      <c r="IE9" s="4"/>
      <c r="IF9" s="4"/>
      <c r="IG9" s="4"/>
      <c r="IJ9" s="4"/>
      <c r="IK9" s="4"/>
      <c r="IL9" s="78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</row>
    <row r="10" spans="1:323" x14ac:dyDescent="0.2">
      <c r="A10" s="33">
        <v>3</v>
      </c>
      <c r="B10" s="63" t="s">
        <v>174</v>
      </c>
      <c r="C10" s="25"/>
      <c r="D10" s="64" t="s">
        <v>107</v>
      </c>
      <c r="E10" s="64" t="s">
        <v>17</v>
      </c>
      <c r="F10" s="65" t="s">
        <v>21</v>
      </c>
      <c r="G10" s="24" t="str">
        <f>IF(AND(OR($G$2="Y",$H$2="Y"),I10&lt;5,J10&lt;5),IF(AND(I10=#REF!,J10=#REF!),#REF!+1,1),"")</f>
        <v/>
      </c>
      <c r="H10" s="21" t="e">
        <f>IF(AND($H$2="Y",J10&gt;0,OR(AND(G10=1,#REF!=10),AND(G10=2,#REF!=20),AND(G10=3,#REF!=30),AND(G10=4,#REF!=40),AND(G10=5,#REF!=50),AND(G10=6,#REF!=60),AND(G10=7,#REF!=70),AND(G10=8,#REF!=80),AND(G10=9,#REF!=90),AND(G10=10,#REF!=100))),VLOOKUP(J10-1,SortLookup!$A$13:$B$16,2,FALSE),"")</f>
        <v>#REF!</v>
      </c>
      <c r="I10" s="34">
        <f>IF(ISNA(VLOOKUP(E10,SortLookup!$A$1:$B$5,2,FALSE))," ",VLOOKUP(E10,SortLookup!$A$1:$B$5,2,FALSE))</f>
        <v>2</v>
      </c>
      <c r="J10" s="22">
        <f>IF(ISNA(VLOOKUP(F10,SortLookup!$A$7:$B$11,2,FALSE))," ",VLOOKUP(F10,SortLookup!$A$7:$B$11,2,FALSE))</f>
        <v>2</v>
      </c>
      <c r="K10" s="58">
        <f>L10+M10+O10</f>
        <v>161.18</v>
      </c>
      <c r="L10" s="59">
        <f>AB10+AO10+BA10+BL10+BY10+CJ10+CU6+DF6+DQ6+EB6+EM6+EX6+FI6+FT6+GE6+GP6+HA6+HL6+HW6+IH6</f>
        <v>153.18</v>
      </c>
      <c r="M10" s="36">
        <f>AD10+AQ10+BC10+BN10+CA10+CL10+CW6+DH6+DS6+ED6+EO6+EZ6+FK6+FV6+GG6+GR6+HC6+HN6+HY6+IJ6</f>
        <v>0</v>
      </c>
      <c r="N10" s="37">
        <f>O10</f>
        <v>8</v>
      </c>
      <c r="O10" s="60">
        <f>W10+AJ10+AV10+BG10+BT10+CE10+CP6+DA6+DL6+DW6+EH6+ES6+FD6+FO6+FZ6+GK6+GV6+HG6+HR6+IC6</f>
        <v>8</v>
      </c>
      <c r="P10" s="31">
        <v>25.76</v>
      </c>
      <c r="Q10" s="28"/>
      <c r="R10" s="28"/>
      <c r="S10" s="28"/>
      <c r="T10" s="28"/>
      <c r="U10" s="28"/>
      <c r="V10" s="28"/>
      <c r="W10" s="29">
        <v>0</v>
      </c>
      <c r="X10" s="29">
        <v>0</v>
      </c>
      <c r="Y10" s="29">
        <v>0</v>
      </c>
      <c r="Z10" s="29">
        <v>0</v>
      </c>
      <c r="AA10" s="30">
        <v>0</v>
      </c>
      <c r="AB10" s="27">
        <f>P10+Q10+R10+S10+T10+U10+V10</f>
        <v>25.76</v>
      </c>
      <c r="AC10" s="26">
        <f>W10</f>
        <v>0</v>
      </c>
      <c r="AD10" s="23">
        <f>(X10*3)+(Y10*10)+(Z10*5)+(AA10*20)</f>
        <v>0</v>
      </c>
      <c r="AE10" s="45">
        <f>AB10+AC10+AD10</f>
        <v>25.76</v>
      </c>
      <c r="AF10" s="31">
        <v>32.630000000000003</v>
      </c>
      <c r="AG10" s="28"/>
      <c r="AH10" s="28"/>
      <c r="AI10" s="28"/>
      <c r="AJ10" s="29">
        <v>7</v>
      </c>
      <c r="AK10" s="29">
        <v>0</v>
      </c>
      <c r="AL10" s="29">
        <v>0</v>
      </c>
      <c r="AM10" s="29">
        <v>0</v>
      </c>
      <c r="AN10" s="30">
        <v>0</v>
      </c>
      <c r="AO10" s="27">
        <f>AF10+AG10+AH10+AI10</f>
        <v>32.630000000000003</v>
      </c>
      <c r="AP10" s="26">
        <f>AJ10</f>
        <v>7</v>
      </c>
      <c r="AQ10" s="23">
        <f>(AK10*3)+(AL10*10)+(AM10*5)+(AN10*20)</f>
        <v>0</v>
      </c>
      <c r="AR10" s="45">
        <f>AO10+AP10+AQ10</f>
        <v>39.630000000000003</v>
      </c>
      <c r="AS10" s="31">
        <v>21.18</v>
      </c>
      <c r="AT10" s="28"/>
      <c r="AU10" s="28"/>
      <c r="AV10" s="29">
        <v>0</v>
      </c>
      <c r="AW10" s="29">
        <v>0</v>
      </c>
      <c r="AX10" s="29">
        <v>0</v>
      </c>
      <c r="AY10" s="29">
        <v>0</v>
      </c>
      <c r="AZ10" s="30">
        <v>0</v>
      </c>
      <c r="BA10" s="27">
        <f>AS10+AT10+AU10</f>
        <v>21.18</v>
      </c>
      <c r="BB10" s="26">
        <f>AV10</f>
        <v>0</v>
      </c>
      <c r="BC10" s="23">
        <f>(AW10*3)+(AX10*10)+(AY10*5)+(AZ10*20)</f>
        <v>0</v>
      </c>
      <c r="BD10" s="45">
        <f>BA10+BB10+BC10</f>
        <v>21.18</v>
      </c>
      <c r="BE10" s="27"/>
      <c r="BF10" s="43"/>
      <c r="BG10" s="29"/>
      <c r="BH10" s="29"/>
      <c r="BI10" s="29"/>
      <c r="BJ10" s="29"/>
      <c r="BK10" s="30"/>
      <c r="BL10" s="40">
        <f>BE10+BF10</f>
        <v>0</v>
      </c>
      <c r="BM10" s="37">
        <f>BG10/2</f>
        <v>0</v>
      </c>
      <c r="BN10" s="36">
        <f>(BH10*3)+(BI10*5)+(BJ10*5)+(BK10*20)</f>
        <v>0</v>
      </c>
      <c r="BO10" s="35">
        <f>BL10+BM10+BN10</f>
        <v>0</v>
      </c>
      <c r="BP10" s="31">
        <v>37.380000000000003</v>
      </c>
      <c r="BQ10" s="28"/>
      <c r="BR10" s="28"/>
      <c r="BS10" s="28"/>
      <c r="BT10" s="29">
        <v>0</v>
      </c>
      <c r="BU10" s="29">
        <v>0</v>
      </c>
      <c r="BV10" s="29">
        <v>0</v>
      </c>
      <c r="BW10" s="29">
        <v>0</v>
      </c>
      <c r="BX10" s="30">
        <v>0</v>
      </c>
      <c r="BY10" s="27">
        <f>BP10+BQ10+BR10+BS10</f>
        <v>37.380000000000003</v>
      </c>
      <c r="BZ10" s="26">
        <f>BT10</f>
        <v>0</v>
      </c>
      <c r="CA10" s="32">
        <f>(BU10*3)+(BV10*10)+(BW10*5)+(BX10*20)</f>
        <v>0</v>
      </c>
      <c r="CB10" s="72">
        <f>BY10+BZ10+CA10</f>
        <v>37.380000000000003</v>
      </c>
      <c r="CC10" s="31">
        <v>36.229999999999997</v>
      </c>
      <c r="CD10" s="28"/>
      <c r="CE10" s="29">
        <v>1</v>
      </c>
      <c r="CF10" s="29">
        <v>0</v>
      </c>
      <c r="CG10" s="29">
        <v>0</v>
      </c>
      <c r="CH10" s="29">
        <v>0</v>
      </c>
      <c r="CI10" s="30">
        <v>0</v>
      </c>
      <c r="CJ10" s="27">
        <f>CC10+CD10</f>
        <v>36.229999999999997</v>
      </c>
      <c r="CK10" s="26">
        <f>CE10</f>
        <v>1</v>
      </c>
      <c r="CL10" s="23">
        <f>(CF10*3)+(CG10*10)+(CH10*5)+(CI10*20)</f>
        <v>0</v>
      </c>
      <c r="CM10" s="45">
        <f>CJ10+CK10+CL10</f>
        <v>37.229999999999997</v>
      </c>
      <c r="CN10" s="4"/>
      <c r="CO10" s="4"/>
      <c r="CP10" s="4"/>
      <c r="CQ10" s="4"/>
      <c r="CR10" s="4"/>
      <c r="CS10" s="4"/>
      <c r="CT10" s="4"/>
      <c r="CW10" s="4"/>
      <c r="CX10" s="4"/>
      <c r="CY10" s="4"/>
      <c r="CZ10" s="4"/>
      <c r="DA10" s="4"/>
      <c r="DB10" s="4"/>
      <c r="DC10" s="4"/>
      <c r="DD10" s="4"/>
      <c r="DE10" s="4"/>
      <c r="DH10" s="4"/>
      <c r="DI10" s="4"/>
      <c r="DJ10" s="4"/>
      <c r="DK10" s="4"/>
      <c r="DL10" s="4"/>
      <c r="DM10" s="4"/>
      <c r="DN10" s="4"/>
      <c r="DO10" s="4"/>
      <c r="DP10" s="4"/>
      <c r="DS10" s="4"/>
      <c r="DT10" s="4"/>
      <c r="DU10" s="4"/>
      <c r="DV10" s="4"/>
      <c r="DW10" s="4"/>
      <c r="DX10" s="4"/>
      <c r="DY10" s="4"/>
      <c r="DZ10" s="4"/>
      <c r="EA10" s="4"/>
      <c r="ED10" s="4"/>
      <c r="EE10" s="4"/>
      <c r="EF10" s="4"/>
      <c r="EG10" s="4"/>
      <c r="EH10" s="4"/>
      <c r="EI10" s="4"/>
      <c r="EJ10" s="4"/>
      <c r="EK10" s="4"/>
      <c r="EL10" s="4"/>
      <c r="EO10" s="4"/>
      <c r="EP10" s="4"/>
      <c r="EQ10" s="4"/>
      <c r="ER10" s="4"/>
      <c r="ES10" s="4"/>
      <c r="ET10" s="4"/>
      <c r="EU10" s="4"/>
      <c r="EV10" s="4"/>
      <c r="EW10" s="4"/>
      <c r="EZ10" s="4"/>
      <c r="FA10" s="4"/>
      <c r="FB10" s="4"/>
      <c r="FC10" s="4"/>
      <c r="FD10" s="4"/>
      <c r="FE10" s="4"/>
      <c r="FF10" s="4"/>
      <c r="FG10" s="4"/>
      <c r="FH10" s="4"/>
      <c r="FK10" s="4"/>
      <c r="FL10" s="4"/>
      <c r="FM10" s="4"/>
      <c r="FN10" s="4"/>
      <c r="FO10" s="4"/>
      <c r="FP10" s="4"/>
      <c r="FQ10" s="4"/>
      <c r="FR10" s="4"/>
      <c r="FS10" s="4"/>
      <c r="FV10" s="4"/>
      <c r="FW10" s="4"/>
      <c r="FX10" s="4"/>
      <c r="FY10" s="4"/>
      <c r="FZ10" s="4"/>
      <c r="GA10" s="4"/>
      <c r="GB10" s="4"/>
      <c r="GC10" s="4"/>
      <c r="GD10" s="4"/>
      <c r="GG10" s="4"/>
      <c r="GH10" s="4"/>
      <c r="GI10" s="4"/>
      <c r="GJ10" s="4"/>
      <c r="GK10" s="4"/>
      <c r="GL10" s="4"/>
      <c r="GM10" s="4"/>
      <c r="GN10" s="4"/>
      <c r="GO10" s="4"/>
      <c r="GR10" s="4"/>
      <c r="GS10" s="4"/>
      <c r="GT10" s="4"/>
      <c r="GU10" s="4"/>
      <c r="GV10" s="4"/>
      <c r="GW10" s="4"/>
      <c r="GX10" s="4"/>
      <c r="GY10" s="4"/>
      <c r="GZ10" s="4"/>
      <c r="HC10" s="4"/>
      <c r="HD10" s="4"/>
      <c r="HE10" s="4"/>
      <c r="HF10" s="4"/>
      <c r="HG10" s="4"/>
      <c r="HH10" s="4"/>
      <c r="HI10" s="4"/>
      <c r="HJ10" s="4"/>
      <c r="HK10" s="4"/>
      <c r="HN10" s="4"/>
      <c r="HO10" s="4"/>
      <c r="HP10" s="4"/>
      <c r="HQ10" s="4"/>
      <c r="HR10" s="4"/>
      <c r="HS10" s="4"/>
      <c r="HT10" s="4"/>
      <c r="HU10" s="4"/>
      <c r="HV10" s="4"/>
      <c r="HY10" s="4"/>
      <c r="HZ10" s="4"/>
      <c r="IA10" s="4"/>
      <c r="IB10" s="4"/>
      <c r="IC10" s="4"/>
      <c r="ID10" s="4"/>
      <c r="IE10" s="4"/>
      <c r="IF10" s="4"/>
      <c r="IG10" s="4"/>
      <c r="IJ10" s="4"/>
      <c r="IK10" s="4"/>
      <c r="IL10" s="78"/>
      <c r="IM10" s="4"/>
      <c r="IN10" s="4"/>
      <c r="IO10" s="4"/>
      <c r="IP10" s="4"/>
      <c r="IQ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</row>
    <row r="11" spans="1:323" x14ac:dyDescent="0.2">
      <c r="A11" s="33">
        <v>4</v>
      </c>
      <c r="B11" s="63" t="s">
        <v>166</v>
      </c>
      <c r="C11" s="25"/>
      <c r="D11" s="64"/>
      <c r="E11" s="64" t="s">
        <v>17</v>
      </c>
      <c r="F11" s="65" t="s">
        <v>21</v>
      </c>
      <c r="G11" s="24" t="str">
        <f>IF(AND(OR($G$2="Y",$H$2="Y"),I11&lt;5,J11&lt;5),IF(AND(I11=#REF!,J11=#REF!),#REF!+1,1),"")</f>
        <v/>
      </c>
      <c r="H11" s="21" t="e">
        <f>IF(AND($H$2="Y",J11&gt;0,OR(AND(G11=1,#REF!=10),AND(G11=2,#REF!=20),AND(G11=3,#REF!=30),AND(G11=4,#REF!=40),AND(G11=5,#REF!=50),AND(G11=6,#REF!=60),AND(G11=7,#REF!=70),AND(G11=8,#REF!=80),AND(G11=9,#REF!=90),AND(G11=10,#REF!=100))),VLOOKUP(J11-1,SortLookup!$A$13:$B$16,2,FALSE),"")</f>
        <v>#REF!</v>
      </c>
      <c r="I11" s="34">
        <f>IF(ISNA(VLOOKUP(E11,SortLookup!$A$1:$B$5,2,FALSE))," ",VLOOKUP(E11,SortLookup!$A$1:$B$5,2,FALSE))</f>
        <v>2</v>
      </c>
      <c r="J11" s="22">
        <f>IF(ISNA(VLOOKUP(F11,SortLookup!$A$7:$B$11,2,FALSE))," ",VLOOKUP(F11,SortLookup!$A$7:$B$11,2,FALSE))</f>
        <v>2</v>
      </c>
      <c r="K11" s="58">
        <f>L11+M11+O11</f>
        <v>166.14</v>
      </c>
      <c r="L11" s="59">
        <f>AB11+AO11+BA11+BL11+BY11+CJ11+CU3+DF3+DQ3+EB3+EM3+EX3+FI3+FT3+GE3+GP3+HA3+HL3+HW3+IH3</f>
        <v>149.13999999999999</v>
      </c>
      <c r="M11" s="36">
        <f>AD11+AQ11+BC11+BN11+CA11+CL11+CW3+DH3+DS3+ED3+EO3+EZ3+FK3+FV3+GG3+GR3+HC3+HN3+HY3+IJ3</f>
        <v>3</v>
      </c>
      <c r="N11" s="37">
        <f>O11</f>
        <v>14</v>
      </c>
      <c r="O11" s="60">
        <f>W11+AJ11+AV11+BG11+BT11+CE11+CP3+DA3+DL3+DW3+EH3+ES3+FD3+FO3+FZ3+GK3+GV3+HG3+HR3+IC3</f>
        <v>14</v>
      </c>
      <c r="P11" s="31">
        <v>25.23</v>
      </c>
      <c r="Q11" s="28"/>
      <c r="R11" s="28"/>
      <c r="S11" s="28"/>
      <c r="T11" s="28"/>
      <c r="U11" s="28"/>
      <c r="V11" s="28"/>
      <c r="W11" s="29">
        <v>3</v>
      </c>
      <c r="X11" s="29">
        <v>0</v>
      </c>
      <c r="Y11" s="29">
        <v>0</v>
      </c>
      <c r="Z11" s="29">
        <v>0</v>
      </c>
      <c r="AA11" s="30">
        <v>0</v>
      </c>
      <c r="AB11" s="27">
        <f>P11+Q11+R11+S11+T11+U11+V11</f>
        <v>25.23</v>
      </c>
      <c r="AC11" s="26">
        <f>W11</f>
        <v>3</v>
      </c>
      <c r="AD11" s="23">
        <f>(X11*3)+(Y11*10)+(Z11*5)+(AA11*20)</f>
        <v>0</v>
      </c>
      <c r="AE11" s="45">
        <f>AB11+AC11+AD11</f>
        <v>28.23</v>
      </c>
      <c r="AF11" s="31">
        <v>36.08</v>
      </c>
      <c r="AG11" s="28"/>
      <c r="AH11" s="28"/>
      <c r="AI11" s="28"/>
      <c r="AJ11" s="29">
        <v>3</v>
      </c>
      <c r="AK11" s="29">
        <v>1</v>
      </c>
      <c r="AL11" s="29">
        <v>0</v>
      </c>
      <c r="AM11" s="29">
        <v>0</v>
      </c>
      <c r="AN11" s="30">
        <v>0</v>
      </c>
      <c r="AO11" s="27">
        <f>AF11+AG11+AH11+AI11</f>
        <v>36.08</v>
      </c>
      <c r="AP11" s="26">
        <f>AJ11</f>
        <v>3</v>
      </c>
      <c r="AQ11" s="23">
        <f>(AK11*3)+(AL11*10)+(AM11*5)+(AN11*20)</f>
        <v>3</v>
      </c>
      <c r="AR11" s="45">
        <f>AO11+AP11+AQ11</f>
        <v>42.08</v>
      </c>
      <c r="AS11" s="31">
        <v>20.72</v>
      </c>
      <c r="AT11" s="28"/>
      <c r="AU11" s="28"/>
      <c r="AV11" s="29">
        <v>0</v>
      </c>
      <c r="AW11" s="29">
        <v>0</v>
      </c>
      <c r="AX11" s="29">
        <v>0</v>
      </c>
      <c r="AY11" s="29">
        <v>0</v>
      </c>
      <c r="AZ11" s="30">
        <v>0</v>
      </c>
      <c r="BA11" s="27">
        <f>AS11+AT11+AU11</f>
        <v>20.72</v>
      </c>
      <c r="BB11" s="26">
        <f>AV11</f>
        <v>0</v>
      </c>
      <c r="BC11" s="23">
        <f>(AW11*3)+(AX11*10)+(AY11*5)+(AZ11*20)</f>
        <v>0</v>
      </c>
      <c r="BD11" s="45">
        <f>BA11+BB11+BC11</f>
        <v>20.72</v>
      </c>
      <c r="BE11" s="27"/>
      <c r="BF11" s="43"/>
      <c r="BG11" s="29"/>
      <c r="BH11" s="29"/>
      <c r="BI11" s="29"/>
      <c r="BJ11" s="29"/>
      <c r="BK11" s="30"/>
      <c r="BL11" s="40">
        <f>BE11+BF11</f>
        <v>0</v>
      </c>
      <c r="BM11" s="37">
        <f>BG11/2</f>
        <v>0</v>
      </c>
      <c r="BN11" s="36">
        <f>(BH11*3)+(BI11*5)+(BJ11*5)+(BK11*20)</f>
        <v>0</v>
      </c>
      <c r="BO11" s="35">
        <f>BL11+BM11+BN11</f>
        <v>0</v>
      </c>
      <c r="BP11" s="31">
        <v>34.94</v>
      </c>
      <c r="BQ11" s="28"/>
      <c r="BR11" s="28"/>
      <c r="BS11" s="28"/>
      <c r="BT11" s="29">
        <v>1</v>
      </c>
      <c r="BU11" s="29">
        <v>0</v>
      </c>
      <c r="BV11" s="29">
        <v>0</v>
      </c>
      <c r="BW11" s="29">
        <v>0</v>
      </c>
      <c r="BX11" s="30">
        <v>0</v>
      </c>
      <c r="BY11" s="27">
        <f>BP11+BQ11+BR11+BS11</f>
        <v>34.94</v>
      </c>
      <c r="BZ11" s="26">
        <f>BT11</f>
        <v>1</v>
      </c>
      <c r="CA11" s="32">
        <f>(BU11*3)+(BV11*10)+(BW11*5)+(BX11*20)</f>
        <v>0</v>
      </c>
      <c r="CB11" s="72">
        <f>BY11+BZ11+CA11</f>
        <v>35.94</v>
      </c>
      <c r="CC11" s="31">
        <v>32.17</v>
      </c>
      <c r="CD11" s="28"/>
      <c r="CE11" s="29">
        <v>7</v>
      </c>
      <c r="CF11" s="29">
        <v>0</v>
      </c>
      <c r="CG11" s="29">
        <v>0</v>
      </c>
      <c r="CH11" s="29">
        <v>0</v>
      </c>
      <c r="CI11" s="30">
        <v>0</v>
      </c>
      <c r="CJ11" s="27">
        <f>CC11+CD11</f>
        <v>32.17</v>
      </c>
      <c r="CK11" s="26">
        <f>CE11</f>
        <v>7</v>
      </c>
      <c r="CL11" s="23">
        <f>(CF11*3)+(CG11*10)+(CH11*5)+(CI11*20)</f>
        <v>0</v>
      </c>
      <c r="CM11" s="45">
        <f>CJ11+CK11+CL11</f>
        <v>39.17</v>
      </c>
      <c r="CN11" s="4"/>
      <c r="CO11" s="4"/>
      <c r="CP11" s="4"/>
      <c r="CQ11" s="4"/>
      <c r="CR11" s="4"/>
      <c r="CS11" s="4"/>
      <c r="CT11" s="4"/>
      <c r="CW11" s="4"/>
      <c r="CX11" s="4"/>
      <c r="CY11" s="4"/>
      <c r="CZ11" s="4"/>
      <c r="DA11" s="4"/>
      <c r="DB11" s="4"/>
      <c r="DC11" s="4"/>
      <c r="DD11" s="4"/>
      <c r="DE11" s="4"/>
      <c r="DH11" s="4"/>
      <c r="DI11" s="4"/>
      <c r="DJ11" s="4"/>
      <c r="DK11" s="4"/>
      <c r="DL11" s="4"/>
      <c r="DM11" s="4"/>
      <c r="DN11" s="4"/>
      <c r="DO11" s="4"/>
      <c r="DP11" s="4"/>
      <c r="DS11" s="4"/>
      <c r="DT11" s="4"/>
      <c r="DU11" s="4"/>
      <c r="DV11" s="4"/>
      <c r="DW11" s="4"/>
      <c r="DX11" s="4"/>
      <c r="DY11" s="4"/>
      <c r="DZ11" s="4"/>
      <c r="EA11" s="4"/>
      <c r="ED11" s="4"/>
      <c r="EE11" s="4"/>
      <c r="EF11" s="4"/>
      <c r="EG11" s="4"/>
      <c r="EH11" s="4"/>
      <c r="EI11" s="4"/>
      <c r="EJ11" s="4"/>
      <c r="EK11" s="4"/>
      <c r="EL11" s="4"/>
      <c r="EO11" s="4"/>
      <c r="EP11" s="4"/>
      <c r="EQ11" s="4"/>
      <c r="ER11" s="4"/>
      <c r="ES11" s="4"/>
      <c r="ET11" s="4"/>
      <c r="EU11" s="4"/>
      <c r="EV11" s="4"/>
      <c r="EW11" s="4"/>
      <c r="EZ11" s="4"/>
      <c r="FA11" s="4"/>
      <c r="FB11" s="4"/>
      <c r="FC11" s="4"/>
      <c r="FD11" s="4"/>
      <c r="FE11" s="4"/>
      <c r="FF11" s="4"/>
      <c r="FG11" s="4"/>
      <c r="FH11" s="4"/>
      <c r="FK11" s="4"/>
      <c r="FL11" s="4"/>
      <c r="FM11" s="4"/>
      <c r="FN11" s="4"/>
      <c r="FO11" s="4"/>
      <c r="FP11" s="4"/>
      <c r="FQ11" s="4"/>
      <c r="FR11" s="4"/>
      <c r="FS11" s="4"/>
      <c r="FV11" s="4"/>
      <c r="FW11" s="4"/>
      <c r="FX11" s="4"/>
      <c r="FY11" s="4"/>
      <c r="FZ11" s="4"/>
      <c r="GA11" s="4"/>
      <c r="GB11" s="4"/>
      <c r="GC11" s="4"/>
      <c r="GD11" s="4"/>
      <c r="GG11" s="4"/>
      <c r="GH11" s="4"/>
      <c r="GI11" s="4"/>
      <c r="GJ11" s="4"/>
      <c r="GK11" s="4"/>
      <c r="GL11" s="4"/>
      <c r="GM11" s="4"/>
      <c r="GN11" s="4"/>
      <c r="GO11" s="4"/>
      <c r="GR11" s="4"/>
      <c r="GS11" s="4"/>
      <c r="GT11" s="4"/>
      <c r="GU11" s="4"/>
      <c r="GV11" s="4"/>
      <c r="GW11" s="4"/>
      <c r="GX11" s="4"/>
      <c r="GY11" s="4"/>
      <c r="GZ11" s="4"/>
      <c r="HC11" s="4"/>
      <c r="HD11" s="4"/>
      <c r="HE11" s="4"/>
      <c r="HF11" s="4"/>
      <c r="HG11" s="4"/>
      <c r="HH11" s="4"/>
      <c r="HI11" s="4"/>
      <c r="HJ11" s="4"/>
      <c r="HK11" s="4"/>
      <c r="HN11" s="4"/>
      <c r="HO11" s="4"/>
      <c r="HP11" s="4"/>
      <c r="HQ11" s="4"/>
      <c r="HR11" s="4"/>
      <c r="HS11" s="4"/>
      <c r="HT11" s="4"/>
      <c r="HU11" s="4"/>
      <c r="HV11" s="4"/>
      <c r="HY11" s="4"/>
      <c r="HZ11" s="4"/>
      <c r="IA11" s="4"/>
      <c r="IB11" s="4"/>
      <c r="IC11" s="4"/>
      <c r="ID11" s="4"/>
      <c r="IE11" s="4"/>
      <c r="IF11" s="4"/>
      <c r="IG11" s="4"/>
      <c r="IJ11" s="4"/>
      <c r="IK11" s="4"/>
      <c r="IL11" s="78"/>
      <c r="IM11" s="4"/>
      <c r="IN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</row>
    <row r="12" spans="1:323" x14ac:dyDescent="0.2">
      <c r="A12" s="33">
        <v>5</v>
      </c>
      <c r="B12" s="63" t="s">
        <v>130</v>
      </c>
      <c r="C12" s="25"/>
      <c r="D12" s="64" t="s">
        <v>104</v>
      </c>
      <c r="E12" s="64" t="s">
        <v>17</v>
      </c>
      <c r="F12" s="65" t="s">
        <v>21</v>
      </c>
      <c r="G12" s="24" t="str">
        <f>IF(AND(OR($G$2="Y",$H$2="Y"),I12&lt;5,J12&lt;5),IF(AND(I12=#REF!,J12=#REF!),#REF!+1,1),"")</f>
        <v/>
      </c>
      <c r="H12" s="21" t="e">
        <f>IF(AND($H$2="Y",J12&gt;0,OR(AND(G12=1,#REF!=10),AND(G12=2,#REF!=20),AND(G12=3,#REF!=30),AND(G12=4,#REF!=40),AND(G12=5,#REF!=50),AND(G12=6,#REF!=60),AND(G12=7,#REF!=70),AND(G12=8,#REF!=80),AND(G12=9,#REF!=90),AND(G12=10,#REF!=100))),VLOOKUP(J12-1,SortLookup!$A$13:$B$16,2,FALSE),"")</f>
        <v>#REF!</v>
      </c>
      <c r="I12" s="34">
        <f>IF(ISNA(VLOOKUP(E12,SortLookup!$A$1:$B$5,2,FALSE))," ",VLOOKUP(E12,SortLookup!$A$1:$B$5,2,FALSE))</f>
        <v>2</v>
      </c>
      <c r="J12" s="22">
        <f>IF(ISNA(VLOOKUP(F12,SortLookup!$A$7:$B$11,2,FALSE))," ",VLOOKUP(F12,SortLookup!$A$7:$B$11,2,FALSE))</f>
        <v>2</v>
      </c>
      <c r="K12" s="58">
        <f>L12+M12+O12</f>
        <v>183.35</v>
      </c>
      <c r="L12" s="59">
        <f>AB12+AO12+BA12+BL12+BY12+CJ12+CU12+DF12+DQ12+EB12+EM12+EX12+FI12+FT12+GE12+GP12+HA12+HL12+HW12+IH12</f>
        <v>140.35</v>
      </c>
      <c r="M12" s="36">
        <f>AD12+AQ12+BC12+BN12+CA12+CL12+CW12+DH12+DS12+ED12+EO12+EZ12+FK12+FV12+GG12+GR12+HC12+HN12+HY12+IJ12</f>
        <v>10</v>
      </c>
      <c r="N12" s="37">
        <f>O12</f>
        <v>33</v>
      </c>
      <c r="O12" s="60">
        <f>W12+AJ12+AV12+BG12+BT12+CE12+CP12+DA12+DL12+DW12+EH12+ES12+FD12+FO12+FZ12+GK12+GV12+HG12+HR12+IC12</f>
        <v>33</v>
      </c>
      <c r="P12" s="31">
        <v>23.63</v>
      </c>
      <c r="Q12" s="28"/>
      <c r="R12" s="28"/>
      <c r="S12" s="28"/>
      <c r="T12" s="28"/>
      <c r="U12" s="28"/>
      <c r="V12" s="28"/>
      <c r="W12" s="29">
        <v>0</v>
      </c>
      <c r="X12" s="29">
        <v>0</v>
      </c>
      <c r="Y12" s="29">
        <v>0</v>
      </c>
      <c r="Z12" s="29">
        <v>0</v>
      </c>
      <c r="AA12" s="30">
        <v>0</v>
      </c>
      <c r="AB12" s="27">
        <f>P12+Q12+R12+S12+T12+U12+V12</f>
        <v>23.63</v>
      </c>
      <c r="AC12" s="26">
        <f>W12</f>
        <v>0</v>
      </c>
      <c r="AD12" s="23">
        <f>(X12*3)+(Y12*10)+(Z12*5)+(AA12*20)</f>
        <v>0</v>
      </c>
      <c r="AE12" s="45">
        <f>AB12+AC12+AD12</f>
        <v>23.63</v>
      </c>
      <c r="AF12" s="31">
        <v>36.229999999999997</v>
      </c>
      <c r="AG12" s="28"/>
      <c r="AH12" s="28"/>
      <c r="AI12" s="28"/>
      <c r="AJ12" s="29">
        <v>12</v>
      </c>
      <c r="AK12" s="29">
        <v>0</v>
      </c>
      <c r="AL12" s="29">
        <v>0</v>
      </c>
      <c r="AM12" s="29">
        <v>0</v>
      </c>
      <c r="AN12" s="30">
        <v>0</v>
      </c>
      <c r="AO12" s="27">
        <f>AF12+AG12+AH12+AI12</f>
        <v>36.229999999999997</v>
      </c>
      <c r="AP12" s="26">
        <f>AJ12</f>
        <v>12</v>
      </c>
      <c r="AQ12" s="23">
        <f>(AK12*3)+(AL12*10)+(AM12*5)+(AN12*20)</f>
        <v>0</v>
      </c>
      <c r="AR12" s="45">
        <f>AO12+AP12+AQ12</f>
        <v>48.23</v>
      </c>
      <c r="AS12" s="31">
        <v>24.88</v>
      </c>
      <c r="AT12" s="28"/>
      <c r="AU12" s="28"/>
      <c r="AV12" s="29">
        <v>12</v>
      </c>
      <c r="AW12" s="29">
        <v>0</v>
      </c>
      <c r="AX12" s="29">
        <v>0</v>
      </c>
      <c r="AY12" s="29">
        <v>2</v>
      </c>
      <c r="AZ12" s="30">
        <v>0</v>
      </c>
      <c r="BA12" s="27">
        <f>AS12+AT12+AU12</f>
        <v>24.88</v>
      </c>
      <c r="BB12" s="26">
        <f>AV12</f>
        <v>12</v>
      </c>
      <c r="BC12" s="23">
        <f>(AW12*3)+(AX12*10)+(AY12*5)+(AZ12*20)</f>
        <v>10</v>
      </c>
      <c r="BD12" s="45">
        <f>BA12+BB12+BC12</f>
        <v>46.88</v>
      </c>
      <c r="BE12" s="27"/>
      <c r="BF12" s="43"/>
      <c r="BG12" s="29"/>
      <c r="BH12" s="29"/>
      <c r="BI12" s="29"/>
      <c r="BJ12" s="29"/>
      <c r="BK12" s="30"/>
      <c r="BL12" s="40">
        <f>BE12+BF12</f>
        <v>0</v>
      </c>
      <c r="BM12" s="37">
        <f>BG12/2</f>
        <v>0</v>
      </c>
      <c r="BN12" s="36">
        <f>(BH12*3)+(BI12*5)+(BJ12*5)+(BK12*20)</f>
        <v>0</v>
      </c>
      <c r="BO12" s="35">
        <f>BL12+BM12+BN12</f>
        <v>0</v>
      </c>
      <c r="BP12" s="31">
        <v>29.16</v>
      </c>
      <c r="BQ12" s="28"/>
      <c r="BR12" s="28"/>
      <c r="BS12" s="28"/>
      <c r="BT12" s="29">
        <v>2</v>
      </c>
      <c r="BU12" s="29">
        <v>0</v>
      </c>
      <c r="BV12" s="29">
        <v>0</v>
      </c>
      <c r="BW12" s="29">
        <v>0</v>
      </c>
      <c r="BX12" s="30">
        <v>0</v>
      </c>
      <c r="BY12" s="27">
        <f>BP12+BQ12+BR12+BS12</f>
        <v>29.16</v>
      </c>
      <c r="BZ12" s="26">
        <f>BT12</f>
        <v>2</v>
      </c>
      <c r="CA12" s="32">
        <f>(BU12*3)+(BV12*10)+(BW12*5)+(BX12*20)</f>
        <v>0</v>
      </c>
      <c r="CB12" s="72">
        <f>BY12+BZ12+CA12</f>
        <v>31.16</v>
      </c>
      <c r="CC12" s="31">
        <v>26.45</v>
      </c>
      <c r="CD12" s="28"/>
      <c r="CE12" s="29">
        <v>7</v>
      </c>
      <c r="CF12" s="29">
        <v>0</v>
      </c>
      <c r="CG12" s="29">
        <v>0</v>
      </c>
      <c r="CH12" s="29">
        <v>0</v>
      </c>
      <c r="CI12" s="30">
        <v>0</v>
      </c>
      <c r="CJ12" s="27">
        <f>CC12+CD12</f>
        <v>26.45</v>
      </c>
      <c r="CK12" s="26">
        <f>CE12</f>
        <v>7</v>
      </c>
      <c r="CL12" s="23">
        <f>(CF12*3)+(CG12*10)+(CH12*5)+(CI12*20)</f>
        <v>0</v>
      </c>
      <c r="CM12" s="45">
        <f>CJ12+CK12+CL12</f>
        <v>33.450000000000003</v>
      </c>
      <c r="CN12" s="1"/>
      <c r="CO12" s="1"/>
      <c r="CP12" s="2"/>
      <c r="CQ12" s="2"/>
      <c r="CR12" s="2"/>
      <c r="CS12" s="2"/>
      <c r="CT12" s="2"/>
      <c r="CU12" s="61"/>
      <c r="CV12" s="13"/>
      <c r="CW12" s="6"/>
      <c r="CX12" s="38"/>
      <c r="CY12" s="1"/>
      <c r="CZ12" s="1"/>
      <c r="DA12" s="2"/>
      <c r="DB12" s="2"/>
      <c r="DC12" s="2"/>
      <c r="DD12" s="2"/>
      <c r="DE12" s="2"/>
      <c r="DF12" s="61"/>
      <c r="DG12" s="13"/>
      <c r="DH12" s="6"/>
      <c r="DI12" s="38"/>
      <c r="DJ12" s="1"/>
      <c r="DK12" s="1"/>
      <c r="DL12" s="2"/>
      <c r="DM12" s="2"/>
      <c r="DN12" s="2"/>
      <c r="DO12" s="2"/>
      <c r="DP12" s="2"/>
      <c r="DQ12" s="61"/>
      <c r="DR12" s="13"/>
      <c r="DS12" s="6"/>
      <c r="DT12" s="38"/>
      <c r="DU12" s="1"/>
      <c r="DV12" s="1"/>
      <c r="DW12" s="2"/>
      <c r="DX12" s="2"/>
      <c r="DY12" s="2"/>
      <c r="DZ12" s="2"/>
      <c r="EA12" s="2"/>
      <c r="EB12" s="61"/>
      <c r="EC12" s="13"/>
      <c r="ED12" s="6"/>
      <c r="EE12" s="38"/>
      <c r="EF12" s="1"/>
      <c r="EG12" s="1"/>
      <c r="EH12" s="2"/>
      <c r="EI12" s="2"/>
      <c r="EJ12" s="2"/>
      <c r="EK12" s="2"/>
      <c r="EL12" s="2"/>
      <c r="EM12" s="61"/>
      <c r="EN12" s="13"/>
      <c r="EO12" s="6"/>
      <c r="EP12" s="38"/>
      <c r="EQ12" s="1"/>
      <c r="ER12" s="1"/>
      <c r="ES12" s="2"/>
      <c r="ET12" s="2"/>
      <c r="EU12" s="2"/>
      <c r="EV12" s="2"/>
      <c r="EW12" s="2"/>
      <c r="EX12" s="61"/>
      <c r="EY12" s="13"/>
      <c r="EZ12" s="6"/>
      <c r="FA12" s="38"/>
      <c r="FB12" s="1"/>
      <c r="FC12" s="1"/>
      <c r="FD12" s="2"/>
      <c r="FE12" s="2"/>
      <c r="FF12" s="2"/>
      <c r="FG12" s="2"/>
      <c r="FH12" s="2"/>
      <c r="FI12" s="61"/>
      <c r="FJ12" s="13"/>
      <c r="FK12" s="6"/>
      <c r="FL12" s="38"/>
      <c r="FM12" s="1"/>
      <c r="FN12" s="1"/>
      <c r="FO12" s="2"/>
      <c r="FP12" s="2"/>
      <c r="FQ12" s="2"/>
      <c r="FR12" s="2"/>
      <c r="FS12" s="2"/>
      <c r="FT12" s="61"/>
      <c r="FU12" s="13"/>
      <c r="FV12" s="6"/>
      <c r="FW12" s="38"/>
      <c r="FX12" s="1"/>
      <c r="FY12" s="1"/>
      <c r="FZ12" s="2"/>
      <c r="GA12" s="2"/>
      <c r="GB12" s="2"/>
      <c r="GC12" s="2"/>
      <c r="GD12" s="2"/>
      <c r="GE12" s="61"/>
      <c r="GF12" s="13"/>
      <c r="GG12" s="6"/>
      <c r="GH12" s="38"/>
      <c r="GI12" s="1"/>
      <c r="GJ12" s="1"/>
      <c r="GK12" s="2"/>
      <c r="GL12" s="2"/>
      <c r="GM12" s="2"/>
      <c r="GN12" s="2"/>
      <c r="GO12" s="2"/>
      <c r="GP12" s="61"/>
      <c r="GQ12" s="13"/>
      <c r="GR12" s="6"/>
      <c r="GS12" s="38"/>
      <c r="GT12" s="1"/>
      <c r="GU12" s="1"/>
      <c r="GV12" s="2"/>
      <c r="GW12" s="2"/>
      <c r="GX12" s="2"/>
      <c r="GY12" s="2"/>
      <c r="GZ12" s="2"/>
      <c r="HA12" s="61"/>
      <c r="HB12" s="13"/>
      <c r="HC12" s="6"/>
      <c r="HD12" s="38"/>
      <c r="HE12" s="1"/>
      <c r="HF12" s="1"/>
      <c r="HG12" s="2"/>
      <c r="HH12" s="2"/>
      <c r="HI12" s="2"/>
      <c r="HJ12" s="2"/>
      <c r="HK12" s="2"/>
      <c r="HL12" s="61"/>
      <c r="HM12" s="13"/>
      <c r="HN12" s="6"/>
      <c r="HO12" s="38"/>
      <c r="HP12" s="1"/>
      <c r="HQ12" s="1"/>
      <c r="HR12" s="2"/>
      <c r="HS12" s="2"/>
      <c r="HT12" s="2"/>
      <c r="HU12" s="2"/>
      <c r="HV12" s="2"/>
      <c r="HW12" s="61"/>
      <c r="HX12" s="13"/>
      <c r="HY12" s="6"/>
      <c r="HZ12" s="38"/>
      <c r="IA12" s="1"/>
      <c r="IB12" s="1"/>
      <c r="IC12" s="2"/>
      <c r="ID12" s="2"/>
      <c r="IE12" s="2"/>
      <c r="IF12" s="2"/>
      <c r="IG12" s="2"/>
      <c r="IH12" s="61"/>
      <c r="II12" s="13"/>
      <c r="IJ12" s="6"/>
      <c r="IK12" s="38"/>
      <c r="IL12" s="78"/>
      <c r="IO12" s="4"/>
      <c r="IP12" s="4"/>
      <c r="IQ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</row>
    <row r="13" spans="1:323" x14ac:dyDescent="0.2">
      <c r="A13" s="33">
        <v>6</v>
      </c>
      <c r="B13" s="63" t="s">
        <v>159</v>
      </c>
      <c r="C13" s="25"/>
      <c r="D13" s="64"/>
      <c r="E13" s="64" t="s">
        <v>17</v>
      </c>
      <c r="F13" s="65" t="s">
        <v>22</v>
      </c>
      <c r="G13" s="24" t="str">
        <f>IF(AND(OR($G$2="Y",$H$2="Y"),I13&lt;5,J13&lt;5),IF(AND(I13=#REF!,J13=#REF!),#REF!+1,1),"")</f>
        <v/>
      </c>
      <c r="H13" s="21" t="e">
        <f>IF(AND($H$2="Y",J13&gt;0,OR(AND(G13=1,#REF!=10),AND(G13=2,#REF!=20),AND(G13=3,#REF!=30),AND(G13=4,#REF!=40),AND(G13=5,#REF!=50),AND(G13=6,#REF!=60),AND(G13=7,#REF!=70),AND(G13=8,#REF!=80),AND(G13=9,#REF!=90),AND(G13=10,#REF!=100))),VLOOKUP(J13-1,SortLookup!$A$13:$B$16,2,FALSE),"")</f>
        <v>#REF!</v>
      </c>
      <c r="I13" s="34">
        <f>IF(ISNA(VLOOKUP(E13,SortLookup!$A$1:$B$5,2,FALSE))," ",VLOOKUP(E13,SortLookup!$A$1:$B$5,2,FALSE))</f>
        <v>2</v>
      </c>
      <c r="J13" s="22">
        <f>IF(ISNA(VLOOKUP(F13,SortLookup!$A$7:$B$11,2,FALSE))," ",VLOOKUP(F13,SortLookup!$A$7:$B$11,2,FALSE))</f>
        <v>3</v>
      </c>
      <c r="K13" s="58">
        <f>L13+M13+O13</f>
        <v>188.2</v>
      </c>
      <c r="L13" s="59">
        <f>AB13+AO13+BA13+BL13+BY13+CJ13+CU12+DF12+DQ12+EB12+EM12+EX12+FI12+FT12+GE12+GP12+HA12+HL12+HW12+IH12</f>
        <v>154.19999999999999</v>
      </c>
      <c r="M13" s="36">
        <f>AD13+AQ13+BC13+BN13+CA13+CL13+CW12+DH12+DS12+ED12+EO12+EZ12+FK12+FV12+GG12+GR12+HC12+HN12+HY12+IJ12</f>
        <v>11</v>
      </c>
      <c r="N13" s="37">
        <f>O13</f>
        <v>23</v>
      </c>
      <c r="O13" s="60">
        <f>W13+AJ13+AV13+BG13+BT13+CE13+CP12+DA12+DL12+DW12+EH12+ES12+FD12+FO12+FZ12+GK12+GV12+HG12+HR12+IC12</f>
        <v>23</v>
      </c>
      <c r="P13" s="31">
        <v>23.86</v>
      </c>
      <c r="Q13" s="28"/>
      <c r="R13" s="28"/>
      <c r="S13" s="28"/>
      <c r="T13" s="28"/>
      <c r="U13" s="28"/>
      <c r="V13" s="28"/>
      <c r="W13" s="29">
        <v>8</v>
      </c>
      <c r="X13" s="29">
        <v>0</v>
      </c>
      <c r="Y13" s="29">
        <v>0</v>
      </c>
      <c r="Z13" s="29">
        <v>0</v>
      </c>
      <c r="AA13" s="30">
        <v>0</v>
      </c>
      <c r="AB13" s="27">
        <f>P13+Q13+R13+S13+T13+U13+V13</f>
        <v>23.86</v>
      </c>
      <c r="AC13" s="26">
        <f>W13</f>
        <v>8</v>
      </c>
      <c r="AD13" s="23">
        <f>(X13*3)+(Y13*10)+(Z13*5)+(AA13*20)</f>
        <v>0</v>
      </c>
      <c r="AE13" s="45">
        <f>AB13+AC13+AD13</f>
        <v>31.86</v>
      </c>
      <c r="AF13" s="31">
        <v>44.21</v>
      </c>
      <c r="AG13" s="28"/>
      <c r="AH13" s="28"/>
      <c r="AI13" s="28"/>
      <c r="AJ13" s="29">
        <v>5</v>
      </c>
      <c r="AK13" s="29">
        <v>0</v>
      </c>
      <c r="AL13" s="29">
        <v>0</v>
      </c>
      <c r="AM13" s="29">
        <v>0</v>
      </c>
      <c r="AN13" s="30">
        <v>0</v>
      </c>
      <c r="AO13" s="27">
        <f>AF13+AG13+AH13+AI13</f>
        <v>44.21</v>
      </c>
      <c r="AP13" s="26">
        <f>AJ13</f>
        <v>5</v>
      </c>
      <c r="AQ13" s="23">
        <f>(AK13*3)+(AL13*10)+(AM13*5)+(AN13*20)</f>
        <v>0</v>
      </c>
      <c r="AR13" s="45">
        <f>AO13+AP13+AQ13</f>
        <v>49.21</v>
      </c>
      <c r="AS13" s="31">
        <v>24.2</v>
      </c>
      <c r="AT13" s="28"/>
      <c r="AU13" s="28"/>
      <c r="AV13" s="29">
        <v>3</v>
      </c>
      <c r="AW13" s="29">
        <v>2</v>
      </c>
      <c r="AX13" s="29">
        <v>0</v>
      </c>
      <c r="AY13" s="29">
        <v>1</v>
      </c>
      <c r="AZ13" s="30">
        <v>0</v>
      </c>
      <c r="BA13" s="27">
        <f>AS13+AT13+AU13</f>
        <v>24.2</v>
      </c>
      <c r="BB13" s="26">
        <f>AV13</f>
        <v>3</v>
      </c>
      <c r="BC13" s="23">
        <f>(AW13*3)+(AX13*10)+(AY13*5)+(AZ13*20)</f>
        <v>11</v>
      </c>
      <c r="BD13" s="45">
        <f>BA13+BB13+BC13</f>
        <v>38.200000000000003</v>
      </c>
      <c r="BE13" s="27"/>
      <c r="BF13" s="43"/>
      <c r="BG13" s="29"/>
      <c r="BH13" s="29"/>
      <c r="BI13" s="29"/>
      <c r="BJ13" s="29"/>
      <c r="BK13" s="30"/>
      <c r="BL13" s="40">
        <f>BE13+BF13</f>
        <v>0</v>
      </c>
      <c r="BM13" s="37">
        <f>BG13/2</f>
        <v>0</v>
      </c>
      <c r="BN13" s="36">
        <f>(BH13*3)+(BI13*5)+(BJ13*5)+(BK13*20)</f>
        <v>0</v>
      </c>
      <c r="BO13" s="35">
        <f>BL13+BM13+BN13</f>
        <v>0</v>
      </c>
      <c r="BP13" s="31">
        <v>36.96</v>
      </c>
      <c r="BQ13" s="28"/>
      <c r="BR13" s="28"/>
      <c r="BS13" s="28"/>
      <c r="BT13" s="29">
        <v>0</v>
      </c>
      <c r="BU13" s="29">
        <v>0</v>
      </c>
      <c r="BV13" s="29">
        <v>0</v>
      </c>
      <c r="BW13" s="29">
        <v>0</v>
      </c>
      <c r="BX13" s="30">
        <v>0</v>
      </c>
      <c r="BY13" s="27">
        <f>BP13+BQ13+BR13+BS13</f>
        <v>36.96</v>
      </c>
      <c r="BZ13" s="26">
        <f>BT13</f>
        <v>0</v>
      </c>
      <c r="CA13" s="32">
        <f>(BU13*3)+(BV13*10)+(BW13*5)+(BX13*20)</f>
        <v>0</v>
      </c>
      <c r="CB13" s="72">
        <f>BY13+BZ13+CA13</f>
        <v>36.96</v>
      </c>
      <c r="CC13" s="31">
        <v>24.97</v>
      </c>
      <c r="CD13" s="28"/>
      <c r="CE13" s="29">
        <v>7</v>
      </c>
      <c r="CF13" s="29">
        <v>0</v>
      </c>
      <c r="CG13" s="29">
        <v>0</v>
      </c>
      <c r="CH13" s="29">
        <v>0</v>
      </c>
      <c r="CI13" s="30">
        <v>0</v>
      </c>
      <c r="CJ13" s="27">
        <f>CC13+CD13</f>
        <v>24.97</v>
      </c>
      <c r="CK13" s="26">
        <f>CE13</f>
        <v>7</v>
      </c>
      <c r="CL13" s="23">
        <f>(CF13*3)+(CG13*10)+(CH13*5)+(CI13*20)</f>
        <v>0</v>
      </c>
      <c r="CM13" s="45">
        <f>CJ13+CK13+CL13</f>
        <v>31.97</v>
      </c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8"/>
      <c r="IM13" s="4"/>
      <c r="IN13" s="4"/>
      <c r="IO13" s="4"/>
      <c r="IP13" s="4"/>
      <c r="IQ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</row>
    <row r="14" spans="1:323" x14ac:dyDescent="0.2">
      <c r="A14" s="33">
        <v>7</v>
      </c>
      <c r="B14" s="63" t="s">
        <v>115</v>
      </c>
      <c r="C14" s="25"/>
      <c r="D14" s="64"/>
      <c r="E14" s="64" t="s">
        <v>17</v>
      </c>
      <c r="F14" s="65" t="s">
        <v>22</v>
      </c>
      <c r="G14" s="24" t="str">
        <f>IF(AND(OR($G$2="Y",$H$2="Y"),I14&lt;5,J14&lt;5),IF(AND(I14=#REF!,J14=#REF!),#REF!+1,1),"")</f>
        <v/>
      </c>
      <c r="H14" s="21" t="e">
        <f>IF(AND($H$2="Y",J14&gt;0,OR(AND(G14=1,#REF!=10),AND(G14=2,#REF!=20),AND(G14=3,#REF!=30),AND(G14=4,#REF!=40),AND(G14=5,#REF!=50),AND(G14=6,#REF!=60),AND(G14=7,#REF!=70),AND(G14=8,#REF!=80),AND(G14=9,#REF!=90),AND(G14=10,#REF!=100))),VLOOKUP(J14-1,SortLookup!$A$13:$B$16,2,FALSE),"")</f>
        <v>#REF!</v>
      </c>
      <c r="I14" s="34">
        <f>IF(ISNA(VLOOKUP(E14,SortLookup!$A$1:$B$5,2,FALSE))," ",VLOOKUP(E14,SortLookup!$A$1:$B$5,2,FALSE))</f>
        <v>2</v>
      </c>
      <c r="J14" s="22">
        <f>IF(ISNA(VLOOKUP(F14,SortLookup!$A$7:$B$11,2,FALSE))," ",VLOOKUP(F14,SortLookup!$A$7:$B$11,2,FALSE))</f>
        <v>3</v>
      </c>
      <c r="K14" s="58">
        <f>L14+M14+O14</f>
        <v>244.13</v>
      </c>
      <c r="L14" s="59">
        <f>AB14+AO14+BA14+BL14+BY14+CJ14+CU14+DF14+DQ14+EB14+EM14+EX14+FI14+FT14+GE14+GP14+HA14+HL14+HW14+IH14</f>
        <v>221.13</v>
      </c>
      <c r="M14" s="36">
        <f>AD14+AQ14+BC14+BN14+CA14+CL14+CW14+DH14+DS14+ED14+EO14+EZ14+FK14+FV14+GG14+GR14+HC14+HN14+HY14+IJ14</f>
        <v>3</v>
      </c>
      <c r="N14" s="37">
        <f>O14</f>
        <v>20</v>
      </c>
      <c r="O14" s="60">
        <f>W14+AJ14+AV14+BG14+BT14+CE14+CP14+DA14+DL14+DW14+EH14+ES14+FD14+FO14+FZ14+GK14+GV14+HG14+HR14+IC14</f>
        <v>20</v>
      </c>
      <c r="P14" s="31">
        <v>40.83</v>
      </c>
      <c r="Q14" s="28"/>
      <c r="R14" s="28"/>
      <c r="S14" s="28"/>
      <c r="T14" s="28"/>
      <c r="U14" s="28"/>
      <c r="V14" s="28"/>
      <c r="W14" s="29">
        <v>7</v>
      </c>
      <c r="X14" s="29">
        <v>0</v>
      </c>
      <c r="Y14" s="29">
        <v>0</v>
      </c>
      <c r="Z14" s="29">
        <v>0</v>
      </c>
      <c r="AA14" s="30">
        <v>0</v>
      </c>
      <c r="AB14" s="27">
        <f>P14+Q14+R14+S14+T14+U14+V14</f>
        <v>40.83</v>
      </c>
      <c r="AC14" s="26">
        <f>W14</f>
        <v>7</v>
      </c>
      <c r="AD14" s="23">
        <f>(X14*3)+(Y14*10)+(Z14*5)+(AA14*20)</f>
        <v>0</v>
      </c>
      <c r="AE14" s="45">
        <f>AB14+AC14+AD14</f>
        <v>47.83</v>
      </c>
      <c r="AF14" s="31">
        <v>40.369999999999997</v>
      </c>
      <c r="AG14" s="28"/>
      <c r="AH14" s="28"/>
      <c r="AI14" s="28"/>
      <c r="AJ14" s="29">
        <v>4</v>
      </c>
      <c r="AK14" s="29">
        <v>1</v>
      </c>
      <c r="AL14" s="29">
        <v>0</v>
      </c>
      <c r="AM14" s="29">
        <v>0</v>
      </c>
      <c r="AN14" s="30">
        <v>0</v>
      </c>
      <c r="AO14" s="27">
        <f>AF14+AG14+AH14+AI14</f>
        <v>40.369999999999997</v>
      </c>
      <c r="AP14" s="26">
        <f>AJ14</f>
        <v>4</v>
      </c>
      <c r="AQ14" s="23">
        <f>(AK14*3)+(AL14*10)+(AM14*5)+(AN14*20)</f>
        <v>3</v>
      </c>
      <c r="AR14" s="45">
        <f>AO14+AP14+AQ14</f>
        <v>47.37</v>
      </c>
      <c r="AS14" s="31">
        <v>39.950000000000003</v>
      </c>
      <c r="AT14" s="28"/>
      <c r="AU14" s="28"/>
      <c r="AV14" s="29">
        <v>3</v>
      </c>
      <c r="AW14" s="29">
        <v>0</v>
      </c>
      <c r="AX14" s="29">
        <v>0</v>
      </c>
      <c r="AY14" s="29">
        <v>0</v>
      </c>
      <c r="AZ14" s="30">
        <v>0</v>
      </c>
      <c r="BA14" s="27">
        <f>AS14+AT14+AU14</f>
        <v>39.950000000000003</v>
      </c>
      <c r="BB14" s="26">
        <f>AV14</f>
        <v>3</v>
      </c>
      <c r="BC14" s="23">
        <f>(AW14*3)+(AX14*10)+(AY14*5)+(AZ14*20)</f>
        <v>0</v>
      </c>
      <c r="BD14" s="45">
        <f>BA14+BB14+BC14</f>
        <v>42.95</v>
      </c>
      <c r="BE14" s="27"/>
      <c r="BF14" s="43"/>
      <c r="BG14" s="29"/>
      <c r="BH14" s="29"/>
      <c r="BI14" s="29"/>
      <c r="BJ14" s="29"/>
      <c r="BK14" s="30"/>
      <c r="BL14" s="40">
        <f>BE14+BF14</f>
        <v>0</v>
      </c>
      <c r="BM14" s="37">
        <f>BG14/2</f>
        <v>0</v>
      </c>
      <c r="BN14" s="36">
        <f>(BH14*3)+(BI14*5)+(BJ14*5)+(BK14*20)</f>
        <v>0</v>
      </c>
      <c r="BO14" s="35">
        <f>BL14+BM14+BN14</f>
        <v>0</v>
      </c>
      <c r="BP14" s="31">
        <v>51</v>
      </c>
      <c r="BQ14" s="28"/>
      <c r="BR14" s="28"/>
      <c r="BS14" s="28"/>
      <c r="BT14" s="29">
        <v>2</v>
      </c>
      <c r="BU14" s="29">
        <v>0</v>
      </c>
      <c r="BV14" s="29">
        <v>0</v>
      </c>
      <c r="BW14" s="29">
        <v>0</v>
      </c>
      <c r="BX14" s="30">
        <v>0</v>
      </c>
      <c r="BY14" s="27">
        <f>BP14+BQ14+BR14+BS14</f>
        <v>51</v>
      </c>
      <c r="BZ14" s="26">
        <f>BT14</f>
        <v>2</v>
      </c>
      <c r="CA14" s="32">
        <f>(BU14*3)+(BV14*10)+(BW14*5)+(BX14*20)</f>
        <v>0</v>
      </c>
      <c r="CB14" s="72">
        <f>BY14+BZ14+CA14</f>
        <v>53</v>
      </c>
      <c r="CC14" s="31">
        <v>48.98</v>
      </c>
      <c r="CD14" s="28"/>
      <c r="CE14" s="29">
        <v>4</v>
      </c>
      <c r="CF14" s="29">
        <v>0</v>
      </c>
      <c r="CG14" s="29">
        <v>0</v>
      </c>
      <c r="CH14" s="29">
        <v>0</v>
      </c>
      <c r="CI14" s="30">
        <v>0</v>
      </c>
      <c r="CJ14" s="27">
        <f>CC14+CD14</f>
        <v>48.98</v>
      </c>
      <c r="CK14" s="26">
        <f>CE14</f>
        <v>4</v>
      </c>
      <c r="CL14" s="23">
        <f>(CF14*3)+(CG14*10)+(CH14*5)+(CI14*20)</f>
        <v>0</v>
      </c>
      <c r="CM14" s="45">
        <f>CJ14+CK14+CL14</f>
        <v>52.98</v>
      </c>
      <c r="CN14" s="1"/>
      <c r="CO14" s="1"/>
      <c r="CP14" s="2"/>
      <c r="CQ14" s="2"/>
      <c r="CR14" s="2"/>
      <c r="CS14" s="2"/>
      <c r="CT14" s="2"/>
      <c r="CU14" s="61"/>
      <c r="CV14" s="13"/>
      <c r="CW14" s="6"/>
      <c r="CX14" s="38"/>
      <c r="CY14" s="1"/>
      <c r="CZ14" s="1"/>
      <c r="DA14" s="2"/>
      <c r="DB14" s="2"/>
      <c r="DC14" s="2"/>
      <c r="DD14" s="2"/>
      <c r="DE14" s="2"/>
      <c r="DF14" s="61"/>
      <c r="DG14" s="13"/>
      <c r="DH14" s="6"/>
      <c r="DI14" s="38"/>
      <c r="DJ14" s="1"/>
      <c r="DK14" s="1"/>
      <c r="DL14" s="2"/>
      <c r="DM14" s="2"/>
      <c r="DN14" s="2"/>
      <c r="DO14" s="2"/>
      <c r="DP14" s="2"/>
      <c r="DQ14" s="61"/>
      <c r="DR14" s="13"/>
      <c r="DS14" s="6"/>
      <c r="DT14" s="38"/>
      <c r="DU14" s="1"/>
      <c r="DV14" s="1"/>
      <c r="DW14" s="2"/>
      <c r="DX14" s="2"/>
      <c r="DY14" s="2"/>
      <c r="DZ14" s="2"/>
      <c r="EA14" s="2"/>
      <c r="EB14" s="61"/>
      <c r="EC14" s="13"/>
      <c r="ED14" s="6"/>
      <c r="EE14" s="38"/>
      <c r="EF14" s="1"/>
      <c r="EG14" s="1"/>
      <c r="EH14" s="2"/>
      <c r="EI14" s="2"/>
      <c r="EJ14" s="2"/>
      <c r="EK14" s="2"/>
      <c r="EL14" s="2"/>
      <c r="EM14" s="61"/>
      <c r="EN14" s="13"/>
      <c r="EO14" s="6"/>
      <c r="EP14" s="38"/>
      <c r="EQ14" s="1"/>
      <c r="ER14" s="1"/>
      <c r="ES14" s="2"/>
      <c r="ET14" s="2"/>
      <c r="EU14" s="2"/>
      <c r="EV14" s="2"/>
      <c r="EW14" s="2"/>
      <c r="EX14" s="61"/>
      <c r="EY14" s="13"/>
      <c r="EZ14" s="6"/>
      <c r="FA14" s="38"/>
      <c r="FB14" s="1"/>
      <c r="FC14" s="1"/>
      <c r="FD14" s="2"/>
      <c r="FE14" s="2"/>
      <c r="FF14" s="2"/>
      <c r="FG14" s="2"/>
      <c r="FH14" s="2"/>
      <c r="FI14" s="61"/>
      <c r="FJ14" s="13"/>
      <c r="FK14" s="6"/>
      <c r="FL14" s="38"/>
      <c r="FM14" s="1"/>
      <c r="FN14" s="1"/>
      <c r="FO14" s="2"/>
      <c r="FP14" s="2"/>
      <c r="FQ14" s="2"/>
      <c r="FR14" s="2"/>
      <c r="FS14" s="2"/>
      <c r="FT14" s="61"/>
      <c r="FU14" s="13"/>
      <c r="FV14" s="6"/>
      <c r="FW14" s="38"/>
      <c r="FX14" s="1"/>
      <c r="FY14" s="1"/>
      <c r="FZ14" s="2"/>
      <c r="GA14" s="2"/>
      <c r="GB14" s="2"/>
      <c r="GC14" s="2"/>
      <c r="GD14" s="2"/>
      <c r="GE14" s="61"/>
      <c r="GF14" s="13"/>
      <c r="GG14" s="6"/>
      <c r="GH14" s="38"/>
      <c r="GI14" s="1"/>
      <c r="GJ14" s="1"/>
      <c r="GK14" s="2"/>
      <c r="GL14" s="2"/>
      <c r="GM14" s="2"/>
      <c r="GN14" s="2"/>
      <c r="GO14" s="2"/>
      <c r="GP14" s="61"/>
      <c r="GQ14" s="13"/>
      <c r="GR14" s="6"/>
      <c r="GS14" s="38"/>
      <c r="GT14" s="1"/>
      <c r="GU14" s="1"/>
      <c r="GV14" s="2"/>
      <c r="GW14" s="2"/>
      <c r="GX14" s="2"/>
      <c r="GY14" s="2"/>
      <c r="GZ14" s="2"/>
      <c r="HA14" s="61"/>
      <c r="HB14" s="13"/>
      <c r="HC14" s="6"/>
      <c r="HD14" s="38"/>
      <c r="HE14" s="1"/>
      <c r="HF14" s="1"/>
      <c r="HG14" s="2"/>
      <c r="HH14" s="2"/>
      <c r="HI14" s="2"/>
      <c r="HJ14" s="2"/>
      <c r="HK14" s="2"/>
      <c r="HL14" s="61"/>
      <c r="HM14" s="13"/>
      <c r="HN14" s="6"/>
      <c r="HO14" s="38"/>
      <c r="HP14" s="1"/>
      <c r="HQ14" s="1"/>
      <c r="HR14" s="2"/>
      <c r="HS14" s="2"/>
      <c r="HT14" s="2"/>
      <c r="HU14" s="2"/>
      <c r="HV14" s="2"/>
      <c r="HW14" s="61"/>
      <c r="HX14" s="13"/>
      <c r="HY14" s="6"/>
      <c r="HZ14" s="38"/>
      <c r="IA14" s="1"/>
      <c r="IB14" s="1"/>
      <c r="IC14" s="2"/>
      <c r="ID14" s="2"/>
      <c r="IE14" s="2"/>
      <c r="IF14" s="2"/>
      <c r="IG14" s="2"/>
      <c r="IH14" s="61"/>
      <c r="II14" s="13"/>
      <c r="IJ14" s="6"/>
      <c r="IK14" s="38"/>
      <c r="IL14" s="78"/>
      <c r="IQ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</row>
    <row r="15" spans="1:323" s="4" customFormat="1" ht="12.6" customHeight="1" x14ac:dyDescent="0.2">
      <c r="A15" s="33">
        <v>8</v>
      </c>
      <c r="B15" s="63" t="s">
        <v>157</v>
      </c>
      <c r="C15" s="25"/>
      <c r="D15" s="64"/>
      <c r="E15" s="64" t="s">
        <v>17</v>
      </c>
      <c r="F15" s="65" t="s">
        <v>102</v>
      </c>
      <c r="G15" s="24" t="str">
        <f>IF(AND(OR($G$2="Y",$H$2="Y"),I15&lt;5,J15&lt;5),IF(AND(I15=#REF!,J15=#REF!),#REF!+1,1),"")</f>
        <v/>
      </c>
      <c r="H15" s="21" t="e">
        <f>IF(AND($H$2="Y",J15&gt;0,OR(AND(G15=1,#REF!=10),AND(G15=2,#REF!=20),AND(G15=3,#REF!=30),AND(G15=4,#REF!=40),AND(G15=5,#REF!=50),AND(G15=6,#REF!=60),AND(G15=7,#REF!=70),AND(G15=8,#REF!=80),AND(G15=9,#REF!=90),AND(G15=10,#REF!=100))),VLOOKUP(J15-1,SortLookup!$A$13:$B$16,2,FALSE),"")</f>
        <v>#REF!</v>
      </c>
      <c r="I15" s="34">
        <f>IF(ISNA(VLOOKUP(E15,SortLookup!$A$1:$B$5,2,FALSE))," ",VLOOKUP(E15,SortLookup!$A$1:$B$5,2,FALSE))</f>
        <v>2</v>
      </c>
      <c r="J15" s="22" t="str">
        <f>IF(ISNA(VLOOKUP(F15,SortLookup!$A$7:$B$11,2,FALSE))," ",VLOOKUP(F15,SortLookup!$A$7:$B$11,2,FALSE))</f>
        <v xml:space="preserve"> </v>
      </c>
      <c r="K15" s="58">
        <f>L15+M15+O15</f>
        <v>266.12</v>
      </c>
      <c r="L15" s="59">
        <f>AB15+AO15+BA15+BL15+BY15+CJ15+CU14+DF14+DQ14+EB14+EM14+EX14+FI14+FT14+GE14+GP14+HA14+HL14+HW14+IH14</f>
        <v>250.12</v>
      </c>
      <c r="M15" s="36">
        <f>AD15+AQ15+BC15+BN15+CA15+CL15+CW14+DH14+DS14+ED14+EO14+EZ14+FK14+FV14+GG14+GR14+HC14+HN14+HY14+IJ14</f>
        <v>5</v>
      </c>
      <c r="N15" s="37">
        <f>O15</f>
        <v>11</v>
      </c>
      <c r="O15" s="60">
        <f>W15+AJ15+AV15+BG15+BT15+CE15+CP14+DA14+DL14+DW14+EH14+ES14+FD14+FO14+FZ14+GK14+GV14+HG14+HR14+IC14</f>
        <v>11</v>
      </c>
      <c r="P15" s="31">
        <v>32.450000000000003</v>
      </c>
      <c r="Q15" s="28"/>
      <c r="R15" s="28"/>
      <c r="S15" s="28"/>
      <c r="T15" s="28"/>
      <c r="U15" s="28"/>
      <c r="V15" s="28"/>
      <c r="W15" s="29">
        <v>1</v>
      </c>
      <c r="X15" s="29">
        <v>0</v>
      </c>
      <c r="Y15" s="29">
        <v>0</v>
      </c>
      <c r="Z15" s="29">
        <v>0</v>
      </c>
      <c r="AA15" s="30">
        <v>0</v>
      </c>
      <c r="AB15" s="27">
        <f>P15+Q15+R15+S15+T15+U15+V15</f>
        <v>32.450000000000003</v>
      </c>
      <c r="AC15" s="26">
        <f>W15</f>
        <v>1</v>
      </c>
      <c r="AD15" s="23">
        <f>(X15*3)+(Y15*10)+(Z15*5)+(AA15*20)</f>
        <v>0</v>
      </c>
      <c r="AE15" s="45">
        <f>AB15+AC15+AD15</f>
        <v>33.450000000000003</v>
      </c>
      <c r="AF15" s="31">
        <v>58.72</v>
      </c>
      <c r="AG15" s="28"/>
      <c r="AH15" s="28"/>
      <c r="AI15" s="28"/>
      <c r="AJ15" s="29">
        <v>4</v>
      </c>
      <c r="AK15" s="29">
        <v>0</v>
      </c>
      <c r="AL15" s="29">
        <v>0</v>
      </c>
      <c r="AM15" s="29">
        <v>0</v>
      </c>
      <c r="AN15" s="30">
        <v>0</v>
      </c>
      <c r="AO15" s="27">
        <f>AF15+AG15+AH15+AI15</f>
        <v>58.72</v>
      </c>
      <c r="AP15" s="26">
        <f>AJ15</f>
        <v>4</v>
      </c>
      <c r="AQ15" s="23">
        <f>(AK15*3)+(AL15*10)+(AM15*5)+(AN15*20)</f>
        <v>0</v>
      </c>
      <c r="AR15" s="45">
        <f>AO15+AP15+AQ15</f>
        <v>62.72</v>
      </c>
      <c r="AS15" s="31">
        <v>57.93</v>
      </c>
      <c r="AT15" s="28"/>
      <c r="AU15" s="28"/>
      <c r="AV15" s="29">
        <v>0</v>
      </c>
      <c r="AW15" s="29">
        <v>0</v>
      </c>
      <c r="AX15" s="29">
        <v>0</v>
      </c>
      <c r="AY15" s="29">
        <v>0</v>
      </c>
      <c r="AZ15" s="30">
        <v>0</v>
      </c>
      <c r="BA15" s="27">
        <f>AS15+AT15+AU15</f>
        <v>57.93</v>
      </c>
      <c r="BB15" s="26">
        <f>AV15</f>
        <v>0</v>
      </c>
      <c r="BC15" s="23">
        <f>(AW15*3)+(AX15*10)+(AY15*5)+(AZ15*20)</f>
        <v>0</v>
      </c>
      <c r="BD15" s="45">
        <f>BA15+BB15+BC15</f>
        <v>57.93</v>
      </c>
      <c r="BE15" s="27"/>
      <c r="BF15" s="43"/>
      <c r="BG15" s="29"/>
      <c r="BH15" s="29"/>
      <c r="BI15" s="29"/>
      <c r="BJ15" s="29"/>
      <c r="BK15" s="30"/>
      <c r="BL15" s="40">
        <f>BE15+BF15</f>
        <v>0</v>
      </c>
      <c r="BM15" s="37">
        <f>BG15/2</f>
        <v>0</v>
      </c>
      <c r="BN15" s="36">
        <f>(BH15*3)+(BI15*5)+(BJ15*5)+(BK15*20)</f>
        <v>0</v>
      </c>
      <c r="BO15" s="35">
        <f>BL15+BM15+BN15</f>
        <v>0</v>
      </c>
      <c r="BP15" s="31">
        <v>44.54</v>
      </c>
      <c r="BQ15" s="28"/>
      <c r="BR15" s="28"/>
      <c r="BS15" s="28"/>
      <c r="BT15" s="29">
        <v>0</v>
      </c>
      <c r="BU15" s="29">
        <v>0</v>
      </c>
      <c r="BV15" s="29">
        <v>0</v>
      </c>
      <c r="BW15" s="29">
        <v>0</v>
      </c>
      <c r="BX15" s="30">
        <v>0</v>
      </c>
      <c r="BY15" s="27">
        <f>BP15+BQ15+BR15+BS15</f>
        <v>44.54</v>
      </c>
      <c r="BZ15" s="26">
        <f>BT15</f>
        <v>0</v>
      </c>
      <c r="CA15" s="32">
        <f>(BU15*3)+(BV15*10)+(BW15*5)+(BX15*20)</f>
        <v>0</v>
      </c>
      <c r="CB15" s="72">
        <f>BY15+BZ15+CA15</f>
        <v>44.54</v>
      </c>
      <c r="CC15" s="31">
        <v>56.48</v>
      </c>
      <c r="CD15" s="28"/>
      <c r="CE15" s="29">
        <v>6</v>
      </c>
      <c r="CF15" s="29">
        <v>0</v>
      </c>
      <c r="CG15" s="29">
        <v>0</v>
      </c>
      <c r="CH15" s="29">
        <v>1</v>
      </c>
      <c r="CI15" s="30">
        <v>0</v>
      </c>
      <c r="CJ15" s="27">
        <f>CC15+CD15</f>
        <v>56.48</v>
      </c>
      <c r="CK15" s="26">
        <f>CE15</f>
        <v>6</v>
      </c>
      <c r="CL15" s="23">
        <f>(CF15*3)+(CG15*10)+(CH15*5)+(CI15*20)</f>
        <v>5</v>
      </c>
      <c r="CM15" s="45">
        <f>CJ15+CK15+CL15</f>
        <v>67.48</v>
      </c>
      <c r="IL15" s="79"/>
      <c r="IO15"/>
      <c r="IP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</row>
    <row r="16" spans="1:323" s="4" customFormat="1" ht="12.75" customHeight="1" x14ac:dyDescent="0.2">
      <c r="A16" s="33">
        <v>9</v>
      </c>
      <c r="B16" s="63" t="s">
        <v>168</v>
      </c>
      <c r="C16" s="25"/>
      <c r="D16" s="64"/>
      <c r="E16" s="64" t="s">
        <v>17</v>
      </c>
      <c r="F16" s="65" t="s">
        <v>109</v>
      </c>
      <c r="G16" s="24" t="str">
        <f>IF(AND(OR($G$2="Y",$H$2="Y"),I16&lt;5,J16&lt;5),IF(AND(I16=#REF!,J16=#REF!),#REF!+1,1),"")</f>
        <v/>
      </c>
      <c r="H16" s="21" t="e">
        <f>IF(AND($H$2="Y",J16&gt;0,OR(AND(G16=1,#REF!=10),AND(G16=2,#REF!=20),AND(G16=3,#REF!=30),AND(G16=4,#REF!=40),AND(G16=5,#REF!=50),AND(G16=6,#REF!=60),AND(G16=7,#REF!=70),AND(G16=8,#REF!=80),AND(G16=9,#REF!=90),AND(G16=10,#REF!=100))),VLOOKUP(J16-1,SortLookup!$A$13:$B$16,2,FALSE),"")</f>
        <v>#REF!</v>
      </c>
      <c r="I16" s="34">
        <f>IF(ISNA(VLOOKUP(E16,SortLookup!$A$1:$B$5,2,FALSE))," ",VLOOKUP(E16,SortLookup!$A$1:$B$5,2,FALSE))</f>
        <v>2</v>
      </c>
      <c r="J16" s="22" t="str">
        <f>IF(ISNA(VLOOKUP(F16,SortLookup!$A$7:$B$11,2,FALSE))," ",VLOOKUP(F16,SortLookup!$A$7:$B$11,2,FALSE))</f>
        <v xml:space="preserve"> </v>
      </c>
      <c r="K16" s="58">
        <f>L16+M16+O16</f>
        <v>316.8</v>
      </c>
      <c r="L16" s="59">
        <f>AB16+AO16+BA16+BL16+BY16+CJ16+CU10+DF10+DQ10+EB10+EM10+EX10+FI10+FT10+GE10+GP10+HA10+HL10+HW10+IH10</f>
        <v>284.8</v>
      </c>
      <c r="M16" s="36">
        <f>AD16+AQ16+BC16+BN16+CA16+CL16+CW10+DH10+DS10+ED10+EO10+EZ10+FK10+FV10+GG10+GR10+HC10+HN10+HY10+IJ10</f>
        <v>3</v>
      </c>
      <c r="N16" s="37">
        <f>O16</f>
        <v>29</v>
      </c>
      <c r="O16" s="60">
        <f>W16+AJ16+AV16+BG16+BT16+CE16+CP10+DA10+DL10+DW10+EH10+ES10+FD10+FO10+FZ10+GK10+GV10+HG10+HR10+IC10</f>
        <v>29</v>
      </c>
      <c r="P16" s="31">
        <v>46.01</v>
      </c>
      <c r="Q16" s="28"/>
      <c r="R16" s="28"/>
      <c r="S16" s="28"/>
      <c r="T16" s="28"/>
      <c r="U16" s="28"/>
      <c r="V16" s="28"/>
      <c r="W16" s="29">
        <v>8</v>
      </c>
      <c r="X16" s="29">
        <v>0</v>
      </c>
      <c r="Y16" s="29">
        <v>0</v>
      </c>
      <c r="Z16" s="29">
        <v>0</v>
      </c>
      <c r="AA16" s="30">
        <v>0</v>
      </c>
      <c r="AB16" s="27">
        <f>P16+Q16+R16+S16+T16+U16+V16</f>
        <v>46.01</v>
      </c>
      <c r="AC16" s="26">
        <f>W16</f>
        <v>8</v>
      </c>
      <c r="AD16" s="23">
        <f>(X16*3)+(Y16*10)+(Z16*5)+(AA16*20)</f>
        <v>0</v>
      </c>
      <c r="AE16" s="45">
        <f>AB16+AC16+AD16</f>
        <v>54.01</v>
      </c>
      <c r="AF16" s="31">
        <v>57.19</v>
      </c>
      <c r="AG16" s="28"/>
      <c r="AH16" s="28"/>
      <c r="AI16" s="28"/>
      <c r="AJ16" s="29">
        <v>8</v>
      </c>
      <c r="AK16" s="29">
        <v>1</v>
      </c>
      <c r="AL16" s="29">
        <v>0</v>
      </c>
      <c r="AM16" s="29">
        <v>0</v>
      </c>
      <c r="AN16" s="30">
        <v>0</v>
      </c>
      <c r="AO16" s="27">
        <f>AF16+AG16+AH16+AI16</f>
        <v>57.19</v>
      </c>
      <c r="AP16" s="26">
        <f>AJ16</f>
        <v>8</v>
      </c>
      <c r="AQ16" s="23">
        <f>(AK16*3)+(AL16*10)+(AM16*5)+(AN16*20)</f>
        <v>3</v>
      </c>
      <c r="AR16" s="45">
        <f>AO16+AP16+AQ16</f>
        <v>68.19</v>
      </c>
      <c r="AS16" s="31">
        <v>34.04</v>
      </c>
      <c r="AT16" s="28"/>
      <c r="AU16" s="28"/>
      <c r="AV16" s="29">
        <v>9</v>
      </c>
      <c r="AW16" s="29">
        <v>0</v>
      </c>
      <c r="AX16" s="29">
        <v>0</v>
      </c>
      <c r="AY16" s="29">
        <v>0</v>
      </c>
      <c r="AZ16" s="30">
        <v>0</v>
      </c>
      <c r="BA16" s="27">
        <f>AS16+AT16+AU16</f>
        <v>34.04</v>
      </c>
      <c r="BB16" s="26">
        <f>AV16</f>
        <v>9</v>
      </c>
      <c r="BC16" s="23">
        <f>(AW16*3)+(AX16*10)+(AY16*5)+(AZ16*20)</f>
        <v>0</v>
      </c>
      <c r="BD16" s="45">
        <f>BA16+BB16+BC16</f>
        <v>43.04</v>
      </c>
      <c r="BE16" s="27"/>
      <c r="BF16" s="43"/>
      <c r="BG16" s="29"/>
      <c r="BH16" s="29"/>
      <c r="BI16" s="29"/>
      <c r="BJ16" s="29"/>
      <c r="BK16" s="30"/>
      <c r="BL16" s="40">
        <f>BE16+BF16</f>
        <v>0</v>
      </c>
      <c r="BM16" s="37">
        <f>BG16/2</f>
        <v>0</v>
      </c>
      <c r="BN16" s="36">
        <f>(BH16*3)+(BI16*5)+(BJ16*5)+(BK16*20)</f>
        <v>0</v>
      </c>
      <c r="BO16" s="35">
        <f>BL16+BM16+BN16</f>
        <v>0</v>
      </c>
      <c r="BP16" s="31">
        <v>85.42</v>
      </c>
      <c r="BQ16" s="28"/>
      <c r="BR16" s="28"/>
      <c r="BS16" s="28"/>
      <c r="BT16" s="29">
        <v>1</v>
      </c>
      <c r="BU16" s="29">
        <v>0</v>
      </c>
      <c r="BV16" s="29">
        <v>0</v>
      </c>
      <c r="BW16" s="29">
        <v>0</v>
      </c>
      <c r="BX16" s="30">
        <v>0</v>
      </c>
      <c r="BY16" s="27">
        <f>BP16+BQ16+BR16+BS16</f>
        <v>85.42</v>
      </c>
      <c r="BZ16" s="26">
        <f>BT16</f>
        <v>1</v>
      </c>
      <c r="CA16" s="32">
        <f>(BU16*3)+(BV16*10)+(BW16*5)+(BX16*20)</f>
        <v>0</v>
      </c>
      <c r="CB16" s="72">
        <f>BY16+BZ16+CA16</f>
        <v>86.42</v>
      </c>
      <c r="CC16" s="31">
        <v>62.14</v>
      </c>
      <c r="CD16" s="28"/>
      <c r="CE16" s="29">
        <v>3</v>
      </c>
      <c r="CF16" s="29">
        <v>0</v>
      </c>
      <c r="CG16" s="29">
        <v>0</v>
      </c>
      <c r="CH16" s="29">
        <v>0</v>
      </c>
      <c r="CI16" s="30">
        <v>0</v>
      </c>
      <c r="CJ16" s="27">
        <f>CC16+CD16</f>
        <v>62.14</v>
      </c>
      <c r="CK16" s="26">
        <f>CE16</f>
        <v>3</v>
      </c>
      <c r="CL16" s="23">
        <f>(CF16*3)+(CG16*10)+(CH16*5)+(CI16*20)</f>
        <v>0</v>
      </c>
      <c r="CM16" s="45">
        <f>CJ16+CK16+CL16</f>
        <v>65.14</v>
      </c>
      <c r="IL16" s="79"/>
      <c r="IM16"/>
      <c r="IN16"/>
      <c r="IQ16"/>
    </row>
    <row r="17" spans="1:323" s="4" customFormat="1" x14ac:dyDescent="0.2">
      <c r="A17" s="33">
        <v>10</v>
      </c>
      <c r="B17" s="63" t="s">
        <v>108</v>
      </c>
      <c r="C17" s="25"/>
      <c r="D17" s="64" t="s">
        <v>147</v>
      </c>
      <c r="E17" s="64" t="s">
        <v>17</v>
      </c>
      <c r="F17" s="65" t="s">
        <v>23</v>
      </c>
      <c r="G17" s="24" t="str">
        <f>IF(AND(OR($G$2="Y",$H$2="Y"),I17&lt;5,J17&lt;5),IF(AND(I17=#REF!,J17=#REF!),#REF!+1,1),"")</f>
        <v/>
      </c>
      <c r="H17" s="21" t="e">
        <f>IF(AND($H$2="Y",J17&gt;0,OR(AND(G17=1,#REF!=10),AND(G17=2,#REF!=20),AND(G17=3,#REF!=30),AND(G17=4,#REF!=40),AND(G17=5,#REF!=50),AND(G17=6,#REF!=60),AND(G17=7,#REF!=70),AND(G17=8,#REF!=80),AND(G17=9,#REF!=90),AND(G17=10,#REF!=100))),VLOOKUP(J17-1,SortLookup!$A$13:$B$16,2,FALSE),"")</f>
        <v>#REF!</v>
      </c>
      <c r="I17" s="34">
        <f>IF(ISNA(VLOOKUP(E17,SortLookup!$A$1:$B$5,2,FALSE))," ",VLOOKUP(E17,SortLookup!$A$1:$B$5,2,FALSE))</f>
        <v>2</v>
      </c>
      <c r="J17" s="22">
        <f>IF(ISNA(VLOOKUP(F17,SortLookup!$A$7:$B$11,2,FALSE))," ",VLOOKUP(F17,SortLookup!$A$7:$B$11,2,FALSE))</f>
        <v>4</v>
      </c>
      <c r="K17" s="58">
        <f>L17+M17+O17</f>
        <v>323.26</v>
      </c>
      <c r="L17" s="59">
        <f>AB17+AO17+BA17+BL17+BY17+CJ17+CU10+DF10+DQ10+EB10+EM10+EX10+FI10+FT10+GE10+GP10+HA10+HL10+HW10+IH10</f>
        <v>292.26</v>
      </c>
      <c r="M17" s="36">
        <f>AD17+AQ17+BC17+BN17+CA17+CL17+CW10+DH10+DS10+ED10+EO10+EZ10+FK10+FV10+GG10+GR10+HC10+HN10+HY10+IJ10</f>
        <v>9</v>
      </c>
      <c r="N17" s="37">
        <f>O17</f>
        <v>22</v>
      </c>
      <c r="O17" s="60">
        <f>W17+AJ17+AV17+BG17+BT17+CE17+CP10+DA10+DL10+DW10+EH10+ES10+FD10+FO10+FZ10+GK10+GV10+HG10+HR10+IC10</f>
        <v>22</v>
      </c>
      <c r="P17" s="31">
        <v>48.36</v>
      </c>
      <c r="Q17" s="28"/>
      <c r="R17" s="28"/>
      <c r="S17" s="28"/>
      <c r="T17" s="28"/>
      <c r="U17" s="28"/>
      <c r="V17" s="28"/>
      <c r="W17" s="29">
        <v>2</v>
      </c>
      <c r="X17" s="29">
        <v>0</v>
      </c>
      <c r="Y17" s="29">
        <v>0</v>
      </c>
      <c r="Z17" s="29">
        <v>0</v>
      </c>
      <c r="AA17" s="30">
        <v>0</v>
      </c>
      <c r="AB17" s="27">
        <f>P17+Q17+R17+S17+T17+U17+V17</f>
        <v>48.36</v>
      </c>
      <c r="AC17" s="26">
        <f>W17</f>
        <v>2</v>
      </c>
      <c r="AD17" s="23">
        <f>(X17*3)+(Y17*10)+(Z17*5)+(AA17*20)</f>
        <v>0</v>
      </c>
      <c r="AE17" s="45">
        <f>AB17+AC17+AD17</f>
        <v>50.36</v>
      </c>
      <c r="AF17" s="31">
        <v>52.27</v>
      </c>
      <c r="AG17" s="28"/>
      <c r="AH17" s="28"/>
      <c r="AI17" s="28"/>
      <c r="AJ17" s="29">
        <v>12</v>
      </c>
      <c r="AK17" s="29">
        <v>2</v>
      </c>
      <c r="AL17" s="29">
        <v>0</v>
      </c>
      <c r="AM17" s="29">
        <v>0</v>
      </c>
      <c r="AN17" s="30">
        <v>0</v>
      </c>
      <c r="AO17" s="27">
        <f>AF17+AG17+AH17+AI17</f>
        <v>52.27</v>
      </c>
      <c r="AP17" s="26">
        <f>AJ17</f>
        <v>12</v>
      </c>
      <c r="AQ17" s="23">
        <f>(AK17*3)+(AL17*10)+(AM17*5)+(AN17*20)</f>
        <v>6</v>
      </c>
      <c r="AR17" s="45">
        <f>AO17+AP17+AQ17</f>
        <v>70.27</v>
      </c>
      <c r="AS17" s="31">
        <v>49.05</v>
      </c>
      <c r="AT17" s="28"/>
      <c r="AU17" s="28"/>
      <c r="AV17" s="29">
        <v>6</v>
      </c>
      <c r="AW17" s="29">
        <v>1</v>
      </c>
      <c r="AX17" s="29">
        <v>0</v>
      </c>
      <c r="AY17" s="29">
        <v>0</v>
      </c>
      <c r="AZ17" s="30">
        <v>0</v>
      </c>
      <c r="BA17" s="27">
        <f>AS17+AT17+AU17</f>
        <v>49.05</v>
      </c>
      <c r="BB17" s="26">
        <f>AV17</f>
        <v>6</v>
      </c>
      <c r="BC17" s="23">
        <f>(AW17*3)+(AX17*10)+(AY17*5)+(AZ17*20)</f>
        <v>3</v>
      </c>
      <c r="BD17" s="45">
        <f>BA17+BB17+BC17</f>
        <v>58.05</v>
      </c>
      <c r="BE17" s="27"/>
      <c r="BF17" s="43"/>
      <c r="BG17" s="29"/>
      <c r="BH17" s="29"/>
      <c r="BI17" s="29"/>
      <c r="BJ17" s="29"/>
      <c r="BK17" s="30"/>
      <c r="BL17" s="40">
        <f>BE17+BF17</f>
        <v>0</v>
      </c>
      <c r="BM17" s="37">
        <f>BG17/2</f>
        <v>0</v>
      </c>
      <c r="BN17" s="36">
        <f>(BH17*3)+(BI17*5)+(BJ17*5)+(BK17*20)</f>
        <v>0</v>
      </c>
      <c r="BO17" s="35">
        <f>BL17+BM17+BN17</f>
        <v>0</v>
      </c>
      <c r="BP17" s="31">
        <v>63.35</v>
      </c>
      <c r="BQ17" s="28"/>
      <c r="BR17" s="28"/>
      <c r="BS17" s="28"/>
      <c r="BT17" s="29">
        <v>0</v>
      </c>
      <c r="BU17" s="29">
        <v>0</v>
      </c>
      <c r="BV17" s="29">
        <v>0</v>
      </c>
      <c r="BW17" s="29">
        <v>0</v>
      </c>
      <c r="BX17" s="30">
        <v>0</v>
      </c>
      <c r="BY17" s="27">
        <f>BP17+BQ17+BR17+BS17</f>
        <v>63.35</v>
      </c>
      <c r="BZ17" s="26">
        <f>BT17</f>
        <v>0</v>
      </c>
      <c r="CA17" s="32">
        <f>(BU17*3)+(BV17*10)+(BW17*5)+(BX17*20)</f>
        <v>0</v>
      </c>
      <c r="CB17" s="72">
        <f>BY17+BZ17+CA17</f>
        <v>63.35</v>
      </c>
      <c r="CC17" s="31">
        <v>79.23</v>
      </c>
      <c r="CD17" s="28"/>
      <c r="CE17" s="29">
        <v>2</v>
      </c>
      <c r="CF17" s="29">
        <v>0</v>
      </c>
      <c r="CG17" s="29">
        <v>0</v>
      </c>
      <c r="CH17" s="29">
        <v>0</v>
      </c>
      <c r="CI17" s="30">
        <v>0</v>
      </c>
      <c r="CJ17" s="27">
        <f>CC17+CD17</f>
        <v>79.23</v>
      </c>
      <c r="CK17" s="26">
        <f>CE17</f>
        <v>2</v>
      </c>
      <c r="CL17" s="23">
        <f>(CF17*3)+(CG17*10)+(CH17*5)+(CI17*20)</f>
        <v>0</v>
      </c>
      <c r="CM17" s="45">
        <f>CJ17+CK17+CL17</f>
        <v>81.23</v>
      </c>
      <c r="IL17" s="79"/>
      <c r="IO17"/>
      <c r="IP17"/>
    </row>
    <row r="18" spans="1:323" s="4" customFormat="1" x14ac:dyDescent="0.2">
      <c r="A18" s="33">
        <v>11</v>
      </c>
      <c r="B18" s="63" t="s">
        <v>156</v>
      </c>
      <c r="C18" s="25"/>
      <c r="D18" s="64"/>
      <c r="E18" s="64" t="s">
        <v>17</v>
      </c>
      <c r="F18" s="65" t="s">
        <v>102</v>
      </c>
      <c r="G18" s="24" t="str">
        <f>IF(AND(OR($G$2="Y",$H$2="Y"),I18&lt;5,J18&lt;5),IF(AND(I18=#REF!,J18=#REF!),#REF!+1,1),"")</f>
        <v/>
      </c>
      <c r="H18" s="21" t="e">
        <f>IF(AND($H$2="Y",J18&gt;0,OR(AND(G18=1,#REF!=10),AND(G18=2,#REF!=20),AND(G18=3,#REF!=30),AND(G18=4,#REF!=40),AND(G18=5,#REF!=50),AND(G18=6,#REF!=60),AND(G18=7,#REF!=70),AND(G18=8,#REF!=80),AND(G18=9,#REF!=90),AND(G18=10,#REF!=100))),VLOOKUP(J18-1,SortLookup!$A$13:$B$16,2,FALSE),"")</f>
        <v>#REF!</v>
      </c>
      <c r="I18" s="34">
        <f>IF(ISNA(VLOOKUP(E18,SortLookup!$A$1:$B$5,2,FALSE))," ",VLOOKUP(E18,SortLookup!$A$1:$B$5,2,FALSE))</f>
        <v>2</v>
      </c>
      <c r="J18" s="22" t="str">
        <f>IF(ISNA(VLOOKUP(F18,SortLookup!$A$7:$B$11,2,FALSE))," ",VLOOKUP(F18,SortLookup!$A$7:$B$11,2,FALSE))</f>
        <v xml:space="preserve"> </v>
      </c>
      <c r="K18" s="58">
        <f>L18+M18+O18</f>
        <v>368.81</v>
      </c>
      <c r="L18" s="59">
        <f>AB18+AO18+BA18+BL18+BY18+CJ18+CU18+DF18+DQ18+EB18+EM18+EX18+FI18+FT18+GE18+GP18+HA18+HL18+HW18+IH18</f>
        <v>242.81</v>
      </c>
      <c r="M18" s="36">
        <f>AD18+AQ18+BC18+BN18+CA18+CL18+CW18+DH18+DS18+ED18+EO18+EZ18+FK18+FV18+GG18+GR18+HC18+HN18+HY18+IJ18</f>
        <v>33</v>
      </c>
      <c r="N18" s="37">
        <f>O18</f>
        <v>93</v>
      </c>
      <c r="O18" s="60">
        <f>W18+AJ18+AV18+BG18+BT18+CE18+CP18+DA18+DL18+DW18+EH18+ES18+FD18+FO18+FZ18+GK18+GV18+HG18+HR18+IC18</f>
        <v>93</v>
      </c>
      <c r="P18" s="31">
        <v>42.38</v>
      </c>
      <c r="Q18" s="28"/>
      <c r="R18" s="28"/>
      <c r="S18" s="28"/>
      <c r="T18" s="28"/>
      <c r="U18" s="28"/>
      <c r="V18" s="28"/>
      <c r="W18" s="29">
        <v>29</v>
      </c>
      <c r="X18" s="29">
        <v>1</v>
      </c>
      <c r="Y18" s="29">
        <v>0</v>
      </c>
      <c r="Z18" s="29">
        <v>1</v>
      </c>
      <c r="AA18" s="30">
        <v>0</v>
      </c>
      <c r="AB18" s="27">
        <f>P18+Q18+R18+S18+T18+U18+V18</f>
        <v>42.38</v>
      </c>
      <c r="AC18" s="26">
        <f>W18</f>
        <v>29</v>
      </c>
      <c r="AD18" s="23">
        <f>(X18*3)+(Y18*10)+(Z18*5)+(AA18*20)</f>
        <v>8</v>
      </c>
      <c r="AE18" s="45">
        <f>AB18+AC18+AD18</f>
        <v>79.38</v>
      </c>
      <c r="AF18" s="31">
        <v>37.36</v>
      </c>
      <c r="AG18" s="28"/>
      <c r="AH18" s="28"/>
      <c r="AI18" s="28"/>
      <c r="AJ18" s="29">
        <v>26</v>
      </c>
      <c r="AK18" s="29">
        <v>0</v>
      </c>
      <c r="AL18" s="29">
        <v>0</v>
      </c>
      <c r="AM18" s="29">
        <v>1</v>
      </c>
      <c r="AN18" s="30">
        <v>0</v>
      </c>
      <c r="AO18" s="27">
        <f>AF18+AG18+AH18+AI18</f>
        <v>37.36</v>
      </c>
      <c r="AP18" s="26">
        <f>AJ18</f>
        <v>26</v>
      </c>
      <c r="AQ18" s="23">
        <f>(AK18*3)+(AL18*10)+(AM18*5)+(AN18*20)</f>
        <v>5</v>
      </c>
      <c r="AR18" s="45">
        <f>AO18+AP18+AQ18</f>
        <v>68.36</v>
      </c>
      <c r="AS18" s="31">
        <v>46.58</v>
      </c>
      <c r="AT18" s="28"/>
      <c r="AU18" s="28"/>
      <c r="AV18" s="29">
        <v>11</v>
      </c>
      <c r="AW18" s="29">
        <v>0</v>
      </c>
      <c r="AX18" s="29">
        <v>0</v>
      </c>
      <c r="AY18" s="29">
        <v>0</v>
      </c>
      <c r="AZ18" s="30">
        <v>0</v>
      </c>
      <c r="BA18" s="27">
        <f>AS18+AT18+AU18</f>
        <v>46.58</v>
      </c>
      <c r="BB18" s="26">
        <f>AV18</f>
        <v>11</v>
      </c>
      <c r="BC18" s="23">
        <f>(AW18*3)+(AX18*10)+(AY18*5)+(AZ18*20)</f>
        <v>0</v>
      </c>
      <c r="BD18" s="45">
        <f>BA18+BB18+BC18</f>
        <v>57.58</v>
      </c>
      <c r="BE18" s="27"/>
      <c r="BF18" s="43"/>
      <c r="BG18" s="29"/>
      <c r="BH18" s="29"/>
      <c r="BI18" s="29"/>
      <c r="BJ18" s="29"/>
      <c r="BK18" s="30"/>
      <c r="BL18" s="40">
        <f>BE18+BF18</f>
        <v>0</v>
      </c>
      <c r="BM18" s="37">
        <f>BG18/2</f>
        <v>0</v>
      </c>
      <c r="BN18" s="36">
        <f>(BH18*3)+(BI18*5)+(BJ18*5)+(BK18*20)</f>
        <v>0</v>
      </c>
      <c r="BO18" s="35">
        <f>BL18+BM18+BN18</f>
        <v>0</v>
      </c>
      <c r="BP18" s="31">
        <v>51.18</v>
      </c>
      <c r="BQ18" s="28"/>
      <c r="BR18" s="28"/>
      <c r="BS18" s="28"/>
      <c r="BT18" s="29">
        <v>7</v>
      </c>
      <c r="BU18" s="29">
        <v>0</v>
      </c>
      <c r="BV18" s="29">
        <v>0</v>
      </c>
      <c r="BW18" s="29">
        <v>1</v>
      </c>
      <c r="BX18" s="30">
        <v>0</v>
      </c>
      <c r="BY18" s="27">
        <f>BP18+BQ18+BR18+BS18</f>
        <v>51.18</v>
      </c>
      <c r="BZ18" s="26">
        <f>BT18</f>
        <v>7</v>
      </c>
      <c r="CA18" s="32">
        <f>(BU18*3)+(BV18*10)+(BW18*5)+(BX18*20)</f>
        <v>5</v>
      </c>
      <c r="CB18" s="72">
        <f>BY18+BZ18+CA18</f>
        <v>63.18</v>
      </c>
      <c r="CC18" s="31">
        <v>65.31</v>
      </c>
      <c r="CD18" s="28"/>
      <c r="CE18" s="29">
        <v>20</v>
      </c>
      <c r="CF18" s="29">
        <v>0</v>
      </c>
      <c r="CG18" s="29">
        <v>0</v>
      </c>
      <c r="CH18" s="29">
        <v>3</v>
      </c>
      <c r="CI18" s="30">
        <v>0</v>
      </c>
      <c r="CJ18" s="27">
        <f>CC18+CD18</f>
        <v>65.31</v>
      </c>
      <c r="CK18" s="26">
        <f>CE18</f>
        <v>20</v>
      </c>
      <c r="CL18" s="23">
        <f>(CF18*3)+(CG18*10)+(CH18*5)+(CI18*20)</f>
        <v>15</v>
      </c>
      <c r="CM18" s="45">
        <f>CJ18+CK18+CL18</f>
        <v>100.31</v>
      </c>
      <c r="IL18" s="79"/>
    </row>
    <row r="19" spans="1:323" s="4" customFormat="1" x14ac:dyDescent="0.2">
      <c r="A19" s="33">
        <v>12</v>
      </c>
      <c r="B19" s="63" t="s">
        <v>158</v>
      </c>
      <c r="C19" s="25"/>
      <c r="D19" s="64"/>
      <c r="E19" s="64" t="s">
        <v>17</v>
      </c>
      <c r="F19" s="65" t="s">
        <v>109</v>
      </c>
      <c r="G19" s="24" t="str">
        <f>IF(AND(OR($G$2="Y",$H$2="Y"),I19&lt;5,J19&lt;5),IF(AND(I19=#REF!,J19=#REF!),#REF!+1,1),"")</f>
        <v/>
      </c>
      <c r="H19" s="21" t="e">
        <f>IF(AND($H$2="Y",J19&gt;0,OR(AND(G19=1,#REF!=10),AND(G19=2,#REF!=20),AND(G19=3,#REF!=30),AND(G19=4,#REF!=40),AND(G19=5,#REF!=50),AND(G19=6,#REF!=60),AND(G19=7,#REF!=70),AND(G19=8,#REF!=80),AND(G19=9,#REF!=90),AND(G19=10,#REF!=100))),VLOOKUP(J19-1,SortLookup!$A$13:$B$16,2,FALSE),"")</f>
        <v>#REF!</v>
      </c>
      <c r="I19" s="34">
        <f>IF(ISNA(VLOOKUP(E19,SortLookup!$A$1:$B$5,2,FALSE))," ",VLOOKUP(E19,SortLookup!$A$1:$B$5,2,FALSE))</f>
        <v>2</v>
      </c>
      <c r="J19" s="22" t="str">
        <f>IF(ISNA(VLOOKUP(F19,SortLookup!$A$7:$B$11,2,FALSE))," ",VLOOKUP(F19,SortLookup!$A$7:$B$11,2,FALSE))</f>
        <v xml:space="preserve"> </v>
      </c>
      <c r="K19" s="58">
        <f>L19+M19+O19</f>
        <v>403.49</v>
      </c>
      <c r="L19" s="59">
        <f>AB19+AO19+BA19+BL19+BY19+CJ19+CU18+DF18+DQ18+EB18+EM18+EX18+FI18+FT18+GE18+GP18+HA18+HL18+HW18+IH18</f>
        <v>311.49</v>
      </c>
      <c r="M19" s="36">
        <f>AD19+AQ19+BC19+BN19+CA19+CL19+CW18+DH18+DS18+ED18+EO18+EZ18+FK18+FV18+GG18+GR18+HC18+HN18+HY18+IJ18</f>
        <v>31</v>
      </c>
      <c r="N19" s="37">
        <f>O19</f>
        <v>61</v>
      </c>
      <c r="O19" s="60">
        <f>W19+AJ19+AV19+BG19+BT19+CE19+CP18+DA18+DL18+DW18+EH18+ES18+FD18+FO18+FZ18+GK18+GV18+HG18+HR18+IC18</f>
        <v>61</v>
      </c>
      <c r="P19" s="31">
        <v>56</v>
      </c>
      <c r="Q19" s="28"/>
      <c r="R19" s="28"/>
      <c r="S19" s="28"/>
      <c r="T19" s="28"/>
      <c r="U19" s="28"/>
      <c r="V19" s="28"/>
      <c r="W19" s="29">
        <v>10</v>
      </c>
      <c r="X19" s="29">
        <v>0</v>
      </c>
      <c r="Y19" s="29">
        <v>0</v>
      </c>
      <c r="Z19" s="29">
        <v>0</v>
      </c>
      <c r="AA19" s="30">
        <v>0</v>
      </c>
      <c r="AB19" s="27">
        <f>P19+Q19+R19+S19+T19+U19+V19</f>
        <v>56</v>
      </c>
      <c r="AC19" s="26">
        <f>W19</f>
        <v>10</v>
      </c>
      <c r="AD19" s="23">
        <f>(X19*3)+(Y19*10)+(Z19*5)+(AA19*20)</f>
        <v>0</v>
      </c>
      <c r="AE19" s="45">
        <f>AB19+AC19+AD19</f>
        <v>66</v>
      </c>
      <c r="AF19" s="31">
        <v>59.15</v>
      </c>
      <c r="AG19" s="28"/>
      <c r="AH19" s="28"/>
      <c r="AI19" s="28"/>
      <c r="AJ19" s="29">
        <v>22</v>
      </c>
      <c r="AK19" s="29">
        <v>2</v>
      </c>
      <c r="AL19" s="29">
        <v>0</v>
      </c>
      <c r="AM19" s="29">
        <v>0</v>
      </c>
      <c r="AN19" s="30">
        <v>0</v>
      </c>
      <c r="AO19" s="27">
        <f>AF19+AG19+AH19+AI19</f>
        <v>59.15</v>
      </c>
      <c r="AP19" s="26">
        <f>AJ19</f>
        <v>22</v>
      </c>
      <c r="AQ19" s="23">
        <f>(AK19*3)+(AL19*10)+(AM19*5)+(AN19*20)</f>
        <v>6</v>
      </c>
      <c r="AR19" s="45">
        <f>AO19+AP19+AQ19</f>
        <v>87.15</v>
      </c>
      <c r="AS19" s="31">
        <v>46.08</v>
      </c>
      <c r="AT19" s="28"/>
      <c r="AU19" s="28"/>
      <c r="AV19" s="29">
        <v>9</v>
      </c>
      <c r="AW19" s="29">
        <v>0</v>
      </c>
      <c r="AX19" s="29">
        <v>0</v>
      </c>
      <c r="AY19" s="29">
        <v>2</v>
      </c>
      <c r="AZ19" s="30">
        <v>0</v>
      </c>
      <c r="BA19" s="27">
        <f>AS19+AT19+AU19</f>
        <v>46.08</v>
      </c>
      <c r="BB19" s="26">
        <f>AV19</f>
        <v>9</v>
      </c>
      <c r="BC19" s="23">
        <f>(AW19*3)+(AX19*10)+(AY19*5)+(AZ19*20)</f>
        <v>10</v>
      </c>
      <c r="BD19" s="45">
        <f>BA19+BB19+BC19</f>
        <v>65.08</v>
      </c>
      <c r="BE19" s="27"/>
      <c r="BF19" s="43"/>
      <c r="BG19" s="29"/>
      <c r="BH19" s="29"/>
      <c r="BI19" s="29"/>
      <c r="BJ19" s="29"/>
      <c r="BK19" s="30"/>
      <c r="BL19" s="40">
        <f>BE19+BF19</f>
        <v>0</v>
      </c>
      <c r="BM19" s="37">
        <f>BG19/2</f>
        <v>0</v>
      </c>
      <c r="BN19" s="36">
        <f>(BH19*3)+(BI19*5)+(BJ19*5)+(BK19*20)</f>
        <v>0</v>
      </c>
      <c r="BO19" s="35">
        <f>BL19+BM19+BN19</f>
        <v>0</v>
      </c>
      <c r="BP19" s="31">
        <v>67.84</v>
      </c>
      <c r="BQ19" s="28"/>
      <c r="BR19" s="28"/>
      <c r="BS19" s="28"/>
      <c r="BT19" s="29">
        <v>8</v>
      </c>
      <c r="BU19" s="29">
        <v>0</v>
      </c>
      <c r="BV19" s="29">
        <v>0</v>
      </c>
      <c r="BW19" s="29">
        <v>0</v>
      </c>
      <c r="BX19" s="30">
        <v>0</v>
      </c>
      <c r="BY19" s="27">
        <f>BP19+BQ19+BR19+BS19</f>
        <v>67.84</v>
      </c>
      <c r="BZ19" s="26">
        <f>BT19</f>
        <v>8</v>
      </c>
      <c r="CA19" s="32">
        <f>(BU19*3)+(BV19*10)+(BW19*5)+(BX19*20)</f>
        <v>0</v>
      </c>
      <c r="CB19" s="72">
        <f>BY19+BZ19+CA19</f>
        <v>75.84</v>
      </c>
      <c r="CC19" s="31">
        <v>82.42</v>
      </c>
      <c r="CD19" s="28"/>
      <c r="CE19" s="29">
        <v>12</v>
      </c>
      <c r="CF19" s="29">
        <v>0</v>
      </c>
      <c r="CG19" s="29">
        <v>0</v>
      </c>
      <c r="CH19" s="29">
        <v>3</v>
      </c>
      <c r="CI19" s="30">
        <v>0</v>
      </c>
      <c r="CJ19" s="27">
        <f>CC19+CD19</f>
        <v>82.42</v>
      </c>
      <c r="CK19" s="26">
        <f>CE19</f>
        <v>12</v>
      </c>
      <c r="CL19" s="23">
        <f>(CF19*3)+(CG19*10)+(CH19*5)+(CI19*20)</f>
        <v>15</v>
      </c>
      <c r="CM19" s="45">
        <f>CJ19+CK19+CL19</f>
        <v>109.42</v>
      </c>
      <c r="CN19"/>
      <c r="CO19"/>
      <c r="CP19"/>
      <c r="CQ19"/>
      <c r="CR19"/>
      <c r="CS19"/>
      <c r="CT19"/>
      <c r="CW19"/>
      <c r="CZ19"/>
      <c r="DA19"/>
      <c r="DB19"/>
      <c r="DC19"/>
      <c r="DD19"/>
      <c r="DE19"/>
      <c r="DH19"/>
      <c r="DK19"/>
      <c r="DL19"/>
      <c r="DM19"/>
      <c r="DN19"/>
      <c r="DO19"/>
      <c r="DP19"/>
      <c r="DS19"/>
      <c r="DV19"/>
      <c r="DW19"/>
      <c r="DX19"/>
      <c r="DY19"/>
      <c r="DZ19"/>
      <c r="EA19"/>
      <c r="ED19"/>
      <c r="EG19"/>
      <c r="EH19"/>
      <c r="EI19"/>
      <c r="EJ19"/>
      <c r="EK19"/>
      <c r="EL19"/>
      <c r="EO19"/>
      <c r="ER19"/>
      <c r="ES19"/>
      <c r="ET19"/>
      <c r="EU19"/>
      <c r="EV19"/>
      <c r="EW19"/>
      <c r="EZ19"/>
      <c r="FC19"/>
      <c r="FD19"/>
      <c r="FE19"/>
      <c r="FF19"/>
      <c r="FG19"/>
      <c r="FH19"/>
      <c r="FK19"/>
      <c r="FN19"/>
      <c r="FO19"/>
      <c r="FP19"/>
      <c r="FQ19"/>
      <c r="FR19"/>
      <c r="FS19"/>
      <c r="FV19"/>
      <c r="FY19"/>
      <c r="FZ19"/>
      <c r="GA19"/>
      <c r="GB19"/>
      <c r="GC19"/>
      <c r="GD19"/>
      <c r="GG19"/>
      <c r="GJ19"/>
      <c r="GK19"/>
      <c r="GL19"/>
      <c r="GM19"/>
      <c r="GN19"/>
      <c r="GO19"/>
      <c r="GR19"/>
      <c r="GU19"/>
      <c r="GV19"/>
      <c r="GW19"/>
      <c r="GX19"/>
      <c r="GY19"/>
      <c r="GZ19"/>
      <c r="HC19"/>
      <c r="HF19"/>
      <c r="HG19"/>
      <c r="HH19"/>
      <c r="HI19"/>
      <c r="HJ19"/>
      <c r="HK19"/>
      <c r="HN19"/>
      <c r="HQ19"/>
      <c r="HR19"/>
      <c r="HS19"/>
      <c r="HT19"/>
      <c r="HU19"/>
      <c r="HV19"/>
      <c r="HY19"/>
      <c r="IB19"/>
      <c r="IC19"/>
      <c r="ID19"/>
      <c r="IE19"/>
      <c r="IF19"/>
      <c r="IG19"/>
      <c r="IJ19"/>
      <c r="IK19"/>
      <c r="IL19" s="79"/>
    </row>
    <row r="20" spans="1:323" s="4" customFormat="1" ht="3" customHeight="1" x14ac:dyDescent="0.2">
      <c r="A20" s="198"/>
      <c r="B20" s="199"/>
      <c r="C20" s="200"/>
      <c r="D20" s="201"/>
      <c r="E20" s="201"/>
      <c r="F20" s="202"/>
      <c r="G20" s="203"/>
      <c r="H20" s="204"/>
      <c r="I20" s="205"/>
      <c r="J20" s="206"/>
      <c r="K20" s="207"/>
      <c r="L20" s="208"/>
      <c r="M20" s="209"/>
      <c r="N20" s="210"/>
      <c r="O20" s="211"/>
      <c r="P20" s="212"/>
      <c r="Q20" s="213"/>
      <c r="R20" s="213"/>
      <c r="S20" s="213"/>
      <c r="T20" s="213"/>
      <c r="U20" s="213"/>
      <c r="V20" s="213"/>
      <c r="W20" s="214"/>
      <c r="X20" s="214"/>
      <c r="Y20" s="214"/>
      <c r="Z20" s="214"/>
      <c r="AA20" s="215"/>
      <c r="AB20" s="216"/>
      <c r="AC20" s="217"/>
      <c r="AD20" s="218"/>
      <c r="AE20" s="219"/>
      <c r="AF20" s="212"/>
      <c r="AG20" s="213"/>
      <c r="AH20" s="213"/>
      <c r="AI20" s="213"/>
      <c r="AJ20" s="214"/>
      <c r="AK20" s="214"/>
      <c r="AL20" s="214"/>
      <c r="AM20" s="214"/>
      <c r="AN20" s="215"/>
      <c r="AO20" s="216"/>
      <c r="AP20" s="217"/>
      <c r="AQ20" s="218"/>
      <c r="AR20" s="219"/>
      <c r="AS20" s="212"/>
      <c r="AT20" s="213"/>
      <c r="AU20" s="213"/>
      <c r="AV20" s="214"/>
      <c r="AW20" s="214"/>
      <c r="AX20" s="214"/>
      <c r="AY20" s="214"/>
      <c r="AZ20" s="215"/>
      <c r="BA20" s="216"/>
      <c r="BB20" s="217"/>
      <c r="BC20" s="218"/>
      <c r="BD20" s="219"/>
      <c r="BE20" s="216"/>
      <c r="BF20" s="220"/>
      <c r="BG20" s="214"/>
      <c r="BH20" s="214"/>
      <c r="BI20" s="214"/>
      <c r="BJ20" s="214"/>
      <c r="BK20" s="215"/>
      <c r="BL20" s="221"/>
      <c r="BM20" s="210"/>
      <c r="BN20" s="209"/>
      <c r="BO20" s="222"/>
      <c r="BP20" s="212"/>
      <c r="BQ20" s="213"/>
      <c r="BR20" s="213"/>
      <c r="BS20" s="213"/>
      <c r="BT20" s="214"/>
      <c r="BU20" s="214"/>
      <c r="BV20" s="214"/>
      <c r="BW20" s="214"/>
      <c r="BX20" s="215"/>
      <c r="BY20" s="216"/>
      <c r="BZ20" s="217"/>
      <c r="CA20" s="223"/>
      <c r="CB20" s="224"/>
      <c r="CC20" s="212"/>
      <c r="CD20" s="213"/>
      <c r="CE20" s="214"/>
      <c r="CF20" s="214"/>
      <c r="CG20" s="214"/>
      <c r="CH20" s="214"/>
      <c r="CI20" s="215"/>
      <c r="CJ20" s="216"/>
      <c r="CK20" s="217"/>
      <c r="CL20" s="218"/>
      <c r="CM20" s="219"/>
      <c r="CN20"/>
      <c r="CO20"/>
      <c r="CP20"/>
      <c r="CQ20"/>
      <c r="CR20"/>
      <c r="CS20"/>
      <c r="CT20"/>
      <c r="CW20"/>
      <c r="CZ20"/>
      <c r="DA20"/>
      <c r="DB20"/>
      <c r="DC20"/>
      <c r="DD20"/>
      <c r="DE20"/>
      <c r="DH20"/>
      <c r="DK20"/>
      <c r="DL20"/>
      <c r="DM20"/>
      <c r="DN20"/>
      <c r="DO20"/>
      <c r="DP20"/>
      <c r="DS20"/>
      <c r="DV20"/>
      <c r="DW20"/>
      <c r="DX20"/>
      <c r="DY20"/>
      <c r="DZ20"/>
      <c r="EA20"/>
      <c r="ED20"/>
      <c r="EG20"/>
      <c r="EH20"/>
      <c r="EI20"/>
      <c r="EJ20"/>
      <c r="EK20"/>
      <c r="EL20"/>
      <c r="EO20"/>
      <c r="ER20"/>
      <c r="ES20"/>
      <c r="ET20"/>
      <c r="EU20"/>
      <c r="EV20"/>
      <c r="EW20"/>
      <c r="EZ20"/>
      <c r="FC20"/>
      <c r="FD20"/>
      <c r="FE20"/>
      <c r="FF20"/>
      <c r="FG20"/>
      <c r="FH20"/>
      <c r="FK20"/>
      <c r="FN20"/>
      <c r="FO20"/>
      <c r="FP20"/>
      <c r="FQ20"/>
      <c r="FR20"/>
      <c r="FS20"/>
      <c r="FV20"/>
      <c r="FY20"/>
      <c r="FZ20"/>
      <c r="GA20"/>
      <c r="GB20"/>
      <c r="GC20"/>
      <c r="GD20"/>
      <c r="GG20"/>
      <c r="GJ20"/>
      <c r="GK20"/>
      <c r="GL20"/>
      <c r="GM20"/>
      <c r="GN20"/>
      <c r="GO20"/>
      <c r="GR20"/>
      <c r="GU20"/>
      <c r="GV20"/>
      <c r="GW20"/>
      <c r="GX20"/>
      <c r="GY20"/>
      <c r="GZ20"/>
      <c r="HC20"/>
      <c r="HF20"/>
      <c r="HG20"/>
      <c r="HH20"/>
      <c r="HI20"/>
      <c r="HJ20"/>
      <c r="HK20"/>
      <c r="HN20"/>
      <c r="HQ20"/>
      <c r="HR20"/>
      <c r="HS20"/>
      <c r="HT20"/>
      <c r="HU20"/>
      <c r="HV20"/>
      <c r="HY20"/>
      <c r="IB20"/>
      <c r="IC20"/>
      <c r="ID20"/>
      <c r="IE20"/>
      <c r="IF20"/>
      <c r="IG20"/>
      <c r="IJ20"/>
      <c r="IK20"/>
      <c r="IL20" s="79"/>
    </row>
    <row r="21" spans="1:323" s="4" customFormat="1" x14ac:dyDescent="0.2">
      <c r="A21" s="33">
        <v>1</v>
      </c>
      <c r="B21" s="63" t="s">
        <v>122</v>
      </c>
      <c r="C21" s="25"/>
      <c r="D21" s="64" t="s">
        <v>127</v>
      </c>
      <c r="E21" s="64" t="s">
        <v>162</v>
      </c>
      <c r="F21" s="65" t="s">
        <v>102</v>
      </c>
      <c r="G21" s="24" t="str">
        <f>IF(AND(OR($G$2="Y",$H$2="Y"),I21&lt;5,J21&lt;5),IF(AND(I21=#REF!,J21=#REF!),#REF!+1,1),"")</f>
        <v/>
      </c>
      <c r="H21" s="21" t="e">
        <f>IF(AND($H$2="Y",J21&gt;0,OR(AND(G21=1,#REF!=10),AND(G21=2,#REF!=20),AND(G21=3,#REF!=30),AND(G21=4,#REF!=40),AND(G21=5,#REF!=50),AND(G21=6,#REF!=60),AND(G21=7,#REF!=70),AND(G21=8,#REF!=80),AND(G21=9,#REF!=90),AND(G21=10,#REF!=100))),VLOOKUP(J21-1,SortLookup!$A$13:$B$16,2,FALSE),"")</f>
        <v>#REF!</v>
      </c>
      <c r="I21" s="34" t="str">
        <f>IF(ISNA(VLOOKUP(E21,SortLookup!$A$1:$B$5,2,FALSE))," ",VLOOKUP(E21,SortLookup!$A$1:$B$5,2,FALSE))</f>
        <v xml:space="preserve"> </v>
      </c>
      <c r="J21" s="22" t="str">
        <f>IF(ISNA(VLOOKUP(F21,SortLookup!$A$7:$B$11,2,FALSE))," ",VLOOKUP(F21,SortLookup!$A$7:$B$11,2,FALSE))</f>
        <v xml:space="preserve"> </v>
      </c>
      <c r="K21" s="58">
        <f>L21+M21+O21</f>
        <v>177.21</v>
      </c>
      <c r="L21" s="59">
        <f>AB21+AO21+BA21+BL21+BY21+CJ21+CU14+DF14+DQ14+EB14+EM14+EX14+FI14+FT14+GE14+GP14+HA14+HL14+HW14+IH14</f>
        <v>160.21</v>
      </c>
      <c r="M21" s="36">
        <f>AD21+AQ21+BC21+BN21+CA21+CL21+CW14+DH14+DS14+ED14+EO14+EZ14+FK14+FV14+GG14+GR14+HC14+HN14+HY14+IJ14</f>
        <v>3</v>
      </c>
      <c r="N21" s="37">
        <f>O21</f>
        <v>14</v>
      </c>
      <c r="O21" s="60">
        <f>W21+AJ21+AV21+BG21+BT21+CE21+CP14+DA14+DL14+DW14+EH14+ES14+FD14+FO14+FZ14+GK14+GV14+HG14+HR14+IC14</f>
        <v>14</v>
      </c>
      <c r="P21" s="31">
        <v>31.78</v>
      </c>
      <c r="Q21" s="28"/>
      <c r="R21" s="28"/>
      <c r="S21" s="28"/>
      <c r="T21" s="28"/>
      <c r="U21" s="28"/>
      <c r="V21" s="28"/>
      <c r="W21" s="29">
        <v>7</v>
      </c>
      <c r="X21" s="29">
        <v>0</v>
      </c>
      <c r="Y21" s="29">
        <v>0</v>
      </c>
      <c r="Z21" s="29">
        <v>0</v>
      </c>
      <c r="AA21" s="30">
        <v>0</v>
      </c>
      <c r="AB21" s="27">
        <f>P21+Q21+R21+S21+T21+U21+V21</f>
        <v>31.78</v>
      </c>
      <c r="AC21" s="26">
        <f>W21</f>
        <v>7</v>
      </c>
      <c r="AD21" s="23">
        <f>(X21*3)+(Y21*10)+(Z21*5)+(AA21*20)</f>
        <v>0</v>
      </c>
      <c r="AE21" s="45">
        <f>AB21+AC21+AD21</f>
        <v>38.78</v>
      </c>
      <c r="AF21" s="31">
        <v>37.31</v>
      </c>
      <c r="AG21" s="28"/>
      <c r="AH21" s="28"/>
      <c r="AI21" s="28"/>
      <c r="AJ21" s="29">
        <v>3</v>
      </c>
      <c r="AK21" s="29">
        <v>0</v>
      </c>
      <c r="AL21" s="29">
        <v>0</v>
      </c>
      <c r="AM21" s="29">
        <v>0</v>
      </c>
      <c r="AN21" s="30">
        <v>0</v>
      </c>
      <c r="AO21" s="27">
        <f>AF21+AG21+AH21+AI21</f>
        <v>37.31</v>
      </c>
      <c r="AP21" s="26">
        <f>AJ21</f>
        <v>3</v>
      </c>
      <c r="AQ21" s="23">
        <f>(AK21*3)+(AL21*10)+(AM21*5)+(AN21*20)</f>
        <v>0</v>
      </c>
      <c r="AR21" s="45">
        <f>AO21+AP21+AQ21</f>
        <v>40.31</v>
      </c>
      <c r="AS21" s="31">
        <v>17.7</v>
      </c>
      <c r="AT21" s="28"/>
      <c r="AU21" s="28"/>
      <c r="AV21" s="29">
        <v>4</v>
      </c>
      <c r="AW21" s="29">
        <v>1</v>
      </c>
      <c r="AX21" s="29">
        <v>0</v>
      </c>
      <c r="AY21" s="29">
        <v>0</v>
      </c>
      <c r="AZ21" s="30">
        <v>0</v>
      </c>
      <c r="BA21" s="27">
        <f>AS21+AT21+AU21</f>
        <v>17.7</v>
      </c>
      <c r="BB21" s="26">
        <f>AV21</f>
        <v>4</v>
      </c>
      <c r="BC21" s="23">
        <f>(AW21*3)+(AX21*10)+(AY21*5)+(AZ21*20)</f>
        <v>3</v>
      </c>
      <c r="BD21" s="45">
        <f>BA21+BB21+BC21</f>
        <v>24.7</v>
      </c>
      <c r="BE21" s="27"/>
      <c r="BF21" s="43"/>
      <c r="BG21" s="29"/>
      <c r="BH21" s="29"/>
      <c r="BI21" s="29"/>
      <c r="BJ21" s="29"/>
      <c r="BK21" s="30"/>
      <c r="BL21" s="40">
        <f>BE21+BF21</f>
        <v>0</v>
      </c>
      <c r="BM21" s="37">
        <f>BG21/2</f>
        <v>0</v>
      </c>
      <c r="BN21" s="36">
        <f>(BH21*3)+(BI21*5)+(BJ21*5)+(BK21*20)</f>
        <v>0</v>
      </c>
      <c r="BO21" s="35">
        <f>BL21+BM21+BN21</f>
        <v>0</v>
      </c>
      <c r="BP21" s="31">
        <v>38.29</v>
      </c>
      <c r="BQ21" s="28"/>
      <c r="BR21" s="28"/>
      <c r="BS21" s="28"/>
      <c r="BT21" s="29">
        <v>0</v>
      </c>
      <c r="BU21" s="29">
        <v>0</v>
      </c>
      <c r="BV21" s="29">
        <v>0</v>
      </c>
      <c r="BW21" s="29">
        <v>0</v>
      </c>
      <c r="BX21" s="30">
        <v>0</v>
      </c>
      <c r="BY21" s="27">
        <f>BP21+BQ21+BR21+BS21</f>
        <v>38.29</v>
      </c>
      <c r="BZ21" s="26">
        <f>BT21</f>
        <v>0</v>
      </c>
      <c r="CA21" s="32">
        <f>(BU21*3)+(BV21*10)+(BW21*5)+(BX21*20)</f>
        <v>0</v>
      </c>
      <c r="CB21" s="72">
        <f>BY21+BZ21+CA21</f>
        <v>38.29</v>
      </c>
      <c r="CC21" s="31">
        <v>35.130000000000003</v>
      </c>
      <c r="CD21" s="28"/>
      <c r="CE21" s="29">
        <v>0</v>
      </c>
      <c r="CF21" s="29">
        <v>0</v>
      </c>
      <c r="CG21" s="29">
        <v>0</v>
      </c>
      <c r="CH21" s="29">
        <v>0</v>
      </c>
      <c r="CI21" s="30">
        <v>0</v>
      </c>
      <c r="CJ21" s="27">
        <f>CC21+CD21</f>
        <v>35.130000000000003</v>
      </c>
      <c r="CK21" s="26">
        <f>CE21</f>
        <v>0</v>
      </c>
      <c r="CL21" s="23">
        <f>(CF21*3)+(CG21*10)+(CH21*5)+(CI21*20)</f>
        <v>0</v>
      </c>
      <c r="CM21" s="45">
        <f>CJ21+CK21+CL21</f>
        <v>35.130000000000003</v>
      </c>
      <c r="IL21" s="79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</row>
    <row r="22" spans="1:323" s="4" customFormat="1" x14ac:dyDescent="0.2">
      <c r="A22" s="33">
        <v>2</v>
      </c>
      <c r="B22" s="63" t="s">
        <v>161</v>
      </c>
      <c r="C22" s="25"/>
      <c r="D22" s="64"/>
      <c r="E22" s="64" t="s">
        <v>162</v>
      </c>
      <c r="F22" s="65" t="s">
        <v>109</v>
      </c>
      <c r="G22" s="24" t="str">
        <f>IF(AND(OR($G$2="Y",$H$2="Y"),I22&lt;5,J22&lt;5),IF(AND(I22=#REF!,J22=#REF!),#REF!+1,1),"")</f>
        <v/>
      </c>
      <c r="H22" s="21" t="e">
        <f>IF(AND($H$2="Y",J22&gt;0,OR(AND(G22=1,#REF!=10),AND(G22=2,#REF!=20),AND(G22=3,#REF!=30),AND(G22=4,#REF!=40),AND(G22=5,#REF!=50),AND(G22=6,#REF!=60),AND(G22=7,#REF!=70),AND(G22=8,#REF!=80),AND(G22=9,#REF!=90),AND(G22=10,#REF!=100))),VLOOKUP(J22-1,SortLookup!$A$13:$B$16,2,FALSE),"")</f>
        <v>#REF!</v>
      </c>
      <c r="I22" s="34" t="str">
        <f>IF(ISNA(VLOOKUP(E22,SortLookup!$A$1:$B$5,2,FALSE))," ",VLOOKUP(E22,SortLookup!$A$1:$B$5,2,FALSE))</f>
        <v xml:space="preserve"> </v>
      </c>
      <c r="J22" s="22" t="str">
        <f>IF(ISNA(VLOOKUP(F22,SortLookup!$A$7:$B$11,2,FALSE))," ",VLOOKUP(F22,SortLookup!$A$7:$B$11,2,FALSE))</f>
        <v xml:space="preserve"> </v>
      </c>
      <c r="K22" s="58">
        <f>L22+M22+O22</f>
        <v>202.41</v>
      </c>
      <c r="L22" s="59">
        <f>AB22+AO22+BA22+BL22+BY22+CJ22+CU21+DF21+DQ21+EB21+EM21+EX21+FI21+FT21+GE21+GP21+HA21+HL21+HW21+IH21</f>
        <v>167.41</v>
      </c>
      <c r="M22" s="36">
        <f>AD22+AQ22+BC22+BN22+CA22+CL22+CW21+DH21+DS21+ED21+EO21+EZ21+FK21+FV21+GG21+GR21+HC21+HN21+HY21+IJ21</f>
        <v>5</v>
      </c>
      <c r="N22" s="37">
        <f>O22</f>
        <v>30</v>
      </c>
      <c r="O22" s="60">
        <f>W22+AJ22+AV22+BG22+BT22+CE22+CP21+DA21+DL21+DW21+EH21+ES21+FD21+FO21+FZ21+GK21+GV21+HG21+HR21+IC21</f>
        <v>30</v>
      </c>
      <c r="P22" s="31">
        <v>25.87</v>
      </c>
      <c r="Q22" s="28"/>
      <c r="R22" s="28"/>
      <c r="S22" s="28"/>
      <c r="T22" s="28"/>
      <c r="U22" s="28"/>
      <c r="V22" s="28"/>
      <c r="W22" s="29">
        <v>10</v>
      </c>
      <c r="X22" s="29">
        <v>0</v>
      </c>
      <c r="Y22" s="29">
        <v>0</v>
      </c>
      <c r="Z22" s="29">
        <v>0</v>
      </c>
      <c r="AA22" s="30">
        <v>0</v>
      </c>
      <c r="AB22" s="27">
        <f>P22+Q22+R22+S22+T22+U22+V22</f>
        <v>25.87</v>
      </c>
      <c r="AC22" s="26">
        <f>W22</f>
        <v>10</v>
      </c>
      <c r="AD22" s="23">
        <f>(X22*3)+(Y22*10)+(Z22*5)+(AA22*20)</f>
        <v>0</v>
      </c>
      <c r="AE22" s="45">
        <f>AB22+AC22+AD22</f>
        <v>35.869999999999997</v>
      </c>
      <c r="AF22" s="31">
        <v>39.6</v>
      </c>
      <c r="AG22" s="28"/>
      <c r="AH22" s="28"/>
      <c r="AI22" s="28"/>
      <c r="AJ22" s="29">
        <v>7</v>
      </c>
      <c r="AK22" s="29">
        <v>0</v>
      </c>
      <c r="AL22" s="29">
        <v>0</v>
      </c>
      <c r="AM22" s="29">
        <v>0</v>
      </c>
      <c r="AN22" s="30">
        <v>0</v>
      </c>
      <c r="AO22" s="27">
        <f>AF22+AG22+AH22+AI22</f>
        <v>39.6</v>
      </c>
      <c r="AP22" s="26">
        <f>AJ22</f>
        <v>7</v>
      </c>
      <c r="AQ22" s="23">
        <f>(AK22*3)+(AL22*10)+(AM22*5)+(AN22*20)</f>
        <v>0</v>
      </c>
      <c r="AR22" s="45">
        <f>AO22+AP22+AQ22</f>
        <v>46.6</v>
      </c>
      <c r="AS22" s="31">
        <v>28.04</v>
      </c>
      <c r="AT22" s="28"/>
      <c r="AU22" s="28"/>
      <c r="AV22" s="29">
        <v>4</v>
      </c>
      <c r="AW22" s="29">
        <v>0</v>
      </c>
      <c r="AX22" s="29">
        <v>0</v>
      </c>
      <c r="AY22" s="29">
        <v>0</v>
      </c>
      <c r="AZ22" s="30">
        <v>0</v>
      </c>
      <c r="BA22" s="27">
        <f>AS22+AT22+AU22</f>
        <v>28.04</v>
      </c>
      <c r="BB22" s="26">
        <f>AV22</f>
        <v>4</v>
      </c>
      <c r="BC22" s="23">
        <f>(AW22*3)+(AX22*10)+(AY22*5)+(AZ22*20)</f>
        <v>0</v>
      </c>
      <c r="BD22" s="45">
        <f>BA22+BB22+BC22</f>
        <v>32.04</v>
      </c>
      <c r="BE22" s="27"/>
      <c r="BF22" s="43"/>
      <c r="BG22" s="29"/>
      <c r="BH22" s="29"/>
      <c r="BI22" s="29"/>
      <c r="BJ22" s="29"/>
      <c r="BK22" s="30"/>
      <c r="BL22" s="40">
        <f>BE22+BF22</f>
        <v>0</v>
      </c>
      <c r="BM22" s="37">
        <f>BG22/2</f>
        <v>0</v>
      </c>
      <c r="BN22" s="36">
        <f>(BH22*3)+(BI22*5)+(BJ22*5)+(BK22*20)</f>
        <v>0</v>
      </c>
      <c r="BO22" s="35">
        <f>BL22+BM22+BN22</f>
        <v>0</v>
      </c>
      <c r="BP22" s="31">
        <v>39.64</v>
      </c>
      <c r="BQ22" s="28"/>
      <c r="BR22" s="28"/>
      <c r="BS22" s="28"/>
      <c r="BT22" s="29">
        <v>7</v>
      </c>
      <c r="BU22" s="29">
        <v>0</v>
      </c>
      <c r="BV22" s="29">
        <v>0</v>
      </c>
      <c r="BW22" s="29">
        <v>0</v>
      </c>
      <c r="BX22" s="30">
        <v>0</v>
      </c>
      <c r="BY22" s="27">
        <f>BP22+BQ22+BR22+BS22</f>
        <v>39.64</v>
      </c>
      <c r="BZ22" s="26">
        <f>BT22</f>
        <v>7</v>
      </c>
      <c r="CA22" s="32">
        <f>(BU22*3)+(BV22*10)+(BW22*5)+(BX22*20)</f>
        <v>0</v>
      </c>
      <c r="CB22" s="72">
        <f>BY22+BZ22+CA22</f>
        <v>46.64</v>
      </c>
      <c r="CC22" s="31">
        <v>34.26</v>
      </c>
      <c r="CD22" s="28"/>
      <c r="CE22" s="29">
        <v>2</v>
      </c>
      <c r="CF22" s="29">
        <v>0</v>
      </c>
      <c r="CG22" s="29">
        <v>0</v>
      </c>
      <c r="CH22" s="29">
        <v>1</v>
      </c>
      <c r="CI22" s="30">
        <v>0</v>
      </c>
      <c r="CJ22" s="27">
        <f>CC22+CD22</f>
        <v>34.26</v>
      </c>
      <c r="CK22" s="26">
        <f>CE22</f>
        <v>2</v>
      </c>
      <c r="CL22" s="23">
        <f>(CF22*3)+(CG22*10)+(CH22*5)+(CI22*20)</f>
        <v>5</v>
      </c>
      <c r="CM22" s="45">
        <f>CJ22+CK22+CL22</f>
        <v>41.26</v>
      </c>
      <c r="IL22" s="79"/>
      <c r="IO22"/>
      <c r="IP22"/>
      <c r="IQ22"/>
    </row>
    <row r="23" spans="1:323" s="4" customFormat="1" x14ac:dyDescent="0.2">
      <c r="A23" s="33">
        <v>3</v>
      </c>
      <c r="B23" s="63" t="s">
        <v>116</v>
      </c>
      <c r="C23" s="25"/>
      <c r="D23" s="64"/>
      <c r="E23" s="64" t="s">
        <v>162</v>
      </c>
      <c r="F23" s="65" t="s">
        <v>22</v>
      </c>
      <c r="G23" s="24" t="str">
        <f>IF(AND(OR($G$2="Y",$H$2="Y"),I23&lt;5,J23&lt;5),IF(AND(I23=#REF!,J23=#REF!),#REF!+1,1),"")</f>
        <v/>
      </c>
      <c r="H23" s="21" t="e">
        <f>IF(AND($H$2="Y",J23&gt;0,OR(AND(G23=1,#REF!=10),AND(G23=2,#REF!=20),AND(G23=3,#REF!=30),AND(G23=4,#REF!=40),AND(G23=5,#REF!=50),AND(G23=6,#REF!=60),AND(G23=7,#REF!=70),AND(G23=8,#REF!=80),AND(G23=9,#REF!=90),AND(G23=10,#REF!=100))),VLOOKUP(J23-1,SortLookup!$A$13:$B$16,2,FALSE),"")</f>
        <v>#REF!</v>
      </c>
      <c r="I23" s="34" t="str">
        <f>IF(ISNA(VLOOKUP(E23,SortLookup!$A$1:$B$5,2,FALSE))," ",VLOOKUP(E23,SortLookup!$A$1:$B$5,2,FALSE))</f>
        <v xml:space="preserve"> </v>
      </c>
      <c r="J23" s="22">
        <f>IF(ISNA(VLOOKUP(F23,SortLookup!$A$7:$B$11,2,FALSE))," ",VLOOKUP(F23,SortLookup!$A$7:$B$11,2,FALSE))</f>
        <v>3</v>
      </c>
      <c r="K23" s="58">
        <f>L23+M23+O23</f>
        <v>310.18</v>
      </c>
      <c r="L23" s="59">
        <f>AB23+AO23+BA23+BL23+BY23+CJ23+CU16+DF16+DQ16+EB16+EM16+EX16+FI16+FT16+GE16+GP16+HA16+HL16+HW16+IH16</f>
        <v>230.18</v>
      </c>
      <c r="M23" s="36">
        <f>AD23+AQ23+BC23+BN23+CA23+CL23+CW16+DH16+DS16+ED16+EO16+EZ16+FK16+FV16+GG16+GR16+HC16+HN16+HY16+IJ16</f>
        <v>36</v>
      </c>
      <c r="N23" s="37">
        <f>O23</f>
        <v>44</v>
      </c>
      <c r="O23" s="60">
        <f>W23+AJ23+AV23+BG23+BT23+CE23+CP16+DA16+DL16+DW16+EH16+ES16+FD16+FO16+FZ16+GK16+GV16+HG16+HR16+IC16</f>
        <v>44</v>
      </c>
      <c r="P23" s="31">
        <v>54.98</v>
      </c>
      <c r="Q23" s="28"/>
      <c r="R23" s="28"/>
      <c r="S23" s="28"/>
      <c r="T23" s="28"/>
      <c r="U23" s="28"/>
      <c r="V23" s="28"/>
      <c r="W23" s="29">
        <v>7</v>
      </c>
      <c r="X23" s="29">
        <v>1</v>
      </c>
      <c r="Y23" s="29">
        <v>0</v>
      </c>
      <c r="Z23" s="29">
        <v>0</v>
      </c>
      <c r="AA23" s="30">
        <v>0</v>
      </c>
      <c r="AB23" s="27">
        <f>P23+Q23+R23+S23+T23+U23+V23</f>
        <v>54.98</v>
      </c>
      <c r="AC23" s="26">
        <f>W23</f>
        <v>7</v>
      </c>
      <c r="AD23" s="23">
        <f>(X23*3)+(Y23*10)+(Z23*5)+(AA23*20)</f>
        <v>3</v>
      </c>
      <c r="AE23" s="45">
        <f>AB23+AC23+AD23</f>
        <v>64.98</v>
      </c>
      <c r="AF23" s="31">
        <v>41.53</v>
      </c>
      <c r="AG23" s="28"/>
      <c r="AH23" s="28"/>
      <c r="AI23" s="28"/>
      <c r="AJ23" s="29">
        <v>12</v>
      </c>
      <c r="AK23" s="29">
        <v>1</v>
      </c>
      <c r="AL23" s="29">
        <v>0</v>
      </c>
      <c r="AM23" s="29">
        <v>0</v>
      </c>
      <c r="AN23" s="30">
        <v>0</v>
      </c>
      <c r="AO23" s="27">
        <f>AF23+AG23+AH23+AI23</f>
        <v>41.53</v>
      </c>
      <c r="AP23" s="26">
        <f>AJ23</f>
        <v>12</v>
      </c>
      <c r="AQ23" s="23">
        <f>(AK23*3)+(AL23*10)+(AM23*5)+(AN23*20)</f>
        <v>3</v>
      </c>
      <c r="AR23" s="45">
        <f>AO23+AP23+AQ23</f>
        <v>56.53</v>
      </c>
      <c r="AS23" s="31">
        <v>37.36</v>
      </c>
      <c r="AT23" s="28"/>
      <c r="AU23" s="28"/>
      <c r="AV23" s="29">
        <v>17</v>
      </c>
      <c r="AW23" s="29">
        <v>0</v>
      </c>
      <c r="AX23" s="29">
        <v>0</v>
      </c>
      <c r="AY23" s="29">
        <v>4</v>
      </c>
      <c r="AZ23" s="30">
        <v>0</v>
      </c>
      <c r="BA23" s="27">
        <f>AS23+AT23+AU23</f>
        <v>37.36</v>
      </c>
      <c r="BB23" s="26">
        <f>AV23</f>
        <v>17</v>
      </c>
      <c r="BC23" s="23">
        <f>(AW23*3)+(AX23*10)+(AY23*5)+(AZ23*20)</f>
        <v>20</v>
      </c>
      <c r="BD23" s="45">
        <f>BA23+BB23+BC23</f>
        <v>74.36</v>
      </c>
      <c r="BE23" s="27"/>
      <c r="BF23" s="43"/>
      <c r="BG23" s="29"/>
      <c r="BH23" s="29"/>
      <c r="BI23" s="29"/>
      <c r="BJ23" s="29"/>
      <c r="BK23" s="30"/>
      <c r="BL23" s="40">
        <f>BE23+BF23</f>
        <v>0</v>
      </c>
      <c r="BM23" s="37">
        <f>BG23/2</f>
        <v>0</v>
      </c>
      <c r="BN23" s="36">
        <f>(BH23*3)+(BI23*5)+(BJ23*5)+(BK23*20)</f>
        <v>0</v>
      </c>
      <c r="BO23" s="35">
        <f>BL23+BM23+BN23</f>
        <v>0</v>
      </c>
      <c r="BP23" s="31">
        <v>43.64</v>
      </c>
      <c r="BQ23" s="28"/>
      <c r="BR23" s="28"/>
      <c r="BS23" s="28"/>
      <c r="BT23" s="29">
        <v>4</v>
      </c>
      <c r="BU23" s="29">
        <v>0</v>
      </c>
      <c r="BV23" s="29">
        <v>0</v>
      </c>
      <c r="BW23" s="29">
        <v>1</v>
      </c>
      <c r="BX23" s="30">
        <v>0</v>
      </c>
      <c r="BY23" s="27">
        <f>BP23+BQ23+BR23+BS23</f>
        <v>43.64</v>
      </c>
      <c r="BZ23" s="26">
        <f>BT23</f>
        <v>4</v>
      </c>
      <c r="CA23" s="32">
        <f>(BU23*3)+(BV23*10)+(BW23*5)+(BX23*20)</f>
        <v>5</v>
      </c>
      <c r="CB23" s="72">
        <f>BY23+BZ23+CA23</f>
        <v>52.64</v>
      </c>
      <c r="CC23" s="31">
        <v>52.67</v>
      </c>
      <c r="CD23" s="28"/>
      <c r="CE23" s="29">
        <v>4</v>
      </c>
      <c r="CF23" s="29">
        <v>0</v>
      </c>
      <c r="CG23" s="29">
        <v>0</v>
      </c>
      <c r="CH23" s="29">
        <v>1</v>
      </c>
      <c r="CI23" s="30">
        <v>0</v>
      </c>
      <c r="CJ23" s="27">
        <f>CC23+CD23</f>
        <v>52.67</v>
      </c>
      <c r="CK23" s="26">
        <f>CE23</f>
        <v>4</v>
      </c>
      <c r="CL23" s="23">
        <f>(CF23*3)+(CG23*10)+(CH23*5)+(CI23*20)</f>
        <v>5</v>
      </c>
      <c r="CM23" s="45">
        <f>CJ23+CK23+CL23</f>
        <v>61.67</v>
      </c>
      <c r="CN23" s="1"/>
      <c r="CO23" s="1"/>
      <c r="CP23" s="2"/>
      <c r="CQ23" s="2"/>
      <c r="CR23" s="2"/>
      <c r="CS23" s="2"/>
      <c r="CT23" s="2"/>
      <c r="CU23" s="61"/>
      <c r="CV23" s="13"/>
      <c r="CW23" s="6"/>
      <c r="CX23" s="38"/>
      <c r="CY23" s="1"/>
      <c r="CZ23" s="1"/>
      <c r="DA23" s="2"/>
      <c r="DB23" s="2"/>
      <c r="DC23" s="2"/>
      <c r="DD23" s="2"/>
      <c r="DE23" s="2"/>
      <c r="DF23" s="61"/>
      <c r="DG23" s="13"/>
      <c r="DH23" s="6"/>
      <c r="DI23" s="38"/>
      <c r="DJ23" s="1"/>
      <c r="DK23" s="1"/>
      <c r="DL23" s="2"/>
      <c r="DM23" s="2"/>
      <c r="DN23" s="2"/>
      <c r="DO23" s="2"/>
      <c r="DP23" s="2"/>
      <c r="DQ23" s="61"/>
      <c r="DR23" s="13"/>
      <c r="DS23" s="6"/>
      <c r="DT23" s="38"/>
      <c r="DU23" s="1"/>
      <c r="DV23" s="1"/>
      <c r="DW23" s="2"/>
      <c r="DX23" s="2"/>
      <c r="DY23" s="2"/>
      <c r="DZ23" s="2"/>
      <c r="EA23" s="2"/>
      <c r="EB23" s="61"/>
      <c r="EC23" s="13"/>
      <c r="ED23" s="6"/>
      <c r="EE23" s="38"/>
      <c r="EF23" s="1"/>
      <c r="EG23" s="1"/>
      <c r="EH23" s="2"/>
      <c r="EI23" s="2"/>
      <c r="EJ23" s="2"/>
      <c r="EK23" s="2"/>
      <c r="EL23" s="2"/>
      <c r="EM23" s="61"/>
      <c r="EN23" s="13"/>
      <c r="EO23" s="6"/>
      <c r="EP23" s="38"/>
      <c r="EQ23" s="1"/>
      <c r="ER23" s="1"/>
      <c r="ES23" s="2"/>
      <c r="ET23" s="2"/>
      <c r="EU23" s="2"/>
      <c r="EV23" s="2"/>
      <c r="EW23" s="2"/>
      <c r="EX23" s="61"/>
      <c r="EY23" s="13"/>
      <c r="EZ23" s="6"/>
      <c r="FA23" s="38"/>
      <c r="FB23" s="1"/>
      <c r="FC23" s="1"/>
      <c r="FD23" s="2"/>
      <c r="FE23" s="2"/>
      <c r="FF23" s="2"/>
      <c r="FG23" s="2"/>
      <c r="FH23" s="2"/>
      <c r="FI23" s="61"/>
      <c r="FJ23" s="13"/>
      <c r="FK23" s="6"/>
      <c r="FL23" s="38"/>
      <c r="FM23" s="1"/>
      <c r="FN23" s="1"/>
      <c r="FO23" s="2"/>
      <c r="FP23" s="2"/>
      <c r="FQ23" s="2"/>
      <c r="FR23" s="2"/>
      <c r="FS23" s="2"/>
      <c r="FT23" s="61"/>
      <c r="FU23" s="13"/>
      <c r="FV23" s="6"/>
      <c r="FW23" s="38"/>
      <c r="FX23" s="1"/>
      <c r="FY23" s="1"/>
      <c r="FZ23" s="2"/>
      <c r="GA23" s="2"/>
      <c r="GB23" s="2"/>
      <c r="GC23" s="2"/>
      <c r="GD23" s="2"/>
      <c r="GE23" s="61"/>
      <c r="GF23" s="13"/>
      <c r="GG23" s="6"/>
      <c r="GH23" s="38"/>
      <c r="GI23" s="1"/>
      <c r="GJ23" s="1"/>
      <c r="GK23" s="2"/>
      <c r="GL23" s="2"/>
      <c r="GM23" s="2"/>
      <c r="GN23" s="2"/>
      <c r="GO23" s="2"/>
      <c r="GP23" s="61"/>
      <c r="GQ23" s="13"/>
      <c r="GR23" s="6"/>
      <c r="GS23" s="38"/>
      <c r="GT23" s="1"/>
      <c r="GU23" s="1"/>
      <c r="GV23" s="2"/>
      <c r="GW23" s="2"/>
      <c r="GX23" s="2"/>
      <c r="GY23" s="2"/>
      <c r="GZ23" s="2"/>
      <c r="HA23" s="61"/>
      <c r="HB23" s="13"/>
      <c r="HC23" s="6"/>
      <c r="HD23" s="38"/>
      <c r="HE23" s="1"/>
      <c r="HF23" s="1"/>
      <c r="HG23" s="2"/>
      <c r="HH23" s="2"/>
      <c r="HI23" s="2"/>
      <c r="HJ23" s="2"/>
      <c r="HK23" s="2"/>
      <c r="HL23" s="61"/>
      <c r="HM23" s="13"/>
      <c r="HN23" s="6"/>
      <c r="HO23" s="38"/>
      <c r="HP23" s="1"/>
      <c r="HQ23" s="1"/>
      <c r="HR23" s="2"/>
      <c r="HS23" s="2"/>
      <c r="HT23" s="2"/>
      <c r="HU23" s="2"/>
      <c r="HV23" s="2"/>
      <c r="HW23" s="61"/>
      <c r="HX23" s="13"/>
      <c r="HY23" s="6"/>
      <c r="HZ23" s="38"/>
      <c r="IA23" s="1"/>
      <c r="IB23" s="1"/>
      <c r="IC23" s="2"/>
      <c r="ID23" s="2"/>
      <c r="IE23" s="2"/>
      <c r="IF23" s="2"/>
      <c r="IG23" s="2"/>
      <c r="IH23" s="61"/>
      <c r="II23" s="13"/>
      <c r="IJ23" s="6"/>
      <c r="IK23" s="38"/>
      <c r="IL23" s="79"/>
      <c r="IM23"/>
      <c r="IN23"/>
      <c r="IO23"/>
      <c r="IP23"/>
      <c r="IQ23"/>
    </row>
    <row r="24" spans="1:323" s="4" customFormat="1" ht="3" customHeight="1" x14ac:dyDescent="0.2">
      <c r="A24" s="198"/>
      <c r="B24" s="199"/>
      <c r="C24" s="200"/>
      <c r="D24" s="201"/>
      <c r="E24" s="201"/>
      <c r="F24" s="202"/>
      <c r="G24" s="203"/>
      <c r="H24" s="204"/>
      <c r="I24" s="205"/>
      <c r="J24" s="206"/>
      <c r="K24" s="207"/>
      <c r="L24" s="208"/>
      <c r="M24" s="209"/>
      <c r="N24" s="210"/>
      <c r="O24" s="211"/>
      <c r="P24" s="212"/>
      <c r="Q24" s="213"/>
      <c r="R24" s="213"/>
      <c r="S24" s="213"/>
      <c r="T24" s="213"/>
      <c r="U24" s="213"/>
      <c r="V24" s="213"/>
      <c r="W24" s="214"/>
      <c r="X24" s="214"/>
      <c r="Y24" s="214"/>
      <c r="Z24" s="214"/>
      <c r="AA24" s="215"/>
      <c r="AB24" s="216"/>
      <c r="AC24" s="217"/>
      <c r="AD24" s="218"/>
      <c r="AE24" s="219"/>
      <c r="AF24" s="212"/>
      <c r="AG24" s="213"/>
      <c r="AH24" s="213"/>
      <c r="AI24" s="213"/>
      <c r="AJ24" s="214"/>
      <c r="AK24" s="214"/>
      <c r="AL24" s="214"/>
      <c r="AM24" s="214"/>
      <c r="AN24" s="215"/>
      <c r="AO24" s="216"/>
      <c r="AP24" s="217"/>
      <c r="AQ24" s="218"/>
      <c r="AR24" s="219"/>
      <c r="AS24" s="212"/>
      <c r="AT24" s="213"/>
      <c r="AU24" s="213"/>
      <c r="AV24" s="214"/>
      <c r="AW24" s="214"/>
      <c r="AX24" s="214"/>
      <c r="AY24" s="214"/>
      <c r="AZ24" s="215"/>
      <c r="BA24" s="216"/>
      <c r="BB24" s="217"/>
      <c r="BC24" s="218"/>
      <c r="BD24" s="219"/>
      <c r="BE24" s="216"/>
      <c r="BF24" s="220"/>
      <c r="BG24" s="214"/>
      <c r="BH24" s="214"/>
      <c r="BI24" s="214"/>
      <c r="BJ24" s="214"/>
      <c r="BK24" s="215"/>
      <c r="BL24" s="221"/>
      <c r="BM24" s="210"/>
      <c r="BN24" s="209"/>
      <c r="BO24" s="222"/>
      <c r="BP24" s="212"/>
      <c r="BQ24" s="213"/>
      <c r="BR24" s="213"/>
      <c r="BS24" s="213"/>
      <c r="BT24" s="214"/>
      <c r="BU24" s="214"/>
      <c r="BV24" s="214"/>
      <c r="BW24" s="214"/>
      <c r="BX24" s="215"/>
      <c r="BY24" s="216"/>
      <c r="BZ24" s="217"/>
      <c r="CA24" s="223"/>
      <c r="CB24" s="224"/>
      <c r="CC24" s="212"/>
      <c r="CD24" s="213"/>
      <c r="CE24" s="214"/>
      <c r="CF24" s="214"/>
      <c r="CG24" s="214"/>
      <c r="CH24" s="214"/>
      <c r="CI24" s="215"/>
      <c r="CJ24" s="216"/>
      <c r="CK24" s="217"/>
      <c r="CL24" s="218"/>
      <c r="CM24" s="219"/>
      <c r="CN24" s="1"/>
      <c r="CO24" s="1"/>
      <c r="CP24" s="2"/>
      <c r="CQ24" s="2"/>
      <c r="CR24" s="2"/>
      <c r="CS24" s="2"/>
      <c r="CT24" s="2"/>
      <c r="CU24" s="61"/>
      <c r="CV24" s="13"/>
      <c r="CW24" s="6"/>
      <c r="CX24" s="38"/>
      <c r="CY24" s="1"/>
      <c r="CZ24" s="1"/>
      <c r="DA24" s="2"/>
      <c r="DB24" s="2"/>
      <c r="DC24" s="2"/>
      <c r="DD24" s="2"/>
      <c r="DE24" s="2"/>
      <c r="DF24" s="61"/>
      <c r="DG24" s="13"/>
      <c r="DH24" s="6"/>
      <c r="DI24" s="38"/>
      <c r="DJ24" s="1"/>
      <c r="DK24" s="1"/>
      <c r="DL24" s="2"/>
      <c r="DM24" s="2"/>
      <c r="DN24" s="2"/>
      <c r="DO24" s="2"/>
      <c r="DP24" s="2"/>
      <c r="DQ24" s="61"/>
      <c r="DR24" s="13"/>
      <c r="DS24" s="6"/>
      <c r="DT24" s="38"/>
      <c r="DU24" s="1"/>
      <c r="DV24" s="1"/>
      <c r="DW24" s="2"/>
      <c r="DX24" s="2"/>
      <c r="DY24" s="2"/>
      <c r="DZ24" s="2"/>
      <c r="EA24" s="2"/>
      <c r="EB24" s="61"/>
      <c r="EC24" s="13"/>
      <c r="ED24" s="6"/>
      <c r="EE24" s="38"/>
      <c r="EF24" s="1"/>
      <c r="EG24" s="1"/>
      <c r="EH24" s="2"/>
      <c r="EI24" s="2"/>
      <c r="EJ24" s="2"/>
      <c r="EK24" s="2"/>
      <c r="EL24" s="2"/>
      <c r="EM24" s="61"/>
      <c r="EN24" s="13"/>
      <c r="EO24" s="6"/>
      <c r="EP24" s="38"/>
      <c r="EQ24" s="1"/>
      <c r="ER24" s="1"/>
      <c r="ES24" s="2"/>
      <c r="ET24" s="2"/>
      <c r="EU24" s="2"/>
      <c r="EV24" s="2"/>
      <c r="EW24" s="2"/>
      <c r="EX24" s="61"/>
      <c r="EY24" s="13"/>
      <c r="EZ24" s="6"/>
      <c r="FA24" s="38"/>
      <c r="FB24" s="1"/>
      <c r="FC24" s="1"/>
      <c r="FD24" s="2"/>
      <c r="FE24" s="2"/>
      <c r="FF24" s="2"/>
      <c r="FG24" s="2"/>
      <c r="FH24" s="2"/>
      <c r="FI24" s="61"/>
      <c r="FJ24" s="13"/>
      <c r="FK24" s="6"/>
      <c r="FL24" s="38"/>
      <c r="FM24" s="1"/>
      <c r="FN24" s="1"/>
      <c r="FO24" s="2"/>
      <c r="FP24" s="2"/>
      <c r="FQ24" s="2"/>
      <c r="FR24" s="2"/>
      <c r="FS24" s="2"/>
      <c r="FT24" s="61"/>
      <c r="FU24" s="13"/>
      <c r="FV24" s="6"/>
      <c r="FW24" s="38"/>
      <c r="FX24" s="1"/>
      <c r="FY24" s="1"/>
      <c r="FZ24" s="2"/>
      <c r="GA24" s="2"/>
      <c r="GB24" s="2"/>
      <c r="GC24" s="2"/>
      <c r="GD24" s="2"/>
      <c r="GE24" s="61"/>
      <c r="GF24" s="13"/>
      <c r="GG24" s="6"/>
      <c r="GH24" s="38"/>
      <c r="GI24" s="1"/>
      <c r="GJ24" s="1"/>
      <c r="GK24" s="2"/>
      <c r="GL24" s="2"/>
      <c r="GM24" s="2"/>
      <c r="GN24" s="2"/>
      <c r="GO24" s="2"/>
      <c r="GP24" s="61"/>
      <c r="GQ24" s="13"/>
      <c r="GR24" s="6"/>
      <c r="GS24" s="38"/>
      <c r="GT24" s="1"/>
      <c r="GU24" s="1"/>
      <c r="GV24" s="2"/>
      <c r="GW24" s="2"/>
      <c r="GX24" s="2"/>
      <c r="GY24" s="2"/>
      <c r="GZ24" s="2"/>
      <c r="HA24" s="61"/>
      <c r="HB24" s="13"/>
      <c r="HC24" s="6"/>
      <c r="HD24" s="38"/>
      <c r="HE24" s="1"/>
      <c r="HF24" s="1"/>
      <c r="HG24" s="2"/>
      <c r="HH24" s="2"/>
      <c r="HI24" s="2"/>
      <c r="HJ24" s="2"/>
      <c r="HK24" s="2"/>
      <c r="HL24" s="61"/>
      <c r="HM24" s="13"/>
      <c r="HN24" s="6"/>
      <c r="HO24" s="38"/>
      <c r="HP24" s="1"/>
      <c r="HQ24" s="1"/>
      <c r="HR24" s="2"/>
      <c r="HS24" s="2"/>
      <c r="HT24" s="2"/>
      <c r="HU24" s="2"/>
      <c r="HV24" s="2"/>
      <c r="HW24" s="61"/>
      <c r="HX24" s="13"/>
      <c r="HY24" s="6"/>
      <c r="HZ24" s="38"/>
      <c r="IA24" s="1"/>
      <c r="IB24" s="1"/>
      <c r="IC24" s="2"/>
      <c r="ID24" s="2"/>
      <c r="IE24" s="2"/>
      <c r="IF24" s="2"/>
      <c r="IG24" s="2"/>
      <c r="IH24" s="61"/>
      <c r="II24" s="13"/>
      <c r="IJ24" s="6"/>
      <c r="IK24" s="38"/>
      <c r="IL24" s="79"/>
      <c r="IM24"/>
      <c r="IN24"/>
      <c r="IO24"/>
      <c r="IP24"/>
      <c r="IQ24"/>
    </row>
    <row r="25" spans="1:323" s="4" customFormat="1" x14ac:dyDescent="0.2">
      <c r="A25" s="33">
        <v>1</v>
      </c>
      <c r="B25" s="63" t="s">
        <v>182</v>
      </c>
      <c r="C25" s="25"/>
      <c r="D25" s="64" t="s">
        <v>160</v>
      </c>
      <c r="E25" s="64" t="s">
        <v>181</v>
      </c>
      <c r="F25" s="65" t="s">
        <v>109</v>
      </c>
      <c r="G25" s="24" t="str">
        <f>IF(AND(OR($G$2="Y",$H$2="Y"),I25&lt;5,J25&lt;5),IF(AND(I25=#REF!,J25=#REF!),#REF!+1,1),"")</f>
        <v/>
      </c>
      <c r="H25" s="21" t="e">
        <f>IF(AND($H$2="Y",J25&gt;0,OR(AND(G25=1,#REF!=10),AND(G25=2,#REF!=20),AND(G25=3,#REF!=30),AND(G25=4,#REF!=40),AND(G25=5,#REF!=50),AND(G25=6,#REF!=60),AND(G25=7,#REF!=70),AND(G25=8,#REF!=80),AND(G25=9,#REF!=90),AND(G25=10,#REF!=100))),VLOOKUP(J25-1,SortLookup!$A$13:$B$16,2,FALSE),"")</f>
        <v>#REF!</v>
      </c>
      <c r="I25" s="34" t="str">
        <f>IF(ISNA(VLOOKUP(E25,SortLookup!$A$1:$B$5,2,FALSE))," ",VLOOKUP(E25,SortLookup!$A$1:$B$5,2,FALSE))</f>
        <v xml:space="preserve"> </v>
      </c>
      <c r="J25" s="22" t="str">
        <f>IF(ISNA(VLOOKUP(F25,SortLookup!$A$7:$B$11,2,FALSE))," ",VLOOKUP(F25,SortLookup!$A$7:$B$11,2,FALSE))</f>
        <v xml:space="preserve"> </v>
      </c>
      <c r="K25" s="58">
        <f>L25+M25+O25</f>
        <v>287.10000000000002</v>
      </c>
      <c r="L25" s="59">
        <f>AB25+AO25+BA25+BL25+BY25+CJ25+CU16+DF16+DQ16+EB16+EM16+EX16+FI16+FT16+GE16+GP16+HA16+HL16+HW16+IH16</f>
        <v>244.1</v>
      </c>
      <c r="M25" s="36">
        <f>AD25+AQ25+BC25+BN25+CA25+CL25+CW16+DH16+DS16+ED16+EO16+EZ16+FK16+FV16+GG16+GR16+HC16+HN16+HY16+IJ16</f>
        <v>9</v>
      </c>
      <c r="N25" s="37">
        <f>O25</f>
        <v>34</v>
      </c>
      <c r="O25" s="60">
        <f>W25+AJ25+AV25+BG25+BT25+CE25+CP16+DA16+DL16+DW16+EH16+ES16+FD16+FO16+FZ16+GK16+GV16+HG16+HR16+IC16</f>
        <v>34</v>
      </c>
      <c r="P25" s="31">
        <v>43.68</v>
      </c>
      <c r="Q25" s="28"/>
      <c r="R25" s="28"/>
      <c r="S25" s="28"/>
      <c r="T25" s="28"/>
      <c r="U25" s="28"/>
      <c r="V25" s="28"/>
      <c r="W25" s="29">
        <v>11</v>
      </c>
      <c r="X25" s="29">
        <v>0</v>
      </c>
      <c r="Y25" s="29">
        <v>0</v>
      </c>
      <c r="Z25" s="29">
        <v>0</v>
      </c>
      <c r="AA25" s="30">
        <v>0</v>
      </c>
      <c r="AB25" s="27">
        <f>P25+Q25+R25+S25+T25+U25+V25</f>
        <v>43.68</v>
      </c>
      <c r="AC25" s="26">
        <f>W25</f>
        <v>11</v>
      </c>
      <c r="AD25" s="23">
        <f>(X25*3)+(Y25*10)+(Z25*5)+(AA25*20)</f>
        <v>0</v>
      </c>
      <c r="AE25" s="45">
        <f>AB25+AC25+AD25</f>
        <v>54.68</v>
      </c>
      <c r="AF25" s="31">
        <v>59.04</v>
      </c>
      <c r="AG25" s="28"/>
      <c r="AH25" s="28"/>
      <c r="AI25" s="28"/>
      <c r="AJ25" s="29">
        <v>12</v>
      </c>
      <c r="AK25" s="29">
        <v>0</v>
      </c>
      <c r="AL25" s="29">
        <v>0</v>
      </c>
      <c r="AM25" s="29">
        <v>0</v>
      </c>
      <c r="AN25" s="30">
        <v>0</v>
      </c>
      <c r="AO25" s="27">
        <f>AF25+AG25+AH25+AI25</f>
        <v>59.04</v>
      </c>
      <c r="AP25" s="26">
        <f>AJ25</f>
        <v>12</v>
      </c>
      <c r="AQ25" s="23">
        <f>(AK25*3)+(AL25*10)+(AM25*5)+(AN25*20)</f>
        <v>0</v>
      </c>
      <c r="AR25" s="45">
        <f>AO25+AP25+AQ25</f>
        <v>71.040000000000006</v>
      </c>
      <c r="AS25" s="31">
        <v>35.770000000000003</v>
      </c>
      <c r="AT25" s="28"/>
      <c r="AU25" s="28"/>
      <c r="AV25" s="29">
        <v>7</v>
      </c>
      <c r="AW25" s="29">
        <v>0</v>
      </c>
      <c r="AX25" s="29">
        <v>0</v>
      </c>
      <c r="AY25" s="29">
        <v>0</v>
      </c>
      <c r="AZ25" s="30">
        <v>0</v>
      </c>
      <c r="BA25" s="27">
        <f>AS25+AT25+AU25</f>
        <v>35.770000000000003</v>
      </c>
      <c r="BB25" s="26">
        <f>AV25</f>
        <v>7</v>
      </c>
      <c r="BC25" s="23">
        <f>(AW25*3)+(AX25*10)+(AY25*5)+(AZ25*20)</f>
        <v>0</v>
      </c>
      <c r="BD25" s="45">
        <f>BA25+BB25+BC25</f>
        <v>42.77</v>
      </c>
      <c r="BE25" s="27"/>
      <c r="BF25" s="43"/>
      <c r="BG25" s="29"/>
      <c r="BH25" s="29"/>
      <c r="BI25" s="29"/>
      <c r="BJ25" s="29"/>
      <c r="BK25" s="30"/>
      <c r="BL25" s="40">
        <f>BE25+BF25</f>
        <v>0</v>
      </c>
      <c r="BM25" s="37">
        <f>BG25/2</f>
        <v>0</v>
      </c>
      <c r="BN25" s="36">
        <f>(BH25*3)+(BI25*5)+(BJ25*5)+(BK25*20)</f>
        <v>0</v>
      </c>
      <c r="BO25" s="35">
        <f>BL25+BM25+BN25</f>
        <v>0</v>
      </c>
      <c r="BP25" s="31">
        <v>52.11</v>
      </c>
      <c r="BQ25" s="28"/>
      <c r="BR25" s="28"/>
      <c r="BS25" s="28"/>
      <c r="BT25" s="29">
        <v>4</v>
      </c>
      <c r="BU25" s="29">
        <v>0</v>
      </c>
      <c r="BV25" s="29">
        <v>0</v>
      </c>
      <c r="BW25" s="29">
        <v>0</v>
      </c>
      <c r="BX25" s="30">
        <v>0</v>
      </c>
      <c r="BY25" s="27">
        <f>BP25+BQ25+BR25+BS25</f>
        <v>52.11</v>
      </c>
      <c r="BZ25" s="26">
        <f>BT25</f>
        <v>4</v>
      </c>
      <c r="CA25" s="32">
        <f>(BU25*3)+(BV25*10)+(BW25*5)+(BX25*20)</f>
        <v>0</v>
      </c>
      <c r="CB25" s="72">
        <f>BY25+BZ25+CA25</f>
        <v>56.11</v>
      </c>
      <c r="CC25" s="31">
        <v>53.5</v>
      </c>
      <c r="CD25" s="28"/>
      <c r="CE25" s="29">
        <v>0</v>
      </c>
      <c r="CF25" s="29">
        <v>3</v>
      </c>
      <c r="CG25" s="29">
        <v>0</v>
      </c>
      <c r="CH25" s="29">
        <v>0</v>
      </c>
      <c r="CI25" s="30">
        <v>0</v>
      </c>
      <c r="CJ25" s="27">
        <f>CC25+CD25</f>
        <v>53.5</v>
      </c>
      <c r="CK25" s="26">
        <f>CE25</f>
        <v>0</v>
      </c>
      <c r="CL25" s="23">
        <f>(CF25*3)+(CG25*10)+(CH25*5)+(CI25*20)</f>
        <v>9</v>
      </c>
      <c r="CM25" s="45">
        <f>CJ25+CK25+CL25</f>
        <v>62.5</v>
      </c>
      <c r="CN25"/>
      <c r="CO25"/>
      <c r="CP25"/>
      <c r="CQ25"/>
      <c r="CR25"/>
      <c r="CS25"/>
      <c r="CT25"/>
      <c r="CW25"/>
      <c r="CX25"/>
      <c r="CY25"/>
      <c r="CZ25"/>
      <c r="DA25"/>
      <c r="DB25"/>
      <c r="DC25"/>
      <c r="DD25"/>
      <c r="DE25"/>
      <c r="DH25"/>
      <c r="DI25"/>
      <c r="DJ25"/>
      <c r="DK25"/>
      <c r="DL25"/>
      <c r="DM25"/>
      <c r="DN25"/>
      <c r="DO25"/>
      <c r="DP25"/>
      <c r="DS25"/>
      <c r="DT25"/>
      <c r="DU25"/>
      <c r="DV25"/>
      <c r="DW25"/>
      <c r="DX25"/>
      <c r="DY25"/>
      <c r="DZ25"/>
      <c r="EA25"/>
      <c r="ED25"/>
      <c r="EE25"/>
      <c r="EF25"/>
      <c r="EG25"/>
      <c r="EH25"/>
      <c r="EI25"/>
      <c r="EJ25"/>
      <c r="EK25"/>
      <c r="EL25"/>
      <c r="EO25"/>
      <c r="EP25"/>
      <c r="EQ25"/>
      <c r="ER25"/>
      <c r="ES25"/>
      <c r="ET25"/>
      <c r="EU25"/>
      <c r="EV25"/>
      <c r="EW25"/>
      <c r="EZ25"/>
      <c r="FA25"/>
      <c r="FB25"/>
      <c r="FC25"/>
      <c r="FD25"/>
      <c r="FE25"/>
      <c r="FF25"/>
      <c r="FG25"/>
      <c r="FH25"/>
      <c r="FK25"/>
      <c r="FL25"/>
      <c r="FM25"/>
      <c r="FN25"/>
      <c r="FO25"/>
      <c r="FP25"/>
      <c r="FQ25"/>
      <c r="FR25"/>
      <c r="FS25"/>
      <c r="FV25"/>
      <c r="FW25"/>
      <c r="FX25"/>
      <c r="FY25"/>
      <c r="FZ25"/>
      <c r="GA25"/>
      <c r="GB25"/>
      <c r="GC25"/>
      <c r="GD25"/>
      <c r="GG25"/>
      <c r="GH25"/>
      <c r="GI25"/>
      <c r="GJ25"/>
      <c r="GK25"/>
      <c r="GL25"/>
      <c r="GM25"/>
      <c r="GN25"/>
      <c r="GO25"/>
      <c r="GR25"/>
      <c r="GS25"/>
      <c r="GT25"/>
      <c r="GU25"/>
      <c r="GV25"/>
      <c r="GW25"/>
      <c r="GX25"/>
      <c r="GY25"/>
      <c r="GZ25"/>
      <c r="HC25"/>
      <c r="HD25"/>
      <c r="HE25"/>
      <c r="HF25"/>
      <c r="HG25"/>
      <c r="HH25"/>
      <c r="HI25"/>
      <c r="HJ25"/>
      <c r="HK25"/>
      <c r="HN25"/>
      <c r="HO25"/>
      <c r="HP25"/>
      <c r="HQ25"/>
      <c r="HR25"/>
      <c r="HS25"/>
      <c r="HT25"/>
      <c r="HU25"/>
      <c r="HV25"/>
      <c r="HY25"/>
      <c r="HZ25"/>
      <c r="IA25"/>
      <c r="IB25"/>
      <c r="IC25"/>
      <c r="ID25"/>
      <c r="IE25"/>
      <c r="IF25"/>
      <c r="IG25"/>
      <c r="IJ25"/>
      <c r="IK25"/>
      <c r="IL25" s="79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</row>
    <row r="26" spans="1:323" s="4" customFormat="1" ht="3" customHeight="1" x14ac:dyDescent="0.2">
      <c r="A26" s="198"/>
      <c r="B26" s="199"/>
      <c r="C26" s="200"/>
      <c r="D26" s="201"/>
      <c r="E26" s="201"/>
      <c r="F26" s="202"/>
      <c r="G26" s="203"/>
      <c r="H26" s="204"/>
      <c r="I26" s="205"/>
      <c r="J26" s="206"/>
      <c r="K26" s="207"/>
      <c r="L26" s="208"/>
      <c r="M26" s="209"/>
      <c r="N26" s="210"/>
      <c r="O26" s="211"/>
      <c r="P26" s="212"/>
      <c r="Q26" s="213"/>
      <c r="R26" s="213"/>
      <c r="S26" s="213"/>
      <c r="T26" s="213"/>
      <c r="U26" s="213"/>
      <c r="V26" s="213"/>
      <c r="W26" s="214"/>
      <c r="X26" s="214"/>
      <c r="Y26" s="214"/>
      <c r="Z26" s="214"/>
      <c r="AA26" s="215"/>
      <c r="AB26" s="216"/>
      <c r="AC26" s="217"/>
      <c r="AD26" s="218"/>
      <c r="AE26" s="219"/>
      <c r="AF26" s="212"/>
      <c r="AG26" s="213"/>
      <c r="AH26" s="213"/>
      <c r="AI26" s="213"/>
      <c r="AJ26" s="214"/>
      <c r="AK26" s="214"/>
      <c r="AL26" s="214"/>
      <c r="AM26" s="214"/>
      <c r="AN26" s="215"/>
      <c r="AO26" s="216"/>
      <c r="AP26" s="217"/>
      <c r="AQ26" s="218"/>
      <c r="AR26" s="219"/>
      <c r="AS26" s="212"/>
      <c r="AT26" s="213"/>
      <c r="AU26" s="213"/>
      <c r="AV26" s="214"/>
      <c r="AW26" s="214"/>
      <c r="AX26" s="214"/>
      <c r="AY26" s="214"/>
      <c r="AZ26" s="215"/>
      <c r="BA26" s="216"/>
      <c r="BB26" s="217"/>
      <c r="BC26" s="218"/>
      <c r="BD26" s="219"/>
      <c r="BE26" s="216"/>
      <c r="BF26" s="220"/>
      <c r="BG26" s="214"/>
      <c r="BH26" s="214"/>
      <c r="BI26" s="214"/>
      <c r="BJ26" s="214"/>
      <c r="BK26" s="215"/>
      <c r="BL26" s="221"/>
      <c r="BM26" s="210"/>
      <c r="BN26" s="209"/>
      <c r="BO26" s="222"/>
      <c r="BP26" s="212"/>
      <c r="BQ26" s="213"/>
      <c r="BR26" s="213"/>
      <c r="BS26" s="213"/>
      <c r="BT26" s="214"/>
      <c r="BU26" s="214"/>
      <c r="BV26" s="214"/>
      <c r="BW26" s="214"/>
      <c r="BX26" s="215"/>
      <c r="BY26" s="216"/>
      <c r="BZ26" s="217"/>
      <c r="CA26" s="223"/>
      <c r="CB26" s="224"/>
      <c r="CC26" s="212"/>
      <c r="CD26" s="213"/>
      <c r="CE26" s="214"/>
      <c r="CF26" s="214"/>
      <c r="CG26" s="214"/>
      <c r="CH26" s="214"/>
      <c r="CI26" s="215"/>
      <c r="CJ26" s="216"/>
      <c r="CK26" s="217"/>
      <c r="CL26" s="218"/>
      <c r="CM26" s="219"/>
      <c r="CN26"/>
      <c r="CO26"/>
      <c r="CP26"/>
      <c r="CQ26"/>
      <c r="CR26"/>
      <c r="CS26"/>
      <c r="CT26"/>
      <c r="CW26"/>
      <c r="CX26"/>
      <c r="CY26"/>
      <c r="CZ26"/>
      <c r="DA26"/>
      <c r="DB26"/>
      <c r="DC26"/>
      <c r="DD26"/>
      <c r="DE26"/>
      <c r="DH26"/>
      <c r="DI26"/>
      <c r="DJ26"/>
      <c r="DK26"/>
      <c r="DL26"/>
      <c r="DM26"/>
      <c r="DN26"/>
      <c r="DO26"/>
      <c r="DP26"/>
      <c r="DS26"/>
      <c r="DT26"/>
      <c r="DU26"/>
      <c r="DV26"/>
      <c r="DW26"/>
      <c r="DX26"/>
      <c r="DY26"/>
      <c r="DZ26"/>
      <c r="EA26"/>
      <c r="ED26"/>
      <c r="EE26"/>
      <c r="EF26"/>
      <c r="EG26"/>
      <c r="EH26"/>
      <c r="EI26"/>
      <c r="EJ26"/>
      <c r="EK26"/>
      <c r="EL26"/>
      <c r="EO26"/>
      <c r="EP26"/>
      <c r="EQ26"/>
      <c r="ER26"/>
      <c r="ES26"/>
      <c r="ET26"/>
      <c r="EU26"/>
      <c r="EV26"/>
      <c r="EW26"/>
      <c r="EZ26"/>
      <c r="FA26"/>
      <c r="FB26"/>
      <c r="FC26"/>
      <c r="FD26"/>
      <c r="FE26"/>
      <c r="FF26"/>
      <c r="FG26"/>
      <c r="FH26"/>
      <c r="FK26"/>
      <c r="FL26"/>
      <c r="FM26"/>
      <c r="FN26"/>
      <c r="FO26"/>
      <c r="FP26"/>
      <c r="FQ26"/>
      <c r="FR26"/>
      <c r="FS26"/>
      <c r="FV26"/>
      <c r="FW26"/>
      <c r="FX26"/>
      <c r="FY26"/>
      <c r="FZ26"/>
      <c r="GA26"/>
      <c r="GB26"/>
      <c r="GC26"/>
      <c r="GD26"/>
      <c r="GG26"/>
      <c r="GH26"/>
      <c r="GI26"/>
      <c r="GJ26"/>
      <c r="GK26"/>
      <c r="GL26"/>
      <c r="GM26"/>
      <c r="GN26"/>
      <c r="GO26"/>
      <c r="GR26"/>
      <c r="GS26"/>
      <c r="GT26"/>
      <c r="GU26"/>
      <c r="GV26"/>
      <c r="GW26"/>
      <c r="GX26"/>
      <c r="GY26"/>
      <c r="GZ26"/>
      <c r="HC26"/>
      <c r="HD26"/>
      <c r="HE26"/>
      <c r="HF26"/>
      <c r="HG26"/>
      <c r="HH26"/>
      <c r="HI26"/>
      <c r="HJ26"/>
      <c r="HK26"/>
      <c r="HN26"/>
      <c r="HO26"/>
      <c r="HP26"/>
      <c r="HQ26"/>
      <c r="HR26"/>
      <c r="HS26"/>
      <c r="HT26"/>
      <c r="HU26"/>
      <c r="HV26"/>
      <c r="HY26"/>
      <c r="HZ26"/>
      <c r="IA26"/>
      <c r="IB26"/>
      <c r="IC26"/>
      <c r="ID26"/>
      <c r="IE26"/>
      <c r="IF26"/>
      <c r="IG26"/>
      <c r="IJ26"/>
      <c r="IK26"/>
      <c r="IL26" s="79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</row>
    <row r="27" spans="1:323" s="4" customFormat="1" x14ac:dyDescent="0.2">
      <c r="A27" s="33">
        <v>1</v>
      </c>
      <c r="B27" s="63" t="s">
        <v>145</v>
      </c>
      <c r="C27" s="25"/>
      <c r="D27" s="64"/>
      <c r="E27" s="64" t="s">
        <v>16</v>
      </c>
      <c r="F27" s="65" t="s">
        <v>21</v>
      </c>
      <c r="G27" s="24" t="str">
        <f>IF(AND(OR($G$2="Y",$H$2="Y"),I27&lt;5,J27&lt;5),IF(AND(I27=#REF!,J27=#REF!),#REF!+1,1),"")</f>
        <v/>
      </c>
      <c r="H27" s="21" t="e">
        <f>IF(AND($H$2="Y",J27&gt;0,OR(AND(G27=1,#REF!=10),AND(G27=2,#REF!=20),AND(G27=3,#REF!=30),AND(G27=4,#REF!=40),AND(G27=5,#REF!=50),AND(G27=6,#REF!=60),AND(G27=7,#REF!=70),AND(G27=8,#REF!=80),AND(G27=9,#REF!=90),AND(G27=10,#REF!=100))),VLOOKUP(J27-1,SortLookup!$A$13:$B$16,2,FALSE),"")</f>
        <v>#REF!</v>
      </c>
      <c r="I27" s="34">
        <f>IF(ISNA(VLOOKUP(E27,SortLookup!$A$1:$B$5,2,FALSE))," ",VLOOKUP(E27,SortLookup!$A$1:$B$5,2,FALSE))</f>
        <v>1</v>
      </c>
      <c r="J27" s="22">
        <f>IF(ISNA(VLOOKUP(F27,SortLookup!$A$7:$B$11,2,FALSE))," ",VLOOKUP(F27,SortLookup!$A$7:$B$11,2,FALSE))</f>
        <v>2</v>
      </c>
      <c r="K27" s="58">
        <f>L27+M27+O27</f>
        <v>126.23</v>
      </c>
      <c r="L27" s="59">
        <f>AB27+AO27+BA27+BL27+BY27+CJ27+CU27+DF27+DQ27+EB27+EM27+EX27+FI27+FT27+GE27+GP27+HA27+HL27+HW27+IH27</f>
        <v>115.23</v>
      </c>
      <c r="M27" s="36">
        <f>AD27+AQ27+BC27+BN27+CA27+CL27+CW27+DH27+DS27+ED27+EO27+EZ27+FK27+FV27+GG27+GR27+HC27+HN27+HY27+IJ27</f>
        <v>0</v>
      </c>
      <c r="N27" s="37">
        <f>O27</f>
        <v>11</v>
      </c>
      <c r="O27" s="60">
        <f>W27+AJ27+AV27+BG27+BT27+CE27+CP27+DA27+DL27+DW27+EH27+ES27+FD27+FO27+FZ27+GK27+GV27+HG27+HR27+IC27</f>
        <v>11</v>
      </c>
      <c r="P27" s="31">
        <v>21.27</v>
      </c>
      <c r="Q27" s="28"/>
      <c r="R27" s="28"/>
      <c r="S27" s="28"/>
      <c r="T27" s="28"/>
      <c r="U27" s="28"/>
      <c r="V27" s="28"/>
      <c r="W27" s="29">
        <v>0</v>
      </c>
      <c r="X27" s="29">
        <v>0</v>
      </c>
      <c r="Y27" s="29">
        <v>0</v>
      </c>
      <c r="Z27" s="29">
        <v>0</v>
      </c>
      <c r="AA27" s="30">
        <v>0</v>
      </c>
      <c r="AB27" s="27">
        <f>P27+Q27+R27+S27+T27+U27+V27</f>
        <v>21.27</v>
      </c>
      <c r="AC27" s="26">
        <f>W27</f>
        <v>0</v>
      </c>
      <c r="AD27" s="23">
        <f>(X27*3)+(Y27*10)+(Z27*5)+(AA27*20)</f>
        <v>0</v>
      </c>
      <c r="AE27" s="45">
        <f>AB27+AC27+AD27</f>
        <v>21.27</v>
      </c>
      <c r="AF27" s="31">
        <v>27.92</v>
      </c>
      <c r="AG27" s="28"/>
      <c r="AH27" s="28"/>
      <c r="AI27" s="28"/>
      <c r="AJ27" s="29">
        <v>8</v>
      </c>
      <c r="AK27" s="29">
        <v>0</v>
      </c>
      <c r="AL27" s="29">
        <v>0</v>
      </c>
      <c r="AM27" s="29">
        <v>0</v>
      </c>
      <c r="AN27" s="30">
        <v>0</v>
      </c>
      <c r="AO27" s="27">
        <f>AF27+AG27+AH27+AI27</f>
        <v>27.92</v>
      </c>
      <c r="AP27" s="26">
        <f>AJ27</f>
        <v>8</v>
      </c>
      <c r="AQ27" s="23">
        <f>(AK27*3)+(AL27*10)+(AM27*5)+(AN27*20)</f>
        <v>0</v>
      </c>
      <c r="AR27" s="45">
        <f>AO27+AP27+AQ27</f>
        <v>35.92</v>
      </c>
      <c r="AS27" s="31">
        <v>15.32</v>
      </c>
      <c r="AT27" s="28"/>
      <c r="AU27" s="28"/>
      <c r="AV27" s="29">
        <v>0</v>
      </c>
      <c r="AW27" s="29">
        <v>0</v>
      </c>
      <c r="AX27" s="29">
        <v>0</v>
      </c>
      <c r="AY27" s="29">
        <v>0</v>
      </c>
      <c r="AZ27" s="30">
        <v>0</v>
      </c>
      <c r="BA27" s="27">
        <f>AS27+AT27+AU27</f>
        <v>15.32</v>
      </c>
      <c r="BB27" s="26">
        <f>AV27</f>
        <v>0</v>
      </c>
      <c r="BC27" s="23">
        <f>(AW27*3)+(AX27*10)+(AY27*5)+(AZ27*20)</f>
        <v>0</v>
      </c>
      <c r="BD27" s="45">
        <f>BA27+BB27+BC27</f>
        <v>15.32</v>
      </c>
      <c r="BE27" s="27"/>
      <c r="BF27" s="43"/>
      <c r="BG27" s="29"/>
      <c r="BH27" s="29"/>
      <c r="BI27" s="29"/>
      <c r="BJ27" s="29"/>
      <c r="BK27" s="30"/>
      <c r="BL27" s="40">
        <f>BE27+BF27</f>
        <v>0</v>
      </c>
      <c r="BM27" s="37">
        <f>BG27/2</f>
        <v>0</v>
      </c>
      <c r="BN27" s="36">
        <f>(BH27*3)+(BI27*5)+(BJ27*5)+(BK27*20)</f>
        <v>0</v>
      </c>
      <c r="BO27" s="35">
        <f>BL27+BM27+BN27</f>
        <v>0</v>
      </c>
      <c r="BP27" s="31">
        <v>27.93</v>
      </c>
      <c r="BQ27" s="28"/>
      <c r="BR27" s="28"/>
      <c r="BS27" s="28"/>
      <c r="BT27" s="29">
        <v>1</v>
      </c>
      <c r="BU27" s="29">
        <v>0</v>
      </c>
      <c r="BV27" s="29">
        <v>0</v>
      </c>
      <c r="BW27" s="29">
        <v>0</v>
      </c>
      <c r="BX27" s="30">
        <v>0</v>
      </c>
      <c r="BY27" s="27">
        <f>BP27+BQ27+BR27+BS27</f>
        <v>27.93</v>
      </c>
      <c r="BZ27" s="26">
        <f>BT27</f>
        <v>1</v>
      </c>
      <c r="CA27" s="32">
        <f>(BU27*3)+(BV27*10)+(BW27*5)+(BX27*20)</f>
        <v>0</v>
      </c>
      <c r="CB27" s="72">
        <f>BY27+BZ27+CA27</f>
        <v>28.93</v>
      </c>
      <c r="CC27" s="31">
        <v>22.79</v>
      </c>
      <c r="CD27" s="28"/>
      <c r="CE27" s="29">
        <v>2</v>
      </c>
      <c r="CF27" s="29">
        <v>0</v>
      </c>
      <c r="CG27" s="29">
        <v>0</v>
      </c>
      <c r="CH27" s="29">
        <v>0</v>
      </c>
      <c r="CI27" s="30">
        <v>0</v>
      </c>
      <c r="CJ27" s="27">
        <f>CC27+CD27</f>
        <v>22.79</v>
      </c>
      <c r="CK27" s="26">
        <f>CE27</f>
        <v>2</v>
      </c>
      <c r="CL27" s="23">
        <f>(CF27*3)+(CG27*10)+(CH27*5)+(CI27*20)</f>
        <v>0</v>
      </c>
      <c r="CM27" s="45">
        <f>CJ27+CK27+CL27</f>
        <v>24.79</v>
      </c>
      <c r="CN27" s="1"/>
      <c r="CO27" s="1"/>
      <c r="CP27" s="2"/>
      <c r="CQ27" s="2"/>
      <c r="CR27" s="2"/>
      <c r="CS27" s="2"/>
      <c r="CT27" s="2"/>
      <c r="CU27" s="61"/>
      <c r="CV27" s="13"/>
      <c r="CW27" s="6"/>
      <c r="CX27" s="38"/>
      <c r="CY27" s="1"/>
      <c r="CZ27" s="1"/>
      <c r="DA27" s="2"/>
      <c r="DB27" s="2"/>
      <c r="DC27" s="2"/>
      <c r="DD27" s="2"/>
      <c r="DE27" s="2"/>
      <c r="DF27" s="61"/>
      <c r="DG27" s="13"/>
      <c r="DH27" s="6"/>
      <c r="DI27" s="38"/>
      <c r="DJ27" s="1"/>
      <c r="DK27" s="1"/>
      <c r="DL27" s="2"/>
      <c r="DM27" s="2"/>
      <c r="DN27" s="2"/>
      <c r="DO27" s="2"/>
      <c r="DP27" s="2"/>
      <c r="DQ27" s="61"/>
      <c r="DR27" s="13"/>
      <c r="DS27" s="6"/>
      <c r="DT27" s="38"/>
      <c r="DU27" s="1"/>
      <c r="DV27" s="1"/>
      <c r="DW27" s="2"/>
      <c r="DX27" s="2"/>
      <c r="DY27" s="2"/>
      <c r="DZ27" s="2"/>
      <c r="EA27" s="2"/>
      <c r="EB27" s="61"/>
      <c r="EC27" s="13"/>
      <c r="ED27" s="6"/>
      <c r="EE27" s="38"/>
      <c r="EF27" s="1"/>
      <c r="EG27" s="1"/>
      <c r="EH27" s="2"/>
      <c r="EI27" s="2"/>
      <c r="EJ27" s="2"/>
      <c r="EK27" s="2"/>
      <c r="EL27" s="2"/>
      <c r="EM27" s="61"/>
      <c r="EN27" s="13"/>
      <c r="EO27" s="6"/>
      <c r="EP27" s="38"/>
      <c r="EQ27" s="1"/>
      <c r="ER27" s="1"/>
      <c r="ES27" s="2"/>
      <c r="ET27" s="2"/>
      <c r="EU27" s="2"/>
      <c r="EV27" s="2"/>
      <c r="EW27" s="2"/>
      <c r="EX27" s="61"/>
      <c r="EY27" s="13"/>
      <c r="EZ27" s="6"/>
      <c r="FA27" s="38"/>
      <c r="FB27" s="1"/>
      <c r="FC27" s="1"/>
      <c r="FD27" s="2"/>
      <c r="FE27" s="2"/>
      <c r="FF27" s="2"/>
      <c r="FG27" s="2"/>
      <c r="FH27" s="2"/>
      <c r="FI27" s="61"/>
      <c r="FJ27" s="13"/>
      <c r="FK27" s="6"/>
      <c r="FL27" s="38"/>
      <c r="FM27" s="1"/>
      <c r="FN27" s="1"/>
      <c r="FO27" s="2"/>
      <c r="FP27" s="2"/>
      <c r="FQ27" s="2"/>
      <c r="FR27" s="2"/>
      <c r="FS27" s="2"/>
      <c r="FT27" s="61"/>
      <c r="FU27" s="13"/>
      <c r="FV27" s="6"/>
      <c r="FW27" s="38"/>
      <c r="FX27" s="1"/>
      <c r="FY27" s="1"/>
      <c r="FZ27" s="2"/>
      <c r="GA27" s="2"/>
      <c r="GB27" s="2"/>
      <c r="GC27" s="2"/>
      <c r="GD27" s="2"/>
      <c r="GE27" s="61"/>
      <c r="GF27" s="13"/>
      <c r="GG27" s="6"/>
      <c r="GH27" s="38"/>
      <c r="GI27" s="1"/>
      <c r="GJ27" s="1"/>
      <c r="GK27" s="2"/>
      <c r="GL27" s="2"/>
      <c r="GM27" s="2"/>
      <c r="GN27" s="2"/>
      <c r="GO27" s="2"/>
      <c r="GP27" s="61"/>
      <c r="GQ27" s="13"/>
      <c r="GR27" s="6"/>
      <c r="GS27" s="38"/>
      <c r="GT27" s="1"/>
      <c r="GU27" s="1"/>
      <c r="GV27" s="2"/>
      <c r="GW27" s="2"/>
      <c r="GX27" s="2"/>
      <c r="GY27" s="2"/>
      <c r="GZ27" s="2"/>
      <c r="HA27" s="61"/>
      <c r="HB27" s="13"/>
      <c r="HC27" s="6"/>
      <c r="HD27" s="38"/>
      <c r="HE27" s="1"/>
      <c r="HF27" s="1"/>
      <c r="HG27" s="2"/>
      <c r="HH27" s="2"/>
      <c r="HI27" s="2"/>
      <c r="HJ27" s="2"/>
      <c r="HK27" s="2"/>
      <c r="HL27" s="61"/>
      <c r="HM27" s="13"/>
      <c r="HN27" s="6"/>
      <c r="HO27" s="38"/>
      <c r="HP27" s="1"/>
      <c r="HQ27" s="1"/>
      <c r="HR27" s="2"/>
      <c r="HS27" s="2"/>
      <c r="HT27" s="2"/>
      <c r="HU27" s="2"/>
      <c r="HV27" s="2"/>
      <c r="HW27" s="61"/>
      <c r="HX27" s="13"/>
      <c r="HY27" s="6"/>
      <c r="HZ27" s="38"/>
      <c r="IA27" s="1"/>
      <c r="IB27" s="1"/>
      <c r="IC27" s="2"/>
      <c r="ID27" s="2"/>
      <c r="IE27" s="2"/>
      <c r="IF27" s="2"/>
      <c r="IG27" s="2"/>
      <c r="IH27" s="61"/>
      <c r="II27" s="13"/>
      <c r="IJ27" s="6"/>
      <c r="IK27" s="38"/>
      <c r="IL27" s="79"/>
      <c r="IM27"/>
      <c r="IN27"/>
      <c r="IO27"/>
      <c r="IP27"/>
      <c r="IQ27"/>
    </row>
    <row r="28" spans="1:323" s="4" customFormat="1" ht="12.75" customHeight="1" x14ac:dyDescent="0.2">
      <c r="A28" s="33">
        <v>2</v>
      </c>
      <c r="B28" s="63" t="s">
        <v>112</v>
      </c>
      <c r="C28" s="25"/>
      <c r="D28" s="64" t="s">
        <v>147</v>
      </c>
      <c r="E28" s="64" t="s">
        <v>16</v>
      </c>
      <c r="F28" s="65" t="s">
        <v>21</v>
      </c>
      <c r="G28" s="24" t="str">
        <f>IF(AND(OR($G$2="Y",$H$2="Y"),I28&lt;5,J28&lt;5),IF(AND(I28=#REF!,J28=#REF!),#REF!+1,1),"")</f>
        <v/>
      </c>
      <c r="H28" s="21" t="e">
        <f>IF(AND($H$2="Y",J28&gt;0,OR(AND(G28=1,#REF!=10),AND(G28=2,#REF!=20),AND(G28=3,#REF!=30),AND(G28=4,#REF!=40),AND(G28=5,#REF!=50),AND(G28=6,#REF!=60),AND(G28=7,#REF!=70),AND(G28=8,#REF!=80),AND(G28=9,#REF!=90),AND(G28=10,#REF!=100))),VLOOKUP(J28-1,SortLookup!$A$13:$B$16,2,FALSE),"")</f>
        <v>#REF!</v>
      </c>
      <c r="I28" s="34">
        <f>IF(ISNA(VLOOKUP(E28,SortLookup!$A$1:$B$5,2,FALSE))," ",VLOOKUP(E28,SortLookup!$A$1:$B$5,2,FALSE))</f>
        <v>1</v>
      </c>
      <c r="J28" s="22">
        <f>IF(ISNA(VLOOKUP(F28,SortLookup!$A$7:$B$11,2,FALSE))," ",VLOOKUP(F28,SortLookup!$A$7:$B$11,2,FALSE))</f>
        <v>2</v>
      </c>
      <c r="K28" s="58">
        <f>L28+M28+O28</f>
        <v>158.56</v>
      </c>
      <c r="L28" s="59">
        <f>AB28+AO28+BA28+BL28+BY28+CJ28+CU27+DF27+DQ27+EB27+EM27+EX27+FI27+FT27+GE27+GP27+HA27+HL27+HW27+IH27</f>
        <v>125.56</v>
      </c>
      <c r="M28" s="36">
        <f>AD28+AQ28+BC28+BN28+CA28+CL28+CW27+DH27+DS27+ED27+EO27+EZ27+FK27+FV27+GG27+GR27+HC27+HN27+HY27+IJ27</f>
        <v>9</v>
      </c>
      <c r="N28" s="37">
        <f>O28</f>
        <v>24</v>
      </c>
      <c r="O28" s="60">
        <f>W28+AJ28+AV28+BG28+BT28+CE28+CP27+DA27+DL27+DW27+EH27+ES27+FD27+FO27+FZ27+GK27+GV27+HG27+HR27+IC27</f>
        <v>24</v>
      </c>
      <c r="P28" s="31">
        <v>23.49</v>
      </c>
      <c r="Q28" s="28"/>
      <c r="R28" s="28"/>
      <c r="S28" s="28"/>
      <c r="T28" s="28"/>
      <c r="U28" s="28"/>
      <c r="V28" s="28"/>
      <c r="W28" s="29">
        <v>4</v>
      </c>
      <c r="X28" s="29">
        <v>0</v>
      </c>
      <c r="Y28" s="29">
        <v>0</v>
      </c>
      <c r="Z28" s="29">
        <v>0</v>
      </c>
      <c r="AA28" s="30">
        <v>0</v>
      </c>
      <c r="AB28" s="27">
        <f>P28+Q28+R28+S28+T28+U28+V28</f>
        <v>23.49</v>
      </c>
      <c r="AC28" s="26">
        <f>W28</f>
        <v>4</v>
      </c>
      <c r="AD28" s="23">
        <f>(X28*3)+(Y28*10)+(Z28*5)+(AA28*20)</f>
        <v>0</v>
      </c>
      <c r="AE28" s="45">
        <f>AB28+AC28+AD28</f>
        <v>27.49</v>
      </c>
      <c r="AF28" s="31">
        <v>26.79</v>
      </c>
      <c r="AG28" s="28"/>
      <c r="AH28" s="28"/>
      <c r="AI28" s="28"/>
      <c r="AJ28" s="29">
        <v>12</v>
      </c>
      <c r="AK28" s="29">
        <v>3</v>
      </c>
      <c r="AL28" s="29">
        <v>0</v>
      </c>
      <c r="AM28" s="29">
        <v>0</v>
      </c>
      <c r="AN28" s="30">
        <v>0</v>
      </c>
      <c r="AO28" s="27">
        <f>AF28+AG28+AH28+AI28</f>
        <v>26.79</v>
      </c>
      <c r="AP28" s="26">
        <f>AJ28</f>
        <v>12</v>
      </c>
      <c r="AQ28" s="23">
        <f>(AK28*3)+(AL28*10)+(AM28*5)+(AN28*20)</f>
        <v>9</v>
      </c>
      <c r="AR28" s="45">
        <f>AO28+AP28+AQ28</f>
        <v>47.79</v>
      </c>
      <c r="AS28" s="31">
        <v>15.27</v>
      </c>
      <c r="AT28" s="28"/>
      <c r="AU28" s="28"/>
      <c r="AV28" s="29">
        <v>4</v>
      </c>
      <c r="AW28" s="29">
        <v>0</v>
      </c>
      <c r="AX28" s="29">
        <v>0</v>
      </c>
      <c r="AY28" s="29">
        <v>0</v>
      </c>
      <c r="AZ28" s="30">
        <v>0</v>
      </c>
      <c r="BA28" s="27">
        <f>AS28+AT28+AU28</f>
        <v>15.27</v>
      </c>
      <c r="BB28" s="26">
        <f>AV28</f>
        <v>4</v>
      </c>
      <c r="BC28" s="23">
        <f>(AW28*3)+(AX28*10)+(AY28*5)+(AZ28*20)</f>
        <v>0</v>
      </c>
      <c r="BD28" s="45">
        <f>BA28+BB28+BC28</f>
        <v>19.27</v>
      </c>
      <c r="BE28" s="27"/>
      <c r="BF28" s="43"/>
      <c r="BG28" s="29"/>
      <c r="BH28" s="29"/>
      <c r="BI28" s="29"/>
      <c r="BJ28" s="29"/>
      <c r="BK28" s="30"/>
      <c r="BL28" s="40">
        <f>BE28+BF28</f>
        <v>0</v>
      </c>
      <c r="BM28" s="37">
        <f>BG28/2</f>
        <v>0</v>
      </c>
      <c r="BN28" s="36">
        <f>(BH28*3)+(BI28*5)+(BJ28*5)+(BK28*20)</f>
        <v>0</v>
      </c>
      <c r="BO28" s="35">
        <f>BL28+BM28+BN28</f>
        <v>0</v>
      </c>
      <c r="BP28" s="31">
        <v>39.92</v>
      </c>
      <c r="BQ28" s="28"/>
      <c r="BR28" s="28"/>
      <c r="BS28" s="28"/>
      <c r="BT28" s="29">
        <v>1</v>
      </c>
      <c r="BU28" s="29">
        <v>0</v>
      </c>
      <c r="BV28" s="29">
        <v>0</v>
      </c>
      <c r="BW28" s="29">
        <v>0</v>
      </c>
      <c r="BX28" s="30">
        <v>0</v>
      </c>
      <c r="BY28" s="27">
        <f>BP28+BQ28+BR28+BS28</f>
        <v>39.92</v>
      </c>
      <c r="BZ28" s="26">
        <f>BT28</f>
        <v>1</v>
      </c>
      <c r="CA28" s="32">
        <f>(BU28*3)+(BV28*10)+(BW28*5)+(BX28*20)</f>
        <v>0</v>
      </c>
      <c r="CB28" s="72">
        <f>BY28+BZ28+CA28</f>
        <v>40.92</v>
      </c>
      <c r="CC28" s="31">
        <v>20.09</v>
      </c>
      <c r="CD28" s="28"/>
      <c r="CE28" s="29">
        <v>3</v>
      </c>
      <c r="CF28" s="29">
        <v>0</v>
      </c>
      <c r="CG28" s="29">
        <v>0</v>
      </c>
      <c r="CH28" s="29">
        <v>0</v>
      </c>
      <c r="CI28" s="30">
        <v>0</v>
      </c>
      <c r="CJ28" s="27">
        <f>CC28+CD28</f>
        <v>20.09</v>
      </c>
      <c r="CK28" s="26">
        <f>CE28</f>
        <v>3</v>
      </c>
      <c r="CL28" s="23">
        <f>(CF28*3)+(CG28*10)+(CH28*5)+(CI28*20)</f>
        <v>0</v>
      </c>
      <c r="CM28" s="45">
        <f>CJ28+CK28+CL28</f>
        <v>23.09</v>
      </c>
      <c r="CN28" s="1"/>
      <c r="CO28" s="1"/>
      <c r="CP28" s="2"/>
      <c r="CQ28" s="2"/>
      <c r="CR28" s="2"/>
      <c r="CS28" s="2"/>
      <c r="CT28" s="2"/>
      <c r="CU28" s="61"/>
      <c r="CV28" s="13"/>
      <c r="CW28" s="6"/>
      <c r="CX28" s="38"/>
      <c r="CY28" s="1"/>
      <c r="CZ28" s="1"/>
      <c r="DA28" s="2"/>
      <c r="DB28" s="2"/>
      <c r="DC28" s="2"/>
      <c r="DD28" s="2"/>
      <c r="DE28" s="2"/>
      <c r="DF28" s="61"/>
      <c r="DG28" s="13"/>
      <c r="DH28" s="6"/>
      <c r="DI28" s="38"/>
      <c r="DJ28" s="1"/>
      <c r="DK28" s="1"/>
      <c r="DL28" s="2"/>
      <c r="DM28" s="2"/>
      <c r="DN28" s="2"/>
      <c r="DO28" s="2"/>
      <c r="DP28" s="2"/>
      <c r="DQ28" s="61"/>
      <c r="DR28" s="13"/>
      <c r="DS28" s="6"/>
      <c r="DT28" s="38"/>
      <c r="DU28" s="1"/>
      <c r="DV28" s="1"/>
      <c r="DW28" s="2"/>
      <c r="DX28" s="2"/>
      <c r="DY28" s="2"/>
      <c r="DZ28" s="2"/>
      <c r="EA28" s="2"/>
      <c r="EB28" s="61"/>
      <c r="EC28" s="13"/>
      <c r="ED28" s="6"/>
      <c r="EE28" s="38"/>
      <c r="EF28" s="1"/>
      <c r="EG28" s="1"/>
      <c r="EH28" s="2"/>
      <c r="EI28" s="2"/>
      <c r="EJ28" s="2"/>
      <c r="EK28" s="2"/>
      <c r="EL28" s="2"/>
      <c r="EM28" s="61"/>
      <c r="EN28" s="13"/>
      <c r="EO28" s="6"/>
      <c r="EP28" s="38"/>
      <c r="EQ28" s="1"/>
      <c r="ER28" s="1"/>
      <c r="ES28" s="2"/>
      <c r="ET28" s="2"/>
      <c r="EU28" s="2"/>
      <c r="EV28" s="2"/>
      <c r="EW28" s="2"/>
      <c r="EX28" s="61"/>
      <c r="EY28" s="13"/>
      <c r="EZ28" s="6"/>
      <c r="FA28" s="38"/>
      <c r="FB28" s="1"/>
      <c r="FC28" s="1"/>
      <c r="FD28" s="2"/>
      <c r="FE28" s="2"/>
      <c r="FF28" s="2"/>
      <c r="FG28" s="2"/>
      <c r="FH28" s="2"/>
      <c r="FI28" s="61"/>
      <c r="FJ28" s="13"/>
      <c r="FK28" s="6"/>
      <c r="FL28" s="38"/>
      <c r="FM28" s="1"/>
      <c r="FN28" s="1"/>
      <c r="FO28" s="2"/>
      <c r="FP28" s="2"/>
      <c r="FQ28" s="2"/>
      <c r="FR28" s="2"/>
      <c r="FS28" s="2"/>
      <c r="FT28" s="61"/>
      <c r="FU28" s="13"/>
      <c r="FV28" s="6"/>
      <c r="FW28" s="38"/>
      <c r="FX28" s="1"/>
      <c r="FY28" s="1"/>
      <c r="FZ28" s="2"/>
      <c r="GA28" s="2"/>
      <c r="GB28" s="2"/>
      <c r="GC28" s="2"/>
      <c r="GD28" s="2"/>
      <c r="GE28" s="61"/>
      <c r="GF28" s="13"/>
      <c r="GG28" s="6"/>
      <c r="GH28" s="38"/>
      <c r="GI28" s="1"/>
      <c r="GJ28" s="1"/>
      <c r="GK28" s="2"/>
      <c r="GL28" s="2"/>
      <c r="GM28" s="2"/>
      <c r="GN28" s="2"/>
      <c r="GO28" s="2"/>
      <c r="GP28" s="61"/>
      <c r="GQ28" s="13"/>
      <c r="GR28" s="6"/>
      <c r="GS28" s="38"/>
      <c r="GT28" s="1"/>
      <c r="GU28" s="1"/>
      <c r="GV28" s="2"/>
      <c r="GW28" s="2"/>
      <c r="GX28" s="2"/>
      <c r="GY28" s="2"/>
      <c r="GZ28" s="2"/>
      <c r="HA28" s="61"/>
      <c r="HB28" s="13"/>
      <c r="HC28" s="6"/>
      <c r="HD28" s="38"/>
      <c r="HE28" s="1"/>
      <c r="HF28" s="1"/>
      <c r="HG28" s="2"/>
      <c r="HH28" s="2"/>
      <c r="HI28" s="2"/>
      <c r="HJ28" s="2"/>
      <c r="HK28" s="2"/>
      <c r="HL28" s="61"/>
      <c r="HM28" s="13"/>
      <c r="HN28" s="6"/>
      <c r="HO28" s="38"/>
      <c r="HP28" s="1"/>
      <c r="HQ28" s="1"/>
      <c r="HR28" s="2"/>
      <c r="HS28" s="2"/>
      <c r="HT28" s="2"/>
      <c r="HU28" s="2"/>
      <c r="HV28" s="2"/>
      <c r="HW28" s="61"/>
      <c r="HX28" s="13"/>
      <c r="HY28" s="6"/>
      <c r="HZ28" s="38"/>
      <c r="IA28" s="1"/>
      <c r="IB28" s="1"/>
      <c r="IC28" s="2"/>
      <c r="ID28" s="2"/>
      <c r="IE28" s="2"/>
      <c r="IF28" s="2"/>
      <c r="IG28" s="2"/>
      <c r="IH28" s="61"/>
      <c r="II28" s="13"/>
      <c r="IJ28" s="6"/>
      <c r="IK28" s="38"/>
      <c r="IL28" s="79"/>
      <c r="IM28"/>
      <c r="IN28"/>
    </row>
    <row r="29" spans="1:323" s="76" customFormat="1" x14ac:dyDescent="0.2">
      <c r="A29" s="33">
        <v>3</v>
      </c>
      <c r="B29" s="63" t="s">
        <v>131</v>
      </c>
      <c r="C29" s="25"/>
      <c r="D29" s="64"/>
      <c r="E29" s="64" t="s">
        <v>16</v>
      </c>
      <c r="F29" s="65" t="s">
        <v>21</v>
      </c>
      <c r="G29" s="24" t="str">
        <f>IF(AND(OR($G$2="Y",$H$2="Y"),I29&lt;5,J29&lt;5),IF(AND(I29=#REF!,J29=#REF!),#REF!+1,1),"")</f>
        <v/>
      </c>
      <c r="H29" s="21" t="e">
        <f>IF(AND($H$2="Y",J29&gt;0,OR(AND(G29=1,#REF!=10),AND(G29=2,#REF!=20),AND(G29=3,#REF!=30),AND(G29=4,#REF!=40),AND(G29=5,#REF!=50),AND(G29=6,#REF!=60),AND(G29=7,#REF!=70),AND(G29=8,#REF!=80),AND(G29=9,#REF!=90),AND(G29=10,#REF!=100))),VLOOKUP(J29-1,SortLookup!$A$13:$B$16,2,FALSE),"")</f>
        <v>#REF!</v>
      </c>
      <c r="I29" s="34">
        <f>IF(ISNA(VLOOKUP(E29,SortLookup!$A$1:$B$5,2,FALSE))," ",VLOOKUP(E29,SortLookup!$A$1:$B$5,2,FALSE))</f>
        <v>1</v>
      </c>
      <c r="J29" s="22">
        <f>IF(ISNA(VLOOKUP(F29,SortLookup!$A$7:$B$11,2,FALSE))," ",VLOOKUP(F29,SortLookup!$A$7:$B$11,2,FALSE))</f>
        <v>2</v>
      </c>
      <c r="K29" s="58">
        <f>L29+M29+O29</f>
        <v>171.5</v>
      </c>
      <c r="L29" s="59">
        <f>AB29+AO29+BA29+BL29+BY29+CJ29+CU21+DF21+DQ21+EB21+EM21+EX21+FI21+FT21+GE21+GP21+HA21+HL21+HW21+IH21</f>
        <v>148.5</v>
      </c>
      <c r="M29" s="36">
        <f>AD29+AQ29+BC29+BN29+CA29+CL29+CW21+DH21+DS21+ED21+EO21+EZ21+FK21+FV21+GG21+GR21+HC21+HN21+HY21+IJ21</f>
        <v>9</v>
      </c>
      <c r="N29" s="37">
        <f>O29</f>
        <v>14</v>
      </c>
      <c r="O29" s="60">
        <f>W29+AJ29+AV29+BG29+BT29+CE29+CP21+DA21+DL21+DW21+EH21+ES21+FD21+FO21+FZ21+GK21+GV21+HG21+HR21+IC21</f>
        <v>14</v>
      </c>
      <c r="P29" s="31">
        <v>26.26</v>
      </c>
      <c r="Q29" s="28"/>
      <c r="R29" s="28"/>
      <c r="S29" s="28"/>
      <c r="T29" s="28"/>
      <c r="U29" s="28"/>
      <c r="V29" s="28"/>
      <c r="W29" s="29">
        <v>3</v>
      </c>
      <c r="X29" s="29">
        <v>0</v>
      </c>
      <c r="Y29" s="29">
        <v>0</v>
      </c>
      <c r="Z29" s="29">
        <v>0</v>
      </c>
      <c r="AA29" s="30">
        <v>0</v>
      </c>
      <c r="AB29" s="27">
        <f>P29+Q29+R29+S29+T29+U29+V29</f>
        <v>26.26</v>
      </c>
      <c r="AC29" s="26">
        <f>W29</f>
        <v>3</v>
      </c>
      <c r="AD29" s="23">
        <f>(X29*3)+(Y29*10)+(Z29*5)+(AA29*20)</f>
        <v>0</v>
      </c>
      <c r="AE29" s="45">
        <f>AB29+AC29+AD29</f>
        <v>29.26</v>
      </c>
      <c r="AF29" s="31">
        <v>35.08</v>
      </c>
      <c r="AG29" s="28"/>
      <c r="AH29" s="28"/>
      <c r="AI29" s="28"/>
      <c r="AJ29" s="29">
        <v>5</v>
      </c>
      <c r="AK29" s="29">
        <v>2</v>
      </c>
      <c r="AL29" s="29">
        <v>0</v>
      </c>
      <c r="AM29" s="29">
        <v>0</v>
      </c>
      <c r="AN29" s="30">
        <v>0</v>
      </c>
      <c r="AO29" s="27">
        <f>AF29+AG29+AH29+AI29</f>
        <v>35.08</v>
      </c>
      <c r="AP29" s="26">
        <f>AJ29</f>
        <v>5</v>
      </c>
      <c r="AQ29" s="23">
        <f>(AK29*3)+(AL29*10)+(AM29*5)+(AN29*20)</f>
        <v>6</v>
      </c>
      <c r="AR29" s="45">
        <f>AO29+AP29+AQ29</f>
        <v>46.08</v>
      </c>
      <c r="AS29" s="31">
        <v>19.059999999999999</v>
      </c>
      <c r="AT29" s="28"/>
      <c r="AU29" s="28"/>
      <c r="AV29" s="29">
        <v>5</v>
      </c>
      <c r="AW29" s="29">
        <v>1</v>
      </c>
      <c r="AX29" s="29">
        <v>0</v>
      </c>
      <c r="AY29" s="29">
        <v>0</v>
      </c>
      <c r="AZ29" s="30">
        <v>0</v>
      </c>
      <c r="BA29" s="27">
        <f>AS29+AT29+AU29</f>
        <v>19.059999999999999</v>
      </c>
      <c r="BB29" s="26">
        <f>AV29</f>
        <v>5</v>
      </c>
      <c r="BC29" s="23">
        <f>(AW29*3)+(AX29*10)+(AY29*5)+(AZ29*20)</f>
        <v>3</v>
      </c>
      <c r="BD29" s="45">
        <f>BA29+BB29+BC29</f>
        <v>27.06</v>
      </c>
      <c r="BE29" s="27"/>
      <c r="BF29" s="43"/>
      <c r="BG29" s="29"/>
      <c r="BH29" s="29"/>
      <c r="BI29" s="29"/>
      <c r="BJ29" s="29"/>
      <c r="BK29" s="30"/>
      <c r="BL29" s="40">
        <f>BE29+BF29</f>
        <v>0</v>
      </c>
      <c r="BM29" s="37">
        <f>BG29/2</f>
        <v>0</v>
      </c>
      <c r="BN29" s="36">
        <f>(BH29*3)+(BI29*5)+(BJ29*5)+(BK29*20)</f>
        <v>0</v>
      </c>
      <c r="BO29" s="35">
        <f>BL29+BM29+BN29</f>
        <v>0</v>
      </c>
      <c r="BP29" s="31">
        <v>37.74</v>
      </c>
      <c r="BQ29" s="28"/>
      <c r="BR29" s="28"/>
      <c r="BS29" s="28"/>
      <c r="BT29" s="29">
        <v>1</v>
      </c>
      <c r="BU29" s="29">
        <v>0</v>
      </c>
      <c r="BV29" s="29">
        <v>0</v>
      </c>
      <c r="BW29" s="29">
        <v>0</v>
      </c>
      <c r="BX29" s="30">
        <v>0</v>
      </c>
      <c r="BY29" s="27">
        <f>BP29+BQ29+BR29+BS29</f>
        <v>37.74</v>
      </c>
      <c r="BZ29" s="26">
        <f>BT29</f>
        <v>1</v>
      </c>
      <c r="CA29" s="32">
        <f>(BU29*3)+(BV29*10)+(BW29*5)+(BX29*20)</f>
        <v>0</v>
      </c>
      <c r="CB29" s="72">
        <f>BY29+BZ29+CA29</f>
        <v>38.74</v>
      </c>
      <c r="CC29" s="31">
        <v>30.36</v>
      </c>
      <c r="CD29" s="28"/>
      <c r="CE29" s="29">
        <v>0</v>
      </c>
      <c r="CF29" s="29">
        <v>0</v>
      </c>
      <c r="CG29" s="29">
        <v>0</v>
      </c>
      <c r="CH29" s="29">
        <v>0</v>
      </c>
      <c r="CI29" s="30">
        <v>0</v>
      </c>
      <c r="CJ29" s="27">
        <f>CC29+CD29</f>
        <v>30.36</v>
      </c>
      <c r="CK29" s="26">
        <f>CE29</f>
        <v>0</v>
      </c>
      <c r="CL29" s="23">
        <f>(CF29*3)+(CG29*10)+(CH29*5)+(CI29*20)</f>
        <v>0</v>
      </c>
      <c r="CM29" s="45">
        <f>CJ29+CK29+CL29</f>
        <v>30.36</v>
      </c>
      <c r="IL29" s="7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</row>
    <row r="30" spans="1:323" s="4" customFormat="1" x14ac:dyDescent="0.2">
      <c r="A30" s="33">
        <v>4</v>
      </c>
      <c r="B30" s="63" t="s">
        <v>133</v>
      </c>
      <c r="C30" s="25"/>
      <c r="D30" s="64"/>
      <c r="E30" s="64" t="s">
        <v>16</v>
      </c>
      <c r="F30" s="65" t="s">
        <v>22</v>
      </c>
      <c r="G30" s="24" t="str">
        <f>IF(AND(OR($G$2="Y",$H$2="Y"),I30&lt;5,J30&lt;5),IF(AND(I30=#REF!,J30=#REF!),#REF!+1,1),"")</f>
        <v/>
      </c>
      <c r="H30" s="21" t="e">
        <f>IF(AND($H$2="Y",J30&gt;0,OR(AND(G30=1,#REF!=10),AND(G30=2,#REF!=20),AND(G30=3,#REF!=30),AND(G30=4,#REF!=40),AND(G30=5,#REF!=50),AND(G30=6,#REF!=60),AND(G30=7,#REF!=70),AND(G30=8,#REF!=80),AND(G30=9,#REF!=90),AND(G30=10,#REF!=100))),VLOOKUP(J30-1,SortLookup!$A$13:$B$16,2,FALSE),"")</f>
        <v>#REF!</v>
      </c>
      <c r="I30" s="34">
        <f>IF(ISNA(VLOOKUP(E30,SortLookup!$A$1:$B$5,2,FALSE))," ",VLOOKUP(E30,SortLookup!$A$1:$B$5,2,FALSE))</f>
        <v>1</v>
      </c>
      <c r="J30" s="22">
        <f>IF(ISNA(VLOOKUP(F30,SortLookup!$A$7:$B$11,2,FALSE))," ",VLOOKUP(F30,SortLookup!$A$7:$B$11,2,FALSE))</f>
        <v>3</v>
      </c>
      <c r="K30" s="58">
        <f>L30+M30+O30</f>
        <v>187.22</v>
      </c>
      <c r="L30" s="59">
        <f>AB30+AO30+BA30+BL30+BY30+CJ30+CU30+DF30+DQ30+EB30+EM30+EX30+FI30+FT30+GE30+GP30+HA30+HL30+HW30+IH30</f>
        <v>133.22</v>
      </c>
      <c r="M30" s="36">
        <f>AD30+AQ30+BC30+BN30+CA30+CL30+CW30+DH30+DS30+ED30+EO30+EZ30+FK30+FV30+GG30+GR30+HC30+HN30+HY30+IJ30</f>
        <v>8</v>
      </c>
      <c r="N30" s="37">
        <f>O30</f>
        <v>46</v>
      </c>
      <c r="O30" s="60">
        <f>W30+AJ30+AV30+BG30+BT30+CE30+CP30+DA30+DL30+DW30+EH30+ES30+FD30+FO30+FZ30+GK30+GV30+HG30+HR30+IC30</f>
        <v>46</v>
      </c>
      <c r="P30" s="31">
        <v>22.55</v>
      </c>
      <c r="Q30" s="28"/>
      <c r="R30" s="28"/>
      <c r="S30" s="28"/>
      <c r="T30" s="28"/>
      <c r="U30" s="28"/>
      <c r="V30" s="28"/>
      <c r="W30" s="29">
        <v>15</v>
      </c>
      <c r="X30" s="29">
        <v>0</v>
      </c>
      <c r="Y30" s="29">
        <v>0</v>
      </c>
      <c r="Z30" s="29">
        <v>0</v>
      </c>
      <c r="AA30" s="30">
        <v>0</v>
      </c>
      <c r="AB30" s="27">
        <f>P30+Q30+R30+S30+T30+U30+V30</f>
        <v>22.55</v>
      </c>
      <c r="AC30" s="26">
        <f>W30</f>
        <v>15</v>
      </c>
      <c r="AD30" s="23">
        <f>(X30*3)+(Y30*10)+(Z30*5)+(AA30*20)</f>
        <v>0</v>
      </c>
      <c r="AE30" s="45">
        <f>AB30+AC30+AD30</f>
        <v>37.549999999999997</v>
      </c>
      <c r="AF30" s="31">
        <v>29.28</v>
      </c>
      <c r="AG30" s="28"/>
      <c r="AH30" s="28"/>
      <c r="AI30" s="28"/>
      <c r="AJ30" s="29">
        <v>17</v>
      </c>
      <c r="AK30" s="29">
        <v>0</v>
      </c>
      <c r="AL30" s="29">
        <v>0</v>
      </c>
      <c r="AM30" s="29">
        <v>0</v>
      </c>
      <c r="AN30" s="30">
        <v>0</v>
      </c>
      <c r="AO30" s="27">
        <f>AF30+AG30+AH30+AI30</f>
        <v>29.28</v>
      </c>
      <c r="AP30" s="26">
        <f>AJ30</f>
        <v>17</v>
      </c>
      <c r="AQ30" s="23">
        <f>(AK30*3)+(AL30*10)+(AM30*5)+(AN30*20)</f>
        <v>0</v>
      </c>
      <c r="AR30" s="45">
        <f>AO30+AP30+AQ30</f>
        <v>46.28</v>
      </c>
      <c r="AS30" s="31">
        <v>16.23</v>
      </c>
      <c r="AT30" s="28"/>
      <c r="AU30" s="28"/>
      <c r="AV30" s="29">
        <v>7</v>
      </c>
      <c r="AW30" s="29">
        <v>0</v>
      </c>
      <c r="AX30" s="29">
        <v>0</v>
      </c>
      <c r="AY30" s="29">
        <v>0</v>
      </c>
      <c r="AZ30" s="30">
        <v>0</v>
      </c>
      <c r="BA30" s="27">
        <f>AS30+AT30+AU30</f>
        <v>16.23</v>
      </c>
      <c r="BB30" s="26">
        <f>AV30</f>
        <v>7</v>
      </c>
      <c r="BC30" s="23">
        <f>(AW30*3)+(AX30*10)+(AY30*5)+(AZ30*20)</f>
        <v>0</v>
      </c>
      <c r="BD30" s="45">
        <f>BA30+BB30+BC30</f>
        <v>23.23</v>
      </c>
      <c r="BE30" s="27"/>
      <c r="BF30" s="43"/>
      <c r="BG30" s="29"/>
      <c r="BH30" s="29"/>
      <c r="BI30" s="29"/>
      <c r="BJ30" s="29"/>
      <c r="BK30" s="30"/>
      <c r="BL30" s="40">
        <f>BE30+BF30</f>
        <v>0</v>
      </c>
      <c r="BM30" s="37">
        <f>BG30/2</f>
        <v>0</v>
      </c>
      <c r="BN30" s="36">
        <f>(BH30*3)+(BI30*5)+(BJ30*5)+(BK30*20)</f>
        <v>0</v>
      </c>
      <c r="BO30" s="35">
        <f>BL30+BM30+BN30</f>
        <v>0</v>
      </c>
      <c r="BP30" s="31">
        <v>29.53</v>
      </c>
      <c r="BQ30" s="28"/>
      <c r="BR30" s="28"/>
      <c r="BS30" s="28"/>
      <c r="BT30" s="29">
        <v>1</v>
      </c>
      <c r="BU30" s="29">
        <v>0</v>
      </c>
      <c r="BV30" s="29">
        <v>0</v>
      </c>
      <c r="BW30" s="29">
        <v>1</v>
      </c>
      <c r="BX30" s="30">
        <v>0</v>
      </c>
      <c r="BY30" s="27">
        <f>BP30+BQ30+BR30+BS30</f>
        <v>29.53</v>
      </c>
      <c r="BZ30" s="26">
        <f>BT30</f>
        <v>1</v>
      </c>
      <c r="CA30" s="32">
        <f>(BU30*3)+(BV30*10)+(BW30*5)+(BX30*20)</f>
        <v>5</v>
      </c>
      <c r="CB30" s="72">
        <f>BY30+BZ30+CA30</f>
        <v>35.53</v>
      </c>
      <c r="CC30" s="31">
        <v>35.630000000000003</v>
      </c>
      <c r="CD30" s="28"/>
      <c r="CE30" s="29">
        <v>6</v>
      </c>
      <c r="CF30" s="29">
        <v>1</v>
      </c>
      <c r="CG30" s="29">
        <v>0</v>
      </c>
      <c r="CH30" s="29">
        <v>0</v>
      </c>
      <c r="CI30" s="30">
        <v>0</v>
      </c>
      <c r="CJ30" s="27">
        <f>CC30+CD30</f>
        <v>35.630000000000003</v>
      </c>
      <c r="CK30" s="26">
        <f>CE30</f>
        <v>6</v>
      </c>
      <c r="CL30" s="23">
        <f>(CF30*3)+(CG30*10)+(CH30*5)+(CI30*20)</f>
        <v>3</v>
      </c>
      <c r="CM30" s="45">
        <f>CJ30+CK30+CL30</f>
        <v>44.63</v>
      </c>
      <c r="IL30" s="79"/>
      <c r="IM30"/>
      <c r="IN30"/>
      <c r="IQ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</row>
    <row r="31" spans="1:323" s="179" customFormat="1" ht="13.5" thickBot="1" x14ac:dyDescent="0.25">
      <c r="A31" s="33">
        <v>5</v>
      </c>
      <c r="B31" s="63" t="s">
        <v>129</v>
      </c>
      <c r="C31" s="25"/>
      <c r="D31" s="64" t="s">
        <v>107</v>
      </c>
      <c r="E31" s="64" t="s">
        <v>16</v>
      </c>
      <c r="F31" s="65" t="s">
        <v>21</v>
      </c>
      <c r="G31" s="24" t="str">
        <f>IF(AND(OR($G$2="Y",$H$2="Y"),I31&lt;5,J31&lt;5),IF(AND(I31=#REF!,J31=#REF!),#REF!+1,1),"")</f>
        <v/>
      </c>
      <c r="H31" s="21" t="e">
        <f>IF(AND($H$2="Y",J31&gt;0,OR(AND(G31=1,#REF!=10),AND(G31=2,#REF!=20),AND(G31=3,#REF!=30),AND(G31=4,#REF!=40),AND(G31=5,#REF!=50),AND(G31=6,#REF!=60),AND(G31=7,#REF!=70),AND(G31=8,#REF!=80),AND(G31=9,#REF!=90),AND(G31=10,#REF!=100))),VLOOKUP(J31-1,SortLookup!$A$13:$B$16,2,FALSE),"")</f>
        <v>#REF!</v>
      </c>
      <c r="I31" s="34">
        <f>IF(ISNA(VLOOKUP(E31,SortLookup!$A$1:$B$5,2,FALSE))," ",VLOOKUP(E31,SortLookup!$A$1:$B$5,2,FALSE))</f>
        <v>1</v>
      </c>
      <c r="J31" s="22">
        <f>IF(ISNA(VLOOKUP(F31,SortLookup!$A$7:$B$11,2,FALSE))," ",VLOOKUP(F31,SortLookup!$A$7:$B$11,2,FALSE))</f>
        <v>2</v>
      </c>
      <c r="K31" s="119">
        <f>L31+M31+O31</f>
        <v>210.6</v>
      </c>
      <c r="L31" s="120">
        <f>AB31+AO31+BA31+BL31+BY31+CJ31+CU23+DF23+DQ23+EB23+EM23+EX23+FI23+FT23+GE23+GP23+HA23+HL23+HW23+IH23</f>
        <v>180.6</v>
      </c>
      <c r="M31" s="23">
        <f>AD31+AQ31+BC31+BN31+CA31+CL31+CW23+DH23+DS23+ED23+EO23+EZ23+FK23+FV23+GG23+GR23+HC23+HN23+HY23+IJ23</f>
        <v>5</v>
      </c>
      <c r="N31" s="26">
        <f>O31</f>
        <v>25</v>
      </c>
      <c r="O31" s="121">
        <f>W31+AJ31+AV31+BG31+BT31+CE31+CP23+DA23+DL23+DW23+EH23+ES23+FD23+FO23+FZ23+GK23+GV23+HG23+HR23+IC23</f>
        <v>25</v>
      </c>
      <c r="P31" s="31">
        <v>42.93</v>
      </c>
      <c r="Q31" s="28"/>
      <c r="R31" s="28"/>
      <c r="S31" s="28"/>
      <c r="T31" s="28"/>
      <c r="U31" s="28"/>
      <c r="V31" s="28"/>
      <c r="W31" s="29">
        <v>3</v>
      </c>
      <c r="X31" s="29">
        <v>0</v>
      </c>
      <c r="Y31" s="29">
        <v>0</v>
      </c>
      <c r="Z31" s="29">
        <v>0</v>
      </c>
      <c r="AA31" s="30">
        <v>0</v>
      </c>
      <c r="AB31" s="27">
        <f>P31+Q31+R31+S31+T31+U31+V31</f>
        <v>42.93</v>
      </c>
      <c r="AC31" s="26">
        <f>W31</f>
        <v>3</v>
      </c>
      <c r="AD31" s="23">
        <f>(X31*3)+(Y31*10)+(Z31*5)+(AA31*20)</f>
        <v>0</v>
      </c>
      <c r="AE31" s="45">
        <f>AB31+AC31+AD31</f>
        <v>45.93</v>
      </c>
      <c r="AF31" s="31">
        <v>37.21</v>
      </c>
      <c r="AG31" s="28"/>
      <c r="AH31" s="28"/>
      <c r="AI31" s="28"/>
      <c r="AJ31" s="29">
        <v>8</v>
      </c>
      <c r="AK31" s="29">
        <v>0</v>
      </c>
      <c r="AL31" s="29">
        <v>0</v>
      </c>
      <c r="AM31" s="29">
        <v>0</v>
      </c>
      <c r="AN31" s="30">
        <v>0</v>
      </c>
      <c r="AO31" s="27">
        <f>AF31+AG31+AH31+AI31</f>
        <v>37.21</v>
      </c>
      <c r="AP31" s="26">
        <f>AJ31</f>
        <v>8</v>
      </c>
      <c r="AQ31" s="23">
        <f>(AK31*3)+(AL31*10)+(AM31*5)+(AN31*20)</f>
        <v>0</v>
      </c>
      <c r="AR31" s="45">
        <f>AO31+AP31+AQ31</f>
        <v>45.21</v>
      </c>
      <c r="AS31" s="31">
        <v>22.58</v>
      </c>
      <c r="AT31" s="28"/>
      <c r="AU31" s="28"/>
      <c r="AV31" s="29">
        <v>1</v>
      </c>
      <c r="AW31" s="29">
        <v>0</v>
      </c>
      <c r="AX31" s="29">
        <v>0</v>
      </c>
      <c r="AY31" s="29">
        <v>0</v>
      </c>
      <c r="AZ31" s="30">
        <v>0</v>
      </c>
      <c r="BA31" s="27">
        <f>AS31+AT31+AU31</f>
        <v>22.58</v>
      </c>
      <c r="BB31" s="26">
        <f>AV31</f>
        <v>1</v>
      </c>
      <c r="BC31" s="23">
        <f>(AW31*3)+(AX31*10)+(AY31*5)+(AZ31*20)</f>
        <v>0</v>
      </c>
      <c r="BD31" s="45">
        <f>BA31+BB31+BC31</f>
        <v>23.58</v>
      </c>
      <c r="BE31" s="27"/>
      <c r="BF31" s="43"/>
      <c r="BG31" s="29"/>
      <c r="BH31" s="29"/>
      <c r="BI31" s="29"/>
      <c r="BJ31" s="29"/>
      <c r="BK31" s="30"/>
      <c r="BL31" s="40">
        <f>BE31+BF31</f>
        <v>0</v>
      </c>
      <c r="BM31" s="37">
        <f>BG31/2</f>
        <v>0</v>
      </c>
      <c r="BN31" s="36">
        <f>(BH31*3)+(BI31*5)+(BJ31*5)+(BK31*20)</f>
        <v>0</v>
      </c>
      <c r="BO31" s="35">
        <f>BL31+BM31+BN31</f>
        <v>0</v>
      </c>
      <c r="BP31" s="31">
        <v>38.94</v>
      </c>
      <c r="BQ31" s="28"/>
      <c r="BR31" s="28"/>
      <c r="BS31" s="28"/>
      <c r="BT31" s="29">
        <v>0</v>
      </c>
      <c r="BU31" s="29">
        <v>0</v>
      </c>
      <c r="BV31" s="29">
        <v>0</v>
      </c>
      <c r="BW31" s="29">
        <v>0</v>
      </c>
      <c r="BX31" s="30">
        <v>0</v>
      </c>
      <c r="BY31" s="27">
        <f>BP31+BQ31+BR31+BS31</f>
        <v>38.94</v>
      </c>
      <c r="BZ31" s="26">
        <f>BT31</f>
        <v>0</v>
      </c>
      <c r="CA31" s="32">
        <f>(BU31*3)+(BV31*10)+(BW31*5)+(BX31*20)</f>
        <v>0</v>
      </c>
      <c r="CB31" s="72">
        <f>BY31+BZ31+CA31</f>
        <v>38.94</v>
      </c>
      <c r="CC31" s="31">
        <v>38.94</v>
      </c>
      <c r="CD31" s="28"/>
      <c r="CE31" s="29">
        <v>13</v>
      </c>
      <c r="CF31" s="29">
        <v>0</v>
      </c>
      <c r="CG31" s="29">
        <v>0</v>
      </c>
      <c r="CH31" s="29">
        <v>1</v>
      </c>
      <c r="CI31" s="30">
        <v>0</v>
      </c>
      <c r="CJ31" s="27">
        <f>CC31+CD31</f>
        <v>38.94</v>
      </c>
      <c r="CK31" s="26">
        <f>CE31</f>
        <v>13</v>
      </c>
      <c r="CL31" s="23">
        <f>(CF31*3)+(CG31*10)+(CH31*5)+(CI31*20)</f>
        <v>5</v>
      </c>
      <c r="CM31" s="45">
        <f>CJ31+CK31+CL31</f>
        <v>56.94</v>
      </c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9"/>
      <c r="IM31" s="4"/>
      <c r="IN31" s="4"/>
      <c r="IO31"/>
      <c r="IP31"/>
      <c r="IQ31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76"/>
      <c r="LA31" s="76"/>
      <c r="LB31" s="76"/>
      <c r="LC31" s="76"/>
      <c r="LD31" s="76"/>
      <c r="LE31" s="76"/>
      <c r="LF31" s="76"/>
      <c r="LG31" s="76"/>
      <c r="LH31" s="76"/>
      <c r="LI31" s="76"/>
      <c r="LJ31" s="76"/>
      <c r="LK31" s="76"/>
    </row>
    <row r="32" spans="1:323" s="4" customFormat="1" ht="13.5" thickTop="1" x14ac:dyDescent="0.2">
      <c r="A32" s="33">
        <v>6</v>
      </c>
      <c r="B32" s="82" t="s">
        <v>165</v>
      </c>
      <c r="C32" s="83"/>
      <c r="D32" s="84"/>
      <c r="E32" s="84" t="s">
        <v>16</v>
      </c>
      <c r="F32" s="85" t="s">
        <v>23</v>
      </c>
      <c r="G32" s="86" t="str">
        <f>IF(AND(OR($G$2="Y",$H$2="Y"),I32&lt;5,J32&lt;5),IF(AND(I32=#REF!,J32=#REF!),#REF!+1,1),"")</f>
        <v/>
      </c>
      <c r="H32" s="87" t="e">
        <f>IF(AND($H$2="Y",J32&gt;0,OR(AND(G32=1,#REF!=10),AND(G32=2,#REF!=20),AND(G32=3,#REF!=30),AND(G32=4,#REF!=40),AND(G32=5,#REF!=50),AND(G32=6,#REF!=60),AND(G32=7,#REF!=70),AND(G32=8,#REF!=80),AND(G32=9,#REF!=90),AND(G32=10,#REF!=100))),VLOOKUP(J32-1,SortLookup!$A$13:$B$16,2,FALSE),"")</f>
        <v>#REF!</v>
      </c>
      <c r="I32" s="88">
        <f>IF(ISNA(VLOOKUP(E32,SortLookup!$A$1:$B$5,2,FALSE))," ",VLOOKUP(E32,SortLookup!$A$1:$B$5,2,FALSE))</f>
        <v>1</v>
      </c>
      <c r="J32" s="89">
        <f>IF(ISNA(VLOOKUP(F32,SortLookup!$A$7:$B$11,2,FALSE))," ",VLOOKUP(F32,SortLookup!$A$7:$B$11,2,FALSE))</f>
        <v>4</v>
      </c>
      <c r="K32" s="58">
        <f>L32+M32+O32</f>
        <v>213</v>
      </c>
      <c r="L32" s="59">
        <f>AB32+AO32+BA32+BL32+BY32+CJ32+CU25+DF25+DQ25+EB25+EM25+EX25+FI25+FT25+GE25+GP25+HA25+HL25+HW25+IH25</f>
        <v>169</v>
      </c>
      <c r="M32" s="36">
        <f>AD32+AQ32+BC32+BN32+CA32+CL32+CW25+DH25+DS25+ED25+EO25+EZ25+FK25+FV25+GG25+GR25+HC25+HN25+HY25+IJ25</f>
        <v>8</v>
      </c>
      <c r="N32" s="37">
        <f>O32</f>
        <v>36</v>
      </c>
      <c r="O32" s="60">
        <f>W32+AJ32+AV32+BG32+BT32+CE32+CP25+DA25+DL25+DW25+EH25+ES25+FD25+FO25+FZ25+GK25+GV25+HG25+HR25+IC25</f>
        <v>36</v>
      </c>
      <c r="P32" s="90">
        <v>31.37</v>
      </c>
      <c r="Q32" s="91"/>
      <c r="R32" s="91"/>
      <c r="S32" s="91"/>
      <c r="T32" s="91"/>
      <c r="U32" s="91"/>
      <c r="V32" s="91"/>
      <c r="W32" s="92">
        <v>8</v>
      </c>
      <c r="X32" s="92">
        <v>0</v>
      </c>
      <c r="Y32" s="92">
        <v>0</v>
      </c>
      <c r="Z32" s="92">
        <v>0</v>
      </c>
      <c r="AA32" s="93">
        <v>0</v>
      </c>
      <c r="AB32" s="40">
        <f>P32+Q32+R32+S32+T32+U32+V32</f>
        <v>31.37</v>
      </c>
      <c r="AC32" s="37">
        <f>W32</f>
        <v>8</v>
      </c>
      <c r="AD32" s="36">
        <f>(X32*3)+(Y32*10)+(Z32*5)+(AA32*20)</f>
        <v>0</v>
      </c>
      <c r="AE32" s="94">
        <f>AB32+AC32+AD32</f>
        <v>39.369999999999997</v>
      </c>
      <c r="AF32" s="90">
        <v>40.270000000000003</v>
      </c>
      <c r="AG32" s="91"/>
      <c r="AH32" s="91"/>
      <c r="AI32" s="91"/>
      <c r="AJ32" s="92">
        <v>19</v>
      </c>
      <c r="AK32" s="92">
        <v>0</v>
      </c>
      <c r="AL32" s="92">
        <v>0</v>
      </c>
      <c r="AM32" s="92">
        <v>1</v>
      </c>
      <c r="AN32" s="93">
        <v>0</v>
      </c>
      <c r="AO32" s="40">
        <f>AF32+AG32+AH32+AI32</f>
        <v>40.270000000000003</v>
      </c>
      <c r="AP32" s="37">
        <f>AJ32</f>
        <v>19</v>
      </c>
      <c r="AQ32" s="36">
        <f>(AK32*3)+(AL32*10)+(AM32*5)+(AN32*20)</f>
        <v>5</v>
      </c>
      <c r="AR32" s="94">
        <f>AO32+AP32+AQ32</f>
        <v>64.27</v>
      </c>
      <c r="AS32" s="90">
        <v>25.89</v>
      </c>
      <c r="AT32" s="91"/>
      <c r="AU32" s="91"/>
      <c r="AV32" s="92">
        <v>0</v>
      </c>
      <c r="AW32" s="92">
        <v>0</v>
      </c>
      <c r="AX32" s="92">
        <v>0</v>
      </c>
      <c r="AY32" s="92">
        <v>0</v>
      </c>
      <c r="AZ32" s="93">
        <v>0</v>
      </c>
      <c r="BA32" s="40">
        <f>AS32+AT32+AU32</f>
        <v>25.89</v>
      </c>
      <c r="BB32" s="37">
        <f>AV32</f>
        <v>0</v>
      </c>
      <c r="BC32" s="36">
        <f>(AW32*3)+(AX32*10)+(AY32*5)+(AZ32*20)</f>
        <v>0</v>
      </c>
      <c r="BD32" s="94">
        <f>BA32+BB32+BC32</f>
        <v>25.89</v>
      </c>
      <c r="BE32" s="40"/>
      <c r="BF32" s="116"/>
      <c r="BG32" s="92"/>
      <c r="BH32" s="92"/>
      <c r="BI32" s="92"/>
      <c r="BJ32" s="92"/>
      <c r="BK32" s="93"/>
      <c r="BL32" s="40">
        <f>BE32+BF32</f>
        <v>0</v>
      </c>
      <c r="BM32" s="37">
        <f>BG32/2</f>
        <v>0</v>
      </c>
      <c r="BN32" s="36">
        <f>(BH32*3)+(BI32*5)+(BJ32*5)+(BK32*20)</f>
        <v>0</v>
      </c>
      <c r="BO32" s="35">
        <f>BL32+BM32+BN32</f>
        <v>0</v>
      </c>
      <c r="BP32" s="90">
        <v>36.020000000000003</v>
      </c>
      <c r="BQ32" s="91"/>
      <c r="BR32" s="91"/>
      <c r="BS32" s="91"/>
      <c r="BT32" s="92">
        <v>5</v>
      </c>
      <c r="BU32" s="92">
        <v>0</v>
      </c>
      <c r="BV32" s="92">
        <v>0</v>
      </c>
      <c r="BW32" s="92">
        <v>0</v>
      </c>
      <c r="BX32" s="93">
        <v>0</v>
      </c>
      <c r="BY32" s="40">
        <f>BP32+BQ32+BR32+BS32</f>
        <v>36.020000000000003</v>
      </c>
      <c r="BZ32" s="37">
        <f>BT32</f>
        <v>5</v>
      </c>
      <c r="CA32" s="177">
        <f>(BU32*3)+(BV32*10)+(BW32*5)+(BX32*20)</f>
        <v>0</v>
      </c>
      <c r="CB32" s="178">
        <f>BY32+BZ32+CA32</f>
        <v>41.02</v>
      </c>
      <c r="CC32" s="90">
        <v>35.450000000000003</v>
      </c>
      <c r="CD32" s="91"/>
      <c r="CE32" s="92">
        <v>4</v>
      </c>
      <c r="CF32" s="92">
        <v>1</v>
      </c>
      <c r="CG32" s="92">
        <v>0</v>
      </c>
      <c r="CH32" s="92">
        <v>0</v>
      </c>
      <c r="CI32" s="93">
        <v>0</v>
      </c>
      <c r="CJ32" s="40">
        <f>CC32+CD32</f>
        <v>35.450000000000003</v>
      </c>
      <c r="CK32" s="37">
        <f>CE32</f>
        <v>4</v>
      </c>
      <c r="CL32" s="36">
        <f>(CF32*3)+(CG32*10)+(CH32*5)+(CI32*20)</f>
        <v>3</v>
      </c>
      <c r="CM32" s="94">
        <f>CJ32+CK32+CL32</f>
        <v>42.45</v>
      </c>
      <c r="IL32" s="79"/>
      <c r="IM32"/>
      <c r="IN32"/>
      <c r="IQ32"/>
    </row>
    <row r="33" spans="1:323" s="4" customFormat="1" x14ac:dyDescent="0.2">
      <c r="A33" s="33">
        <v>7</v>
      </c>
      <c r="B33" s="63" t="s">
        <v>152</v>
      </c>
      <c r="C33" s="25"/>
      <c r="D33" s="64"/>
      <c r="E33" s="64" t="s">
        <v>16</v>
      </c>
      <c r="F33" s="65" t="s">
        <v>102</v>
      </c>
      <c r="G33" s="24" t="str">
        <f>IF(AND(OR($G$2="Y",$H$2="Y"),I33&lt;5,J33&lt;5),IF(AND(I33=#REF!,J33=#REF!),#REF!+1,1),"")</f>
        <v/>
      </c>
      <c r="H33" s="21" t="e">
        <f>IF(AND($H$2="Y",J33&gt;0,OR(AND(G33=1,#REF!=10),AND(G33=2,#REF!=20),AND(G33=3,#REF!=30),AND(G33=4,#REF!=40),AND(G33=5,#REF!=50),AND(G33=6,#REF!=60),AND(G33=7,#REF!=70),AND(G33=8,#REF!=80),AND(G33=9,#REF!=90),AND(G33=10,#REF!=100))),VLOOKUP(J33-1,SortLookup!$A$13:$B$16,2,FALSE),"")</f>
        <v>#REF!</v>
      </c>
      <c r="I33" s="34">
        <f>IF(ISNA(VLOOKUP(E33,SortLookup!$A$1:$B$5,2,FALSE))," ",VLOOKUP(E33,SortLookup!$A$1:$B$5,2,FALSE))</f>
        <v>1</v>
      </c>
      <c r="J33" s="22" t="str">
        <f>IF(ISNA(VLOOKUP(F33,SortLookup!$A$7:$B$11,2,FALSE))," ",VLOOKUP(F33,SortLookup!$A$7:$B$11,2,FALSE))</f>
        <v xml:space="preserve"> </v>
      </c>
      <c r="K33" s="58">
        <f>L33+M33+O33</f>
        <v>215.78</v>
      </c>
      <c r="L33" s="59">
        <f>AB33+AO33+BA33+BL33+BY33+CJ33+CU31+DF31+DQ31+EB31+EM31+EX31+FI31+FT31+GE31+GP31+HA31+HL31+HW31+IH31</f>
        <v>165.78</v>
      </c>
      <c r="M33" s="36">
        <f>AD33+AQ33+BC33+BN33+CA33+CL33+CW31+DH31+DS31+ED31+EO31+EZ31+FK31+FV31+GG31+GR31+HC31+HN31+HY31+IJ31</f>
        <v>10</v>
      </c>
      <c r="N33" s="37">
        <f>O33</f>
        <v>40</v>
      </c>
      <c r="O33" s="60">
        <f>W33+AJ33+AV33+BG33+BT33+CE33+CP31+DA31+DL31+DW31+EH31+ES31+FD31+FO31+FZ31+GK31+GV31+HG31+HR31+IC31</f>
        <v>40</v>
      </c>
      <c r="P33" s="31">
        <v>25.65</v>
      </c>
      <c r="Q33" s="28"/>
      <c r="R33" s="28"/>
      <c r="S33" s="28"/>
      <c r="T33" s="28"/>
      <c r="U33" s="28"/>
      <c r="V33" s="28"/>
      <c r="W33" s="29">
        <v>7</v>
      </c>
      <c r="X33" s="29">
        <v>0</v>
      </c>
      <c r="Y33" s="29">
        <v>0</v>
      </c>
      <c r="Z33" s="29">
        <v>0</v>
      </c>
      <c r="AA33" s="30">
        <v>0</v>
      </c>
      <c r="AB33" s="27">
        <f>P33+Q33+R33+S33+T33+U33+V33</f>
        <v>25.65</v>
      </c>
      <c r="AC33" s="26">
        <f>W33</f>
        <v>7</v>
      </c>
      <c r="AD33" s="23">
        <f>(X33*3)+(Y33*10)+(Z33*5)+(AA33*20)</f>
        <v>0</v>
      </c>
      <c r="AE33" s="45">
        <f>AB33+AC33+AD33</f>
        <v>32.65</v>
      </c>
      <c r="AF33" s="31">
        <v>42.14</v>
      </c>
      <c r="AG33" s="28"/>
      <c r="AH33" s="28"/>
      <c r="AI33" s="28"/>
      <c r="AJ33" s="29">
        <v>12</v>
      </c>
      <c r="AK33" s="29">
        <v>0</v>
      </c>
      <c r="AL33" s="29">
        <v>0</v>
      </c>
      <c r="AM33" s="29">
        <v>0</v>
      </c>
      <c r="AN33" s="30">
        <v>0</v>
      </c>
      <c r="AO33" s="27">
        <f>AF33+AG33+AH33+AI33</f>
        <v>42.14</v>
      </c>
      <c r="AP33" s="26">
        <f>AJ33</f>
        <v>12</v>
      </c>
      <c r="AQ33" s="23">
        <f>(AK33*3)+(AL33*10)+(AM33*5)+(AN33*20)</f>
        <v>0</v>
      </c>
      <c r="AR33" s="45">
        <f>AO33+AP33+AQ33</f>
        <v>54.14</v>
      </c>
      <c r="AS33" s="31">
        <v>22.28</v>
      </c>
      <c r="AT33" s="28"/>
      <c r="AU33" s="28"/>
      <c r="AV33" s="29">
        <v>4</v>
      </c>
      <c r="AW33" s="29">
        <v>0</v>
      </c>
      <c r="AX33" s="29">
        <v>0</v>
      </c>
      <c r="AY33" s="29">
        <v>0</v>
      </c>
      <c r="AZ33" s="30">
        <v>0</v>
      </c>
      <c r="BA33" s="27">
        <f>AS33+AT33+AU33</f>
        <v>22.28</v>
      </c>
      <c r="BB33" s="26">
        <f>AV33</f>
        <v>4</v>
      </c>
      <c r="BC33" s="23">
        <f>(AW33*3)+(AX33*10)+(AY33*5)+(AZ33*20)</f>
        <v>0</v>
      </c>
      <c r="BD33" s="45">
        <f>BA33+BB33+BC33</f>
        <v>26.28</v>
      </c>
      <c r="BE33" s="27"/>
      <c r="BF33" s="43"/>
      <c r="BG33" s="29"/>
      <c r="BH33" s="29"/>
      <c r="BI33" s="29"/>
      <c r="BJ33" s="29"/>
      <c r="BK33" s="30"/>
      <c r="BL33" s="40">
        <f>BE33+BF33</f>
        <v>0</v>
      </c>
      <c r="BM33" s="37">
        <f>BG33/2</f>
        <v>0</v>
      </c>
      <c r="BN33" s="36">
        <f>(BH33*3)+(BI33*5)+(BJ33*5)+(BK33*20)</f>
        <v>0</v>
      </c>
      <c r="BO33" s="35">
        <f>BL33+BM33+BN33</f>
        <v>0</v>
      </c>
      <c r="BP33" s="31">
        <v>36.729999999999997</v>
      </c>
      <c r="BQ33" s="28"/>
      <c r="BR33" s="28"/>
      <c r="BS33" s="28"/>
      <c r="BT33" s="29">
        <v>9</v>
      </c>
      <c r="BU33" s="29">
        <v>0</v>
      </c>
      <c r="BV33" s="29">
        <v>0</v>
      </c>
      <c r="BW33" s="29">
        <v>0</v>
      </c>
      <c r="BX33" s="30">
        <v>0</v>
      </c>
      <c r="BY33" s="27">
        <f>BP33+BQ33+BR33+BS33</f>
        <v>36.729999999999997</v>
      </c>
      <c r="BZ33" s="26">
        <f>BT33</f>
        <v>9</v>
      </c>
      <c r="CA33" s="32">
        <f>(BU33*3)+(BV33*10)+(BW33*5)+(BX33*20)</f>
        <v>0</v>
      </c>
      <c r="CB33" s="72">
        <f>BY33+BZ33+CA33</f>
        <v>45.73</v>
      </c>
      <c r="CC33" s="31">
        <v>38.979999999999997</v>
      </c>
      <c r="CD33" s="28"/>
      <c r="CE33" s="29">
        <v>8</v>
      </c>
      <c r="CF33" s="29">
        <v>0</v>
      </c>
      <c r="CG33" s="29">
        <v>0</v>
      </c>
      <c r="CH33" s="29">
        <v>2</v>
      </c>
      <c r="CI33" s="30">
        <v>0</v>
      </c>
      <c r="CJ33" s="27">
        <f>CC33+CD33</f>
        <v>38.979999999999997</v>
      </c>
      <c r="CK33" s="26">
        <f>CE33</f>
        <v>8</v>
      </c>
      <c r="CL33" s="23">
        <f>(CF33*3)+(CG33*10)+(CH33*5)+(CI33*20)</f>
        <v>10</v>
      </c>
      <c r="CM33" s="45">
        <f>CJ33+CK33+CL33</f>
        <v>56.98</v>
      </c>
      <c r="IL33" s="79"/>
    </row>
    <row r="34" spans="1:323" s="4" customFormat="1" x14ac:dyDescent="0.2">
      <c r="A34" s="33">
        <v>8</v>
      </c>
      <c r="B34" s="63" t="s">
        <v>173</v>
      </c>
      <c r="C34" s="25"/>
      <c r="D34" s="64" t="s">
        <v>110</v>
      </c>
      <c r="E34" s="64" t="s">
        <v>16</v>
      </c>
      <c r="F34" s="65" t="s">
        <v>109</v>
      </c>
      <c r="G34" s="24" t="str">
        <f>IF(AND(OR($G$2="Y",$H$2="Y"),I34&lt;5,J34&lt;5),IF(AND(I34=#REF!,J34=#REF!),#REF!+1,1),"")</f>
        <v/>
      </c>
      <c r="H34" s="21" t="e">
        <f>IF(AND($H$2="Y",J34&gt;0,OR(AND(G34=1,#REF!=10),AND(G34=2,#REF!=20),AND(G34=3,#REF!=30),AND(G34=4,#REF!=40),AND(G34=5,#REF!=50),AND(G34=6,#REF!=60),AND(G34=7,#REF!=70),AND(G34=8,#REF!=80),AND(G34=9,#REF!=90),AND(G34=10,#REF!=100))),VLOOKUP(J34-1,SortLookup!$A$13:$B$16,2,FALSE),"")</f>
        <v>#REF!</v>
      </c>
      <c r="I34" s="34">
        <f>IF(ISNA(VLOOKUP(E34,SortLookup!$A$1:$B$5,2,FALSE))," ",VLOOKUP(E34,SortLookup!$A$1:$B$5,2,FALSE))</f>
        <v>1</v>
      </c>
      <c r="J34" s="22" t="str">
        <f>IF(ISNA(VLOOKUP(F34,SortLookup!$A$7:$B$11,2,FALSE))," ",VLOOKUP(F34,SortLookup!$A$7:$B$11,2,FALSE))</f>
        <v xml:space="preserve"> </v>
      </c>
      <c r="K34" s="58">
        <f>L34+M34+O34</f>
        <v>222.67</v>
      </c>
      <c r="L34" s="59">
        <f>AB34+AO34+BA34+BL34+BY34+CJ34+CU22+DF22+DQ22+EB22+EM22+EX22+FI22+FT22+GE22+GP22+HA22+HL22+HW22+IH22</f>
        <v>156.66999999999999</v>
      </c>
      <c r="M34" s="36">
        <f>AD34+AQ34+BC34+BN34+CA34+CL34+CW22+DH22+DS22+ED22+EO22+EZ22+FK22+FV22+GG22+GR22+HC22+HN22+HY22+IJ22</f>
        <v>19</v>
      </c>
      <c r="N34" s="37">
        <f>O34</f>
        <v>47</v>
      </c>
      <c r="O34" s="60">
        <f>W34+AJ34+AV34+BG34+BT34+CE34+CP22+DA22+DL22+DW22+EH22+ES22+FD22+FO22+FZ22+GK22+GV22+HG22+HR22+IC22</f>
        <v>47</v>
      </c>
      <c r="P34" s="31">
        <v>22.65</v>
      </c>
      <c r="Q34" s="28"/>
      <c r="R34" s="28"/>
      <c r="S34" s="28"/>
      <c r="T34" s="28"/>
      <c r="U34" s="28"/>
      <c r="V34" s="28"/>
      <c r="W34" s="29">
        <v>7</v>
      </c>
      <c r="X34" s="29">
        <v>0</v>
      </c>
      <c r="Y34" s="29">
        <v>0</v>
      </c>
      <c r="Z34" s="29">
        <v>0</v>
      </c>
      <c r="AA34" s="30">
        <v>0</v>
      </c>
      <c r="AB34" s="27">
        <f>P34+Q34+R34+S34+T34+U34+V34</f>
        <v>22.65</v>
      </c>
      <c r="AC34" s="26">
        <f>W34</f>
        <v>7</v>
      </c>
      <c r="AD34" s="23">
        <f>(X34*3)+(Y34*10)+(Z34*5)+(AA34*20)</f>
        <v>0</v>
      </c>
      <c r="AE34" s="45">
        <f>AB34+AC34+AD34</f>
        <v>29.65</v>
      </c>
      <c r="AF34" s="31">
        <v>40.44</v>
      </c>
      <c r="AG34" s="28"/>
      <c r="AH34" s="28"/>
      <c r="AI34" s="28"/>
      <c r="AJ34" s="29">
        <v>9</v>
      </c>
      <c r="AK34" s="29">
        <v>0</v>
      </c>
      <c r="AL34" s="29">
        <v>0</v>
      </c>
      <c r="AM34" s="29">
        <v>0</v>
      </c>
      <c r="AN34" s="30">
        <v>0</v>
      </c>
      <c r="AO34" s="27">
        <f>AF34+AG34+AH34+AI34</f>
        <v>40.44</v>
      </c>
      <c r="AP34" s="26">
        <f>AJ34</f>
        <v>9</v>
      </c>
      <c r="AQ34" s="23">
        <f>(AK34*3)+(AL34*10)+(AM34*5)+(AN34*20)</f>
        <v>0</v>
      </c>
      <c r="AR34" s="45">
        <f>AO34+AP34+AQ34</f>
        <v>49.44</v>
      </c>
      <c r="AS34" s="31">
        <v>20.11</v>
      </c>
      <c r="AT34" s="28"/>
      <c r="AU34" s="28"/>
      <c r="AV34" s="29">
        <v>14</v>
      </c>
      <c r="AW34" s="29">
        <v>0</v>
      </c>
      <c r="AX34" s="29">
        <v>0</v>
      </c>
      <c r="AY34" s="29">
        <v>2</v>
      </c>
      <c r="AZ34" s="30">
        <v>0</v>
      </c>
      <c r="BA34" s="27">
        <f>AS34+AT34+AU34</f>
        <v>20.11</v>
      </c>
      <c r="BB34" s="26">
        <f>AV34</f>
        <v>14</v>
      </c>
      <c r="BC34" s="23">
        <f>(AW34*3)+(AX34*10)+(AY34*5)+(AZ34*20)</f>
        <v>10</v>
      </c>
      <c r="BD34" s="45">
        <f>BA34+BB34+BC34</f>
        <v>44.11</v>
      </c>
      <c r="BE34" s="27"/>
      <c r="BF34" s="43"/>
      <c r="BG34" s="29"/>
      <c r="BH34" s="29"/>
      <c r="BI34" s="29"/>
      <c r="BJ34" s="29"/>
      <c r="BK34" s="30"/>
      <c r="BL34" s="40">
        <f>BE34+BF34</f>
        <v>0</v>
      </c>
      <c r="BM34" s="37">
        <f>BG34/2</f>
        <v>0</v>
      </c>
      <c r="BN34" s="36">
        <f>(BH34*3)+(BI34*5)+(BJ34*5)+(BK34*20)</f>
        <v>0</v>
      </c>
      <c r="BO34" s="35">
        <f>BL34+BM34+BN34</f>
        <v>0</v>
      </c>
      <c r="BP34" s="31">
        <v>33.200000000000003</v>
      </c>
      <c r="BQ34" s="28"/>
      <c r="BR34" s="28"/>
      <c r="BS34" s="28"/>
      <c r="BT34" s="29">
        <v>8</v>
      </c>
      <c r="BU34" s="29">
        <v>0</v>
      </c>
      <c r="BV34" s="29">
        <v>0</v>
      </c>
      <c r="BW34" s="29">
        <v>0</v>
      </c>
      <c r="BX34" s="30">
        <v>0</v>
      </c>
      <c r="BY34" s="27">
        <f>BP34+BQ34+BR34+BS34</f>
        <v>33.200000000000003</v>
      </c>
      <c r="BZ34" s="26">
        <f>BT34</f>
        <v>8</v>
      </c>
      <c r="CA34" s="32">
        <f>(BU34*3)+(BV34*10)+(BW34*5)+(BX34*20)</f>
        <v>0</v>
      </c>
      <c r="CB34" s="72">
        <f>BY34+BZ34+CA34</f>
        <v>41.2</v>
      </c>
      <c r="CC34" s="31">
        <v>40.270000000000003</v>
      </c>
      <c r="CD34" s="28"/>
      <c r="CE34" s="29">
        <v>9</v>
      </c>
      <c r="CF34" s="29">
        <v>3</v>
      </c>
      <c r="CG34" s="29">
        <v>0</v>
      </c>
      <c r="CH34" s="29">
        <v>0</v>
      </c>
      <c r="CI34" s="30">
        <v>0</v>
      </c>
      <c r="CJ34" s="27">
        <f>CC34+CD34</f>
        <v>40.270000000000003</v>
      </c>
      <c r="CK34" s="26">
        <f>CE34</f>
        <v>9</v>
      </c>
      <c r="CL34" s="23">
        <f>(CF34*3)+(CG34*10)+(CH34*5)+(CI34*20)</f>
        <v>9</v>
      </c>
      <c r="CM34" s="45">
        <f>CJ34+CK34+CL34</f>
        <v>58.27</v>
      </c>
      <c r="IL34" s="79"/>
      <c r="IM34"/>
      <c r="IN34"/>
      <c r="IO34"/>
      <c r="IP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</row>
    <row r="35" spans="1:323" s="4" customFormat="1" x14ac:dyDescent="0.2">
      <c r="A35" s="33">
        <v>9</v>
      </c>
      <c r="B35" s="63" t="s">
        <v>148</v>
      </c>
      <c r="C35" s="25"/>
      <c r="D35" s="64" t="s">
        <v>110</v>
      </c>
      <c r="E35" s="64" t="s">
        <v>16</v>
      </c>
      <c r="F35" s="65" t="s">
        <v>102</v>
      </c>
      <c r="G35" s="24" t="str">
        <f>IF(AND(OR($G$2="Y",$H$2="Y"),I35&lt;5,J35&lt;5),IF(AND(I35=#REF!,J35=#REF!),#REF!+1,1),"")</f>
        <v/>
      </c>
      <c r="H35" s="21" t="e">
        <f>IF(AND($H$2="Y",J35&gt;0,OR(AND(G35=1,#REF!=10),AND(G35=2,#REF!=20),AND(G35=3,#REF!=30),AND(G35=4,#REF!=40),AND(G35=5,#REF!=50),AND(G35=6,#REF!=60),AND(G35=7,#REF!=70),AND(G35=8,#REF!=80),AND(G35=9,#REF!=90),AND(G35=10,#REF!=100))),VLOOKUP(J35-1,SortLookup!$A$13:$B$16,2,FALSE),"")</f>
        <v>#REF!</v>
      </c>
      <c r="I35" s="34">
        <f>IF(ISNA(VLOOKUP(E35,SortLookup!$A$1:$B$5,2,FALSE))," ",VLOOKUP(E35,SortLookup!$A$1:$B$5,2,FALSE))</f>
        <v>1</v>
      </c>
      <c r="J35" s="22" t="str">
        <f>IF(ISNA(VLOOKUP(F35,SortLookup!$A$7:$B$11,2,FALSE))," ",VLOOKUP(F35,SortLookup!$A$7:$B$11,2,FALSE))</f>
        <v xml:space="preserve"> </v>
      </c>
      <c r="K35" s="58">
        <f>L35+M35+O35</f>
        <v>227.69</v>
      </c>
      <c r="L35" s="59">
        <f>AB35+AO35+BA35+BL35+BY35+CJ35+CU29+DF29+DQ29+EB29+EM29+EX29+FI29+FT29+GE29+GP29+HA29+HL29+HW29+IH29</f>
        <v>186.69</v>
      </c>
      <c r="M35" s="36">
        <f>AD35+AQ35+BC35+BN35+CA35+CL35+CW29+DH29+DS29+ED29+EO29+EZ29+FK29+FV29+GG29+GR29+HC29+HN29+HY29+IJ29</f>
        <v>5</v>
      </c>
      <c r="N35" s="37">
        <f>O35</f>
        <v>36</v>
      </c>
      <c r="O35" s="60">
        <f>W35+AJ35+AV35+BG35+BT35+CE35+CP29+DA29+DL29+DW29+EH29+ES29+FD29+FO29+FZ29+GK29+GV29+HG29+HR29+IC29</f>
        <v>36</v>
      </c>
      <c r="P35" s="31">
        <v>35.71</v>
      </c>
      <c r="Q35" s="28"/>
      <c r="R35" s="28"/>
      <c r="S35" s="28"/>
      <c r="T35" s="28"/>
      <c r="U35" s="28"/>
      <c r="V35" s="28"/>
      <c r="W35" s="29">
        <v>10</v>
      </c>
      <c r="X35" s="29">
        <v>0</v>
      </c>
      <c r="Y35" s="29">
        <v>0</v>
      </c>
      <c r="Z35" s="29">
        <v>0</v>
      </c>
      <c r="AA35" s="30">
        <v>0</v>
      </c>
      <c r="AB35" s="27">
        <f>P35+Q35+R35+S35+T35+U35+V35</f>
        <v>35.71</v>
      </c>
      <c r="AC35" s="26">
        <f>W35</f>
        <v>10</v>
      </c>
      <c r="AD35" s="23">
        <f>(X35*3)+(Y35*10)+(Z35*5)+(AA35*20)</f>
        <v>0</v>
      </c>
      <c r="AE35" s="45">
        <f>AB35+AC35+AD35</f>
        <v>45.71</v>
      </c>
      <c r="AF35" s="31">
        <v>31.55</v>
      </c>
      <c r="AG35" s="28"/>
      <c r="AH35" s="28"/>
      <c r="AI35" s="28"/>
      <c r="AJ35" s="29">
        <v>19</v>
      </c>
      <c r="AK35" s="29">
        <v>0</v>
      </c>
      <c r="AL35" s="29">
        <v>0</v>
      </c>
      <c r="AM35" s="29">
        <v>0</v>
      </c>
      <c r="AN35" s="30">
        <v>0</v>
      </c>
      <c r="AO35" s="27">
        <f>AF35+AG35+AH35+AI35</f>
        <v>31.55</v>
      </c>
      <c r="AP35" s="26">
        <f>AJ35</f>
        <v>19</v>
      </c>
      <c r="AQ35" s="23">
        <f>(AK35*3)+(AL35*10)+(AM35*5)+(AN35*20)</f>
        <v>0</v>
      </c>
      <c r="AR35" s="45">
        <f>AO35+AP35+AQ35</f>
        <v>50.55</v>
      </c>
      <c r="AS35" s="31">
        <v>24.01</v>
      </c>
      <c r="AT35" s="28"/>
      <c r="AU35" s="28"/>
      <c r="AV35" s="29">
        <v>3</v>
      </c>
      <c r="AW35" s="29">
        <v>0</v>
      </c>
      <c r="AX35" s="29">
        <v>0</v>
      </c>
      <c r="AY35" s="29">
        <v>0</v>
      </c>
      <c r="AZ35" s="30">
        <v>0</v>
      </c>
      <c r="BA35" s="27">
        <f>AS35+AT35+AU35</f>
        <v>24.01</v>
      </c>
      <c r="BB35" s="26">
        <f>AV35</f>
        <v>3</v>
      </c>
      <c r="BC35" s="23">
        <f>(AW35*3)+(AX35*10)+(AY35*5)+(AZ35*20)</f>
        <v>0</v>
      </c>
      <c r="BD35" s="45">
        <f>BA35+BB35+BC35</f>
        <v>27.01</v>
      </c>
      <c r="BE35" s="27"/>
      <c r="BF35" s="43"/>
      <c r="BG35" s="29"/>
      <c r="BH35" s="29"/>
      <c r="BI35" s="29"/>
      <c r="BJ35" s="29"/>
      <c r="BK35" s="30"/>
      <c r="BL35" s="40">
        <f>BE35+BF35</f>
        <v>0</v>
      </c>
      <c r="BM35" s="37">
        <f>BG35/2</f>
        <v>0</v>
      </c>
      <c r="BN35" s="36">
        <f>(BH35*3)+(BI35*5)+(BJ35*5)+(BK35*20)</f>
        <v>0</v>
      </c>
      <c r="BO35" s="35">
        <f>BL35+BM35+BN35</f>
        <v>0</v>
      </c>
      <c r="BP35" s="31">
        <v>46.9</v>
      </c>
      <c r="BQ35" s="28"/>
      <c r="BR35" s="28"/>
      <c r="BS35" s="28"/>
      <c r="BT35" s="29">
        <v>3</v>
      </c>
      <c r="BU35" s="29">
        <v>0</v>
      </c>
      <c r="BV35" s="29">
        <v>0</v>
      </c>
      <c r="BW35" s="29">
        <v>1</v>
      </c>
      <c r="BX35" s="30">
        <v>0</v>
      </c>
      <c r="BY35" s="27">
        <f>BP35+BQ35+BR35+BS35</f>
        <v>46.9</v>
      </c>
      <c r="BZ35" s="26">
        <f>BT35</f>
        <v>3</v>
      </c>
      <c r="CA35" s="32">
        <f>(BU35*3)+(BV35*10)+(BW35*5)+(BX35*20)</f>
        <v>5</v>
      </c>
      <c r="CB35" s="72">
        <f>BY35+BZ35+CA35</f>
        <v>54.9</v>
      </c>
      <c r="CC35" s="31">
        <v>48.52</v>
      </c>
      <c r="CD35" s="28"/>
      <c r="CE35" s="29">
        <v>1</v>
      </c>
      <c r="CF35" s="29">
        <v>0</v>
      </c>
      <c r="CG35" s="29">
        <v>0</v>
      </c>
      <c r="CH35" s="29">
        <v>0</v>
      </c>
      <c r="CI35" s="30">
        <v>0</v>
      </c>
      <c r="CJ35" s="27">
        <f>CC35+CD35</f>
        <v>48.52</v>
      </c>
      <c r="CK35" s="26">
        <f>CE35</f>
        <v>1</v>
      </c>
      <c r="CL35" s="23">
        <f>(CF35*3)+(CG35*10)+(CH35*5)+(CI35*20)</f>
        <v>0</v>
      </c>
      <c r="CM35" s="45">
        <f>CJ35+CK35+CL35</f>
        <v>49.52</v>
      </c>
      <c r="IL35" s="79"/>
      <c r="IO35"/>
      <c r="IP35"/>
      <c r="IQ35"/>
    </row>
    <row r="36" spans="1:323" s="4" customFormat="1" x14ac:dyDescent="0.2">
      <c r="A36" s="33">
        <v>10</v>
      </c>
      <c r="B36" s="63" t="s">
        <v>136</v>
      </c>
      <c r="C36" s="25"/>
      <c r="D36" s="64"/>
      <c r="E36" s="64" t="s">
        <v>16</v>
      </c>
      <c r="F36" s="65" t="s">
        <v>102</v>
      </c>
      <c r="G36" s="24" t="str">
        <f>IF(AND(OR($G$2="Y",$H$2="Y"),I36&lt;5,J36&lt;5),IF(AND(I36=#REF!,J36=#REF!),#REF!+1,1),"")</f>
        <v/>
      </c>
      <c r="H36" s="21" t="e">
        <f>IF(AND($H$2="Y",J36&gt;0,OR(AND(G36=1,#REF!=10),AND(G36=2,#REF!=20),AND(G36=3,#REF!=30),AND(G36=4,#REF!=40),AND(G36=5,#REF!=50),AND(G36=6,#REF!=60),AND(G36=7,#REF!=70),AND(G36=8,#REF!=80),AND(G36=9,#REF!=90),AND(G36=10,#REF!=100))),VLOOKUP(J36-1,SortLookup!$A$13:$B$16,2,FALSE),"")</f>
        <v>#REF!</v>
      </c>
      <c r="I36" s="34">
        <f>IF(ISNA(VLOOKUP(E36,SortLookup!$A$1:$B$5,2,FALSE))," ",VLOOKUP(E36,SortLookup!$A$1:$B$5,2,FALSE))</f>
        <v>1</v>
      </c>
      <c r="J36" s="22" t="str">
        <f>IF(ISNA(VLOOKUP(F36,SortLookup!$A$7:$B$11,2,FALSE))," ",VLOOKUP(F36,SortLookup!$A$7:$B$11,2,FALSE))</f>
        <v xml:space="preserve"> </v>
      </c>
      <c r="K36" s="58">
        <f>L36+M36+O36</f>
        <v>227.83</v>
      </c>
      <c r="L36" s="59">
        <f>AB36+AO36+BA36+BL36+BY36+CJ36+CU36+DF36+DQ36+EB36+EM36+EX36+FI36+FT36+GE36+GP36+HA36+HL36+HW36+IH36</f>
        <v>197.83</v>
      </c>
      <c r="M36" s="36">
        <f>AD36+AQ36+BC36+BN36+CA36+CL36+CW36+DH36+DS36+ED36+EO36+EZ36+FK36+FV36+GG36+GR36+HC36+HN36+HY36+IJ36</f>
        <v>0</v>
      </c>
      <c r="N36" s="37">
        <f>O36</f>
        <v>30</v>
      </c>
      <c r="O36" s="60">
        <f>W36+AJ36+AV36+BG36+BT36+CE36+CP36+DA36+DL36+DW36+EH36+ES36+FD36+FO36+FZ36+GK36+GV36+HG36+HR36+IC36</f>
        <v>30</v>
      </c>
      <c r="P36" s="31">
        <v>43.98</v>
      </c>
      <c r="Q36" s="28"/>
      <c r="R36" s="28"/>
      <c r="S36" s="28"/>
      <c r="T36" s="28"/>
      <c r="U36" s="28"/>
      <c r="V36" s="28"/>
      <c r="W36" s="29">
        <v>4</v>
      </c>
      <c r="X36" s="29">
        <v>0</v>
      </c>
      <c r="Y36" s="29">
        <v>0</v>
      </c>
      <c r="Z36" s="29">
        <v>0</v>
      </c>
      <c r="AA36" s="30">
        <v>0</v>
      </c>
      <c r="AB36" s="27">
        <f>P36+Q36+R36+S36+T36+U36+V36</f>
        <v>43.98</v>
      </c>
      <c r="AC36" s="26">
        <f>W36</f>
        <v>4</v>
      </c>
      <c r="AD36" s="23">
        <f>(X36*3)+(Y36*10)+(Z36*5)+(AA36*20)</f>
        <v>0</v>
      </c>
      <c r="AE36" s="45">
        <f>AB36+AC36+AD36</f>
        <v>47.98</v>
      </c>
      <c r="AF36" s="31">
        <v>37.56</v>
      </c>
      <c r="AG36" s="28"/>
      <c r="AH36" s="28"/>
      <c r="AI36" s="28"/>
      <c r="AJ36" s="29">
        <v>11</v>
      </c>
      <c r="AK36" s="29">
        <v>0</v>
      </c>
      <c r="AL36" s="29">
        <v>0</v>
      </c>
      <c r="AM36" s="29">
        <v>0</v>
      </c>
      <c r="AN36" s="30">
        <v>0</v>
      </c>
      <c r="AO36" s="27">
        <f>AF36+AG36+AH36+AI36</f>
        <v>37.56</v>
      </c>
      <c r="AP36" s="26">
        <f>AJ36</f>
        <v>11</v>
      </c>
      <c r="AQ36" s="23">
        <f>(AK36*3)+(AL36*10)+(AM36*5)+(AN36*20)</f>
        <v>0</v>
      </c>
      <c r="AR36" s="45">
        <f>AO36+AP36+AQ36</f>
        <v>48.56</v>
      </c>
      <c r="AS36" s="31">
        <v>35.31</v>
      </c>
      <c r="AT36" s="28"/>
      <c r="AU36" s="28"/>
      <c r="AV36" s="29">
        <v>10</v>
      </c>
      <c r="AW36" s="29">
        <v>0</v>
      </c>
      <c r="AX36" s="29">
        <v>0</v>
      </c>
      <c r="AY36" s="29">
        <v>0</v>
      </c>
      <c r="AZ36" s="30">
        <v>0</v>
      </c>
      <c r="BA36" s="27">
        <f>AS36+AT36+AU36</f>
        <v>35.31</v>
      </c>
      <c r="BB36" s="26">
        <f>AV36</f>
        <v>10</v>
      </c>
      <c r="BC36" s="23">
        <f>(AW36*3)+(AX36*10)+(AY36*5)+(AZ36*20)</f>
        <v>0</v>
      </c>
      <c r="BD36" s="45">
        <f>BA36+BB36+BC36</f>
        <v>45.31</v>
      </c>
      <c r="BE36" s="27"/>
      <c r="BF36" s="43"/>
      <c r="BG36" s="29"/>
      <c r="BH36" s="29"/>
      <c r="BI36" s="29"/>
      <c r="BJ36" s="29"/>
      <c r="BK36" s="30"/>
      <c r="BL36" s="40">
        <f>BE36+BF36</f>
        <v>0</v>
      </c>
      <c r="BM36" s="37">
        <f>BG36/2</f>
        <v>0</v>
      </c>
      <c r="BN36" s="36">
        <f>(BH36*3)+(BI36*5)+(BJ36*5)+(BK36*20)</f>
        <v>0</v>
      </c>
      <c r="BO36" s="35">
        <f>BL36+BM36+BN36</f>
        <v>0</v>
      </c>
      <c r="BP36" s="31">
        <v>39.54</v>
      </c>
      <c r="BQ36" s="28"/>
      <c r="BR36" s="28"/>
      <c r="BS36" s="28"/>
      <c r="BT36" s="29">
        <v>4</v>
      </c>
      <c r="BU36" s="29">
        <v>0</v>
      </c>
      <c r="BV36" s="29">
        <v>0</v>
      </c>
      <c r="BW36" s="29">
        <v>0</v>
      </c>
      <c r="BX36" s="30">
        <v>0</v>
      </c>
      <c r="BY36" s="27">
        <f>BP36+BQ36+BR36+BS36</f>
        <v>39.54</v>
      </c>
      <c r="BZ36" s="26">
        <f>BT36</f>
        <v>4</v>
      </c>
      <c r="CA36" s="32">
        <f>(BU36*3)+(BV36*10)+(BW36*5)+(BX36*20)</f>
        <v>0</v>
      </c>
      <c r="CB36" s="72">
        <f>BY36+BZ36+CA36</f>
        <v>43.54</v>
      </c>
      <c r="CC36" s="31">
        <v>41.44</v>
      </c>
      <c r="CD36" s="28"/>
      <c r="CE36" s="29">
        <v>1</v>
      </c>
      <c r="CF36" s="29">
        <v>0</v>
      </c>
      <c r="CG36" s="29">
        <v>0</v>
      </c>
      <c r="CH36" s="29">
        <v>0</v>
      </c>
      <c r="CI36" s="30">
        <v>0</v>
      </c>
      <c r="CJ36" s="27">
        <f>CC36+CD36</f>
        <v>41.44</v>
      </c>
      <c r="CK36" s="26">
        <f>CE36</f>
        <v>1</v>
      </c>
      <c r="CL36" s="23">
        <f>(CF36*3)+(CG36*10)+(CH36*5)+(CI36*20)</f>
        <v>0</v>
      </c>
      <c r="CM36" s="45">
        <f>CJ36+CK36+CL36</f>
        <v>42.44</v>
      </c>
      <c r="IL36" s="79"/>
      <c r="IO36"/>
      <c r="IP36"/>
    </row>
    <row r="37" spans="1:323" s="4" customFormat="1" x14ac:dyDescent="0.2">
      <c r="A37" s="33">
        <v>11</v>
      </c>
      <c r="B37" s="63" t="s">
        <v>175</v>
      </c>
      <c r="C37" s="25"/>
      <c r="D37" s="64"/>
      <c r="E37" s="64" t="s">
        <v>16</v>
      </c>
      <c r="F37" s="65" t="s">
        <v>23</v>
      </c>
      <c r="G37" s="24" t="str">
        <f>IF(AND(OR($G$2="Y",$H$2="Y"),I37&lt;5,J37&lt;5),IF(AND(I37=#REF!,J37=#REF!),#REF!+1,1),"")</f>
        <v/>
      </c>
      <c r="H37" s="21" t="e">
        <f>IF(AND($H$2="Y",J37&gt;0,OR(AND(G37=1,#REF!=10),AND(G37=2,#REF!=20),AND(G37=3,#REF!=30),AND(G37=4,#REF!=40),AND(G37=5,#REF!=50),AND(G37=6,#REF!=60),AND(G37=7,#REF!=70),AND(G37=8,#REF!=80),AND(G37=9,#REF!=90),AND(G37=10,#REF!=100))),VLOOKUP(J37-1,SortLookup!$A$13:$B$16,2,FALSE),"")</f>
        <v>#REF!</v>
      </c>
      <c r="I37" s="34">
        <f>IF(ISNA(VLOOKUP(E37,SortLookup!$A$1:$B$5,2,FALSE))," ",VLOOKUP(E37,SortLookup!$A$1:$B$5,2,FALSE))</f>
        <v>1</v>
      </c>
      <c r="J37" s="22">
        <f>IF(ISNA(VLOOKUP(F37,SortLookup!$A$7:$B$11,2,FALSE))," ",VLOOKUP(F37,SortLookup!$A$7:$B$11,2,FALSE))</f>
        <v>4</v>
      </c>
      <c r="K37" s="119">
        <f>L37+M37+O37</f>
        <v>248.64</v>
      </c>
      <c r="L37" s="120">
        <f>AB37+AO37+BA37+BL37+BY37+CJ37+CU31+DF31+DQ31+EB31+EM31+EX31+FI31+FT31+GE31+GP31+HA31+HL31+HW31+IH31</f>
        <v>200.64</v>
      </c>
      <c r="M37" s="23">
        <f>AD37+AQ37+BC37+BN37+CA37+CL37+CW31+DH31+DS31+ED31+EO31+EZ31+FK31+FV31+GG31+GR31+HC31+HN31+HY31+IJ31</f>
        <v>5</v>
      </c>
      <c r="N37" s="26">
        <f>O37</f>
        <v>43</v>
      </c>
      <c r="O37" s="121">
        <f>W37+AJ37+AV37+BG37+BT37+CE37+CP31+DA31+DL31+DW31+EH31+ES31+FD31+FO31+FZ31+GK31+GV31+HG31+HR31+IC31</f>
        <v>43</v>
      </c>
      <c r="P37" s="31">
        <v>32.869999999999997</v>
      </c>
      <c r="Q37" s="28"/>
      <c r="R37" s="28"/>
      <c r="S37" s="28"/>
      <c r="T37" s="28"/>
      <c r="U37" s="28"/>
      <c r="V37" s="28"/>
      <c r="W37" s="29">
        <v>8</v>
      </c>
      <c r="X37" s="29">
        <v>0</v>
      </c>
      <c r="Y37" s="29">
        <v>0</v>
      </c>
      <c r="Z37" s="29">
        <v>0</v>
      </c>
      <c r="AA37" s="30">
        <v>0</v>
      </c>
      <c r="AB37" s="27">
        <f>P37+Q37+R37+S37+T37+U37+V37</f>
        <v>32.869999999999997</v>
      </c>
      <c r="AC37" s="26">
        <f>W37</f>
        <v>8</v>
      </c>
      <c r="AD37" s="23">
        <f>(X37*3)+(Y37*10)+(Z37*5)+(AA37*20)</f>
        <v>0</v>
      </c>
      <c r="AE37" s="45">
        <f>AB37+AC37+AD37</f>
        <v>40.869999999999997</v>
      </c>
      <c r="AF37" s="31">
        <v>37.43</v>
      </c>
      <c r="AG37" s="28"/>
      <c r="AH37" s="28"/>
      <c r="AI37" s="28"/>
      <c r="AJ37" s="29">
        <v>17</v>
      </c>
      <c r="AK37" s="29">
        <v>0</v>
      </c>
      <c r="AL37" s="29">
        <v>0</v>
      </c>
      <c r="AM37" s="29">
        <v>0</v>
      </c>
      <c r="AN37" s="30">
        <v>0</v>
      </c>
      <c r="AO37" s="27">
        <f>AF37+AG37+AH37+AI37</f>
        <v>37.43</v>
      </c>
      <c r="AP37" s="26">
        <f>AJ37</f>
        <v>17</v>
      </c>
      <c r="AQ37" s="23">
        <f>(AK37*3)+(AL37*10)+(AM37*5)+(AN37*20)</f>
        <v>0</v>
      </c>
      <c r="AR37" s="45">
        <f>AO37+AP37+AQ37</f>
        <v>54.43</v>
      </c>
      <c r="AS37" s="31">
        <v>29.1</v>
      </c>
      <c r="AT37" s="28"/>
      <c r="AU37" s="28"/>
      <c r="AV37" s="29">
        <v>12</v>
      </c>
      <c r="AW37" s="29">
        <v>0</v>
      </c>
      <c r="AX37" s="29">
        <v>0</v>
      </c>
      <c r="AY37" s="29">
        <v>1</v>
      </c>
      <c r="AZ37" s="30">
        <v>0</v>
      </c>
      <c r="BA37" s="27">
        <f>AS37+AT37+AU37</f>
        <v>29.1</v>
      </c>
      <c r="BB37" s="26">
        <f>AV37</f>
        <v>12</v>
      </c>
      <c r="BC37" s="23">
        <f>(AW37*3)+(AX37*10)+(AY37*5)+(AZ37*20)</f>
        <v>5</v>
      </c>
      <c r="BD37" s="45">
        <f>BA37+BB37+BC37</f>
        <v>46.1</v>
      </c>
      <c r="BE37" s="27"/>
      <c r="BF37" s="43"/>
      <c r="BG37" s="29"/>
      <c r="BH37" s="29"/>
      <c r="BI37" s="29"/>
      <c r="BJ37" s="29"/>
      <c r="BK37" s="30"/>
      <c r="BL37" s="40">
        <f>BE37+BF37</f>
        <v>0</v>
      </c>
      <c r="BM37" s="37">
        <f>BG37/2</f>
        <v>0</v>
      </c>
      <c r="BN37" s="36">
        <f>(BH37*3)+(BI37*5)+(BJ37*5)+(BK37*20)</f>
        <v>0</v>
      </c>
      <c r="BO37" s="35">
        <f>BL37+BM37+BN37</f>
        <v>0</v>
      </c>
      <c r="BP37" s="31">
        <v>34.479999999999997</v>
      </c>
      <c r="BQ37" s="28"/>
      <c r="BR37" s="28"/>
      <c r="BS37" s="28"/>
      <c r="BT37" s="29">
        <v>3</v>
      </c>
      <c r="BU37" s="29">
        <v>0</v>
      </c>
      <c r="BV37" s="29">
        <v>0</v>
      </c>
      <c r="BW37" s="29">
        <v>0</v>
      </c>
      <c r="BX37" s="30">
        <v>0</v>
      </c>
      <c r="BY37" s="27">
        <f>BP37+BQ37+BR37+BS37</f>
        <v>34.479999999999997</v>
      </c>
      <c r="BZ37" s="26">
        <f>BT37</f>
        <v>3</v>
      </c>
      <c r="CA37" s="32">
        <f>(BU37*3)+(BV37*10)+(BW37*5)+(BX37*20)</f>
        <v>0</v>
      </c>
      <c r="CB37" s="72">
        <f>BY37+BZ37+CA37</f>
        <v>37.479999999999997</v>
      </c>
      <c r="CC37" s="31">
        <v>66.760000000000005</v>
      </c>
      <c r="CD37" s="28"/>
      <c r="CE37" s="29">
        <v>3</v>
      </c>
      <c r="CF37" s="29">
        <v>0</v>
      </c>
      <c r="CG37" s="29">
        <v>0</v>
      </c>
      <c r="CH37" s="29">
        <v>0</v>
      </c>
      <c r="CI37" s="30">
        <v>0</v>
      </c>
      <c r="CJ37" s="27">
        <f>CC37+CD37</f>
        <v>66.760000000000005</v>
      </c>
      <c r="CK37" s="26">
        <f>CE37</f>
        <v>3</v>
      </c>
      <c r="CL37" s="23">
        <f>(CF37*3)+(CG37*10)+(CH37*5)+(CI37*20)</f>
        <v>0</v>
      </c>
      <c r="CM37" s="45">
        <f>CJ37+CK37+CL37</f>
        <v>69.760000000000005</v>
      </c>
      <c r="IL37" s="79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</row>
    <row r="38" spans="1:323" s="4" customFormat="1" x14ac:dyDescent="0.2">
      <c r="A38" s="33">
        <v>12</v>
      </c>
      <c r="B38" s="82" t="s">
        <v>117</v>
      </c>
      <c r="C38" s="83"/>
      <c r="D38" s="84" t="s">
        <v>147</v>
      </c>
      <c r="E38" s="84" t="s">
        <v>16</v>
      </c>
      <c r="F38" s="85" t="s">
        <v>23</v>
      </c>
      <c r="G38" s="86" t="str">
        <f>IF(AND(OR($G$2="Y",$H$2="Y"),I38&lt;5,J38&lt;5),IF(AND(I38=#REF!,J38=#REF!),#REF!+1,1),"")</f>
        <v/>
      </c>
      <c r="H38" s="87" t="e">
        <f>IF(AND($H$2="Y",J38&gt;0,OR(AND(G38=1,#REF!=10),AND(G38=2,#REF!=20),AND(G38=3,#REF!=30),AND(G38=4,#REF!=40),AND(G38=5,#REF!=50),AND(G38=6,#REF!=60),AND(G38=7,#REF!=70),AND(G38=8,#REF!=80),AND(G38=9,#REF!=90),AND(G38=10,#REF!=100))),VLOOKUP(J38-1,SortLookup!$A$13:$B$16,2,FALSE),"")</f>
        <v>#REF!</v>
      </c>
      <c r="I38" s="88">
        <f>IF(ISNA(VLOOKUP(E38,SortLookup!$A$1:$B$5,2,FALSE))," ",VLOOKUP(E38,SortLookup!$A$1:$B$5,2,FALSE))</f>
        <v>1</v>
      </c>
      <c r="J38" s="89">
        <f>IF(ISNA(VLOOKUP(F38,SortLookup!$A$7:$B$11,2,FALSE))," ",VLOOKUP(F38,SortLookup!$A$7:$B$11,2,FALSE))</f>
        <v>4</v>
      </c>
      <c r="K38" s="58">
        <f>L38+M38+O38</f>
        <v>307.98</v>
      </c>
      <c r="L38" s="59">
        <f>AB38+AO38+BA38+BL38+BY38+CJ38+CU32+DF32+DQ32+EB32+EM32+EX32+FI32+FT32+GE32+GP32+HA32+HL32+HW32+IH32</f>
        <v>252.98</v>
      </c>
      <c r="M38" s="36">
        <f>AD38+AQ38+BC38+BN38+CA38+CL38+CW32+DH32+DS32+ED32+EO32+EZ32+FK32+FV32+GG32+GR32+HC32+HN32+HY32+IJ32</f>
        <v>6</v>
      </c>
      <c r="N38" s="37">
        <f>O38</f>
        <v>49</v>
      </c>
      <c r="O38" s="60">
        <f>W38+AJ38+AV38+BG38+BT38+CE38+CP32+DA32+DL32+DW32+EH32+ES32+FD32+FO32+FZ32+GK32+GV32+HG32+HR32+IC32</f>
        <v>49</v>
      </c>
      <c r="P38" s="90">
        <v>67.09</v>
      </c>
      <c r="Q38" s="91"/>
      <c r="R38" s="91"/>
      <c r="S38" s="91"/>
      <c r="T38" s="91"/>
      <c r="U38" s="91"/>
      <c r="V38" s="91"/>
      <c r="W38" s="92">
        <v>8</v>
      </c>
      <c r="X38" s="92">
        <v>0</v>
      </c>
      <c r="Y38" s="92">
        <v>0</v>
      </c>
      <c r="Z38" s="92">
        <v>0</v>
      </c>
      <c r="AA38" s="93">
        <v>0</v>
      </c>
      <c r="AB38" s="40">
        <f>P38+Q38+R38+S38+T38+U38+V38</f>
        <v>67.09</v>
      </c>
      <c r="AC38" s="37">
        <f>W38</f>
        <v>8</v>
      </c>
      <c r="AD38" s="36">
        <f>(X38*3)+(Y38*10)+(Z38*5)+(AA38*20)</f>
        <v>0</v>
      </c>
      <c r="AE38" s="94">
        <f>AB38+AC38+AD38</f>
        <v>75.09</v>
      </c>
      <c r="AF38" s="90">
        <v>43.16</v>
      </c>
      <c r="AG38" s="91"/>
      <c r="AH38" s="91"/>
      <c r="AI38" s="91"/>
      <c r="AJ38" s="92">
        <v>24</v>
      </c>
      <c r="AK38" s="92">
        <v>2</v>
      </c>
      <c r="AL38" s="92">
        <v>0</v>
      </c>
      <c r="AM38" s="92">
        <v>0</v>
      </c>
      <c r="AN38" s="93">
        <v>0</v>
      </c>
      <c r="AO38" s="40">
        <f>AF38+AG38+AH38+AI38</f>
        <v>43.16</v>
      </c>
      <c r="AP38" s="37">
        <f>AJ38</f>
        <v>24</v>
      </c>
      <c r="AQ38" s="36">
        <f>(AK38*3)+(AL38*10)+(AM38*5)+(AN38*20)</f>
        <v>6</v>
      </c>
      <c r="AR38" s="94">
        <f>AO38+AP38+AQ38</f>
        <v>73.16</v>
      </c>
      <c r="AS38" s="90">
        <v>32.380000000000003</v>
      </c>
      <c r="AT38" s="91"/>
      <c r="AU38" s="91"/>
      <c r="AV38" s="92">
        <v>3</v>
      </c>
      <c r="AW38" s="92">
        <v>0</v>
      </c>
      <c r="AX38" s="92">
        <v>0</v>
      </c>
      <c r="AY38" s="92">
        <v>0</v>
      </c>
      <c r="AZ38" s="93">
        <v>0</v>
      </c>
      <c r="BA38" s="40">
        <f>AS38+AT38+AU38</f>
        <v>32.380000000000003</v>
      </c>
      <c r="BB38" s="37">
        <f>AV38</f>
        <v>3</v>
      </c>
      <c r="BC38" s="36">
        <f>(AW38*3)+(AX38*10)+(AY38*5)+(AZ38*20)</f>
        <v>0</v>
      </c>
      <c r="BD38" s="94">
        <f>BA38+BB38+BC38</f>
        <v>35.380000000000003</v>
      </c>
      <c r="BE38" s="40"/>
      <c r="BF38" s="116"/>
      <c r="BG38" s="92"/>
      <c r="BH38" s="92"/>
      <c r="BI38" s="92"/>
      <c r="BJ38" s="92"/>
      <c r="BK38" s="93"/>
      <c r="BL38" s="40">
        <f>BE38+BF38</f>
        <v>0</v>
      </c>
      <c r="BM38" s="37">
        <f>BG38/2</f>
        <v>0</v>
      </c>
      <c r="BN38" s="36">
        <f>(BH38*3)+(BI38*5)+(BJ38*5)+(BK38*20)</f>
        <v>0</v>
      </c>
      <c r="BO38" s="35">
        <f>BL38+BM38+BN38</f>
        <v>0</v>
      </c>
      <c r="BP38" s="90">
        <v>68.819999999999993</v>
      </c>
      <c r="BQ38" s="91"/>
      <c r="BR38" s="91"/>
      <c r="BS38" s="91"/>
      <c r="BT38" s="92">
        <v>2</v>
      </c>
      <c r="BU38" s="92">
        <v>0</v>
      </c>
      <c r="BV38" s="92">
        <v>0</v>
      </c>
      <c r="BW38" s="92">
        <v>0</v>
      </c>
      <c r="BX38" s="93">
        <v>0</v>
      </c>
      <c r="BY38" s="40">
        <f>BP38+BQ38+BR38+BS38</f>
        <v>68.819999999999993</v>
      </c>
      <c r="BZ38" s="37">
        <f>BT38</f>
        <v>2</v>
      </c>
      <c r="CA38" s="177">
        <f>(BU38*3)+(BV38*10)+(BW38*5)+(BX38*20)</f>
        <v>0</v>
      </c>
      <c r="CB38" s="178">
        <f>BY38+BZ38+CA38</f>
        <v>70.819999999999993</v>
      </c>
      <c r="CC38" s="90">
        <v>41.53</v>
      </c>
      <c r="CD38" s="91"/>
      <c r="CE38" s="92">
        <v>12</v>
      </c>
      <c r="CF38" s="92">
        <v>0</v>
      </c>
      <c r="CG38" s="92">
        <v>0</v>
      </c>
      <c r="CH38" s="92">
        <v>0</v>
      </c>
      <c r="CI38" s="93">
        <v>0</v>
      </c>
      <c r="CJ38" s="40">
        <f>CC38+CD38</f>
        <v>41.53</v>
      </c>
      <c r="CK38" s="37">
        <f>CE38</f>
        <v>12</v>
      </c>
      <c r="CL38" s="36">
        <f>(CF38*3)+(CG38*10)+(CH38*5)+(CI38*20)</f>
        <v>0</v>
      </c>
      <c r="CM38" s="94">
        <f>CJ38+CK38+CL38</f>
        <v>53.53</v>
      </c>
      <c r="IL38" s="79"/>
      <c r="IM38"/>
      <c r="IN38"/>
    </row>
    <row r="39" spans="1:323" s="4" customFormat="1" x14ac:dyDescent="0.2">
      <c r="A39" s="33">
        <v>13</v>
      </c>
      <c r="B39" s="63" t="s">
        <v>170</v>
      </c>
      <c r="C39" s="25"/>
      <c r="D39" s="64" t="s">
        <v>110</v>
      </c>
      <c r="E39" s="64" t="s">
        <v>16</v>
      </c>
      <c r="F39" s="65" t="s">
        <v>102</v>
      </c>
      <c r="G39" s="24" t="str">
        <f>IF(AND(OR($G$2="Y",$H$2="Y"),I39&lt;5,J39&lt;5),IF(AND(I39=#REF!,J39=#REF!),#REF!+1,1),"")</f>
        <v/>
      </c>
      <c r="H39" s="21" t="e">
        <f>IF(AND($H$2="Y",J39&gt;0,OR(AND(G39=1,#REF!=10),AND(G39=2,#REF!=20),AND(G39=3,#REF!=30),AND(G39=4,#REF!=40),AND(G39=5,#REF!=50),AND(G39=6,#REF!=60),AND(G39=7,#REF!=70),AND(G39=8,#REF!=80),AND(G39=9,#REF!=90),AND(G39=10,#REF!=100))),VLOOKUP(J39-1,SortLookup!$A$13:$B$16,2,FALSE),"")</f>
        <v>#REF!</v>
      </c>
      <c r="I39" s="34">
        <f>IF(ISNA(VLOOKUP(E39,SortLookup!$A$1:$B$5,2,FALSE))," ",VLOOKUP(E39,SortLookup!$A$1:$B$5,2,FALSE))</f>
        <v>1</v>
      </c>
      <c r="J39" s="22" t="str">
        <f>IF(ISNA(VLOOKUP(F39,SortLookup!$A$7:$B$11,2,FALSE))," ",VLOOKUP(F39,SortLookup!$A$7:$B$11,2,FALSE))</f>
        <v xml:space="preserve"> </v>
      </c>
      <c r="K39" s="58">
        <f>L39+M39+O39</f>
        <v>450.56</v>
      </c>
      <c r="L39" s="59">
        <f>AB39+AO39+BA39+BL39+BY39+CJ39+CU33+DF33+DQ33+EB33+EM33+EX33+FI33+FT33+GE33+GP33+HA33+HL33+HW33+IH33</f>
        <v>367.56</v>
      </c>
      <c r="M39" s="36">
        <f>AD39+AQ39+BC39+BN39+CA39+CL39+CW33+DH33+DS33+ED33+EO33+EZ33+FK33+FV33+GG33+GR33+HC33+HN33+HY33+IJ33</f>
        <v>18</v>
      </c>
      <c r="N39" s="37">
        <f>O39</f>
        <v>65</v>
      </c>
      <c r="O39" s="60">
        <f>W39+AJ39+AV39+BG39+BT39+CE39+CP33+DA33+DL33+DW33+EH33+ES33+FD33+FO33+FZ33+GK33+GV33+HG33+HR33+IC33</f>
        <v>65</v>
      </c>
      <c r="P39" s="31">
        <v>59.94</v>
      </c>
      <c r="Q39" s="28"/>
      <c r="R39" s="28"/>
      <c r="S39" s="28"/>
      <c r="T39" s="28"/>
      <c r="U39" s="28"/>
      <c r="V39" s="28"/>
      <c r="W39" s="29">
        <v>5</v>
      </c>
      <c r="X39" s="29">
        <v>0</v>
      </c>
      <c r="Y39" s="29">
        <v>0</v>
      </c>
      <c r="Z39" s="29">
        <v>0</v>
      </c>
      <c r="AA39" s="30">
        <v>0</v>
      </c>
      <c r="AB39" s="27">
        <f>P39+Q39+R39+S39+T39+U39+V39</f>
        <v>59.94</v>
      </c>
      <c r="AC39" s="26">
        <f>W39</f>
        <v>5</v>
      </c>
      <c r="AD39" s="23">
        <f>(X39*3)+(Y39*10)+(Z39*5)+(AA39*20)</f>
        <v>0</v>
      </c>
      <c r="AE39" s="45">
        <f>AB39+AC39+AD39</f>
        <v>64.94</v>
      </c>
      <c r="AF39" s="31">
        <v>48</v>
      </c>
      <c r="AG39" s="28"/>
      <c r="AH39" s="28"/>
      <c r="AI39" s="28"/>
      <c r="AJ39" s="29">
        <v>32</v>
      </c>
      <c r="AK39" s="29">
        <v>1</v>
      </c>
      <c r="AL39" s="29">
        <v>0</v>
      </c>
      <c r="AM39" s="29">
        <v>0</v>
      </c>
      <c r="AN39" s="30">
        <v>0</v>
      </c>
      <c r="AO39" s="27">
        <f>AF39+AG39+AH39+AI39</f>
        <v>48</v>
      </c>
      <c r="AP39" s="26">
        <f>AJ39</f>
        <v>32</v>
      </c>
      <c r="AQ39" s="23">
        <f>(AK39*3)+(AL39*10)+(AM39*5)+(AN39*20)</f>
        <v>3</v>
      </c>
      <c r="AR39" s="45">
        <f>AO39+AP39+AQ39</f>
        <v>83</v>
      </c>
      <c r="AS39" s="31">
        <v>77.47</v>
      </c>
      <c r="AT39" s="28"/>
      <c r="AU39" s="28"/>
      <c r="AV39" s="29">
        <v>9</v>
      </c>
      <c r="AW39" s="29">
        <v>0</v>
      </c>
      <c r="AX39" s="29">
        <v>0</v>
      </c>
      <c r="AY39" s="29">
        <v>0</v>
      </c>
      <c r="AZ39" s="30">
        <v>0</v>
      </c>
      <c r="BA39" s="27">
        <f>AS39+AT39+AU39</f>
        <v>77.47</v>
      </c>
      <c r="BB39" s="26">
        <f>AV39</f>
        <v>9</v>
      </c>
      <c r="BC39" s="23">
        <f>(AW39*3)+(AX39*10)+(AY39*5)+(AZ39*20)</f>
        <v>0</v>
      </c>
      <c r="BD39" s="45">
        <f>BA39+BB39+BC39</f>
        <v>86.47</v>
      </c>
      <c r="BE39" s="27"/>
      <c r="BF39" s="43"/>
      <c r="BG39" s="29"/>
      <c r="BH39" s="29"/>
      <c r="BI39" s="29"/>
      <c r="BJ39" s="29"/>
      <c r="BK39" s="30"/>
      <c r="BL39" s="40">
        <f>BE39+BF39</f>
        <v>0</v>
      </c>
      <c r="BM39" s="37">
        <f>BG39/2</f>
        <v>0</v>
      </c>
      <c r="BN39" s="36">
        <f>(BH39*3)+(BI39*5)+(BJ39*5)+(BK39*20)</f>
        <v>0</v>
      </c>
      <c r="BO39" s="35">
        <f>BL39+BM39+BN39</f>
        <v>0</v>
      </c>
      <c r="BP39" s="31">
        <v>71.87</v>
      </c>
      <c r="BQ39" s="28"/>
      <c r="BR39" s="28"/>
      <c r="BS39" s="28"/>
      <c r="BT39" s="29">
        <v>18</v>
      </c>
      <c r="BU39" s="29">
        <v>0</v>
      </c>
      <c r="BV39" s="29">
        <v>0</v>
      </c>
      <c r="BW39" s="29">
        <v>0</v>
      </c>
      <c r="BX39" s="30">
        <v>0</v>
      </c>
      <c r="BY39" s="27">
        <f>BP39+BQ39+BR39+BS39</f>
        <v>71.87</v>
      </c>
      <c r="BZ39" s="26">
        <f>BT39</f>
        <v>18</v>
      </c>
      <c r="CA39" s="32">
        <f>(BU39*3)+(BV39*10)+(BW39*5)+(BX39*20)</f>
        <v>0</v>
      </c>
      <c r="CB39" s="72">
        <f>BY39+BZ39+CA39</f>
        <v>89.87</v>
      </c>
      <c r="CC39" s="31">
        <v>110.28</v>
      </c>
      <c r="CD39" s="28"/>
      <c r="CE39" s="29">
        <v>1</v>
      </c>
      <c r="CF39" s="29">
        <v>0</v>
      </c>
      <c r="CG39" s="29">
        <v>0</v>
      </c>
      <c r="CH39" s="29">
        <v>3</v>
      </c>
      <c r="CI39" s="30">
        <v>0</v>
      </c>
      <c r="CJ39" s="27">
        <f>CC39+CD39</f>
        <v>110.28</v>
      </c>
      <c r="CK39" s="26">
        <f>CE39</f>
        <v>1</v>
      </c>
      <c r="CL39" s="23">
        <f>(CF39*3)+(CG39*10)+(CH39*5)+(CI39*20)</f>
        <v>15</v>
      </c>
      <c r="CM39" s="45">
        <f>CJ39+CK39+CL39</f>
        <v>126.28</v>
      </c>
      <c r="CN39" s="1"/>
      <c r="CO39" s="1"/>
      <c r="CP39" s="2"/>
      <c r="CQ39" s="2"/>
      <c r="CR39" s="2"/>
      <c r="CS39" s="2"/>
      <c r="CT39" s="2"/>
      <c r="CU39" s="61"/>
      <c r="CV39" s="13"/>
      <c r="CW39" s="6"/>
      <c r="CX39" s="38"/>
      <c r="CY39" s="1"/>
      <c r="CZ39" s="1"/>
      <c r="DA39" s="2"/>
      <c r="DB39" s="2"/>
      <c r="DC39" s="2"/>
      <c r="DD39" s="2"/>
      <c r="DE39" s="2"/>
      <c r="DF39" s="61"/>
      <c r="DG39" s="13"/>
      <c r="DH39" s="6"/>
      <c r="DI39" s="38"/>
      <c r="DJ39" s="1"/>
      <c r="DK39" s="1"/>
      <c r="DL39" s="2"/>
      <c r="DM39" s="2"/>
      <c r="DN39" s="2"/>
      <c r="DO39" s="2"/>
      <c r="DP39" s="2"/>
      <c r="DQ39" s="61"/>
      <c r="DR39" s="13"/>
      <c r="DS39" s="6"/>
      <c r="DT39" s="38"/>
      <c r="DU39" s="1"/>
      <c r="DV39" s="1"/>
      <c r="DW39" s="2"/>
      <c r="DX39" s="2"/>
      <c r="DY39" s="2"/>
      <c r="DZ39" s="2"/>
      <c r="EA39" s="2"/>
      <c r="EB39" s="61"/>
      <c r="EC39" s="13"/>
      <c r="ED39" s="6"/>
      <c r="EE39" s="38"/>
      <c r="EF39" s="1"/>
      <c r="EG39" s="1"/>
      <c r="EH39" s="2"/>
      <c r="EI39" s="2"/>
      <c r="EJ39" s="2"/>
      <c r="EK39" s="2"/>
      <c r="EL39" s="2"/>
      <c r="EM39" s="61"/>
      <c r="EN39" s="13"/>
      <c r="EO39" s="6"/>
      <c r="EP39" s="38"/>
      <c r="EQ39" s="1"/>
      <c r="ER39" s="1"/>
      <c r="ES39" s="2"/>
      <c r="ET39" s="2"/>
      <c r="EU39" s="2"/>
      <c r="EV39" s="2"/>
      <c r="EW39" s="2"/>
      <c r="EX39" s="61"/>
      <c r="EY39" s="13"/>
      <c r="EZ39" s="6"/>
      <c r="FA39" s="38"/>
      <c r="FB39" s="1"/>
      <c r="FC39" s="1"/>
      <c r="FD39" s="2"/>
      <c r="FE39" s="2"/>
      <c r="FF39" s="2"/>
      <c r="FG39" s="2"/>
      <c r="FH39" s="2"/>
      <c r="FI39" s="61"/>
      <c r="FJ39" s="13"/>
      <c r="FK39" s="6"/>
      <c r="FL39" s="38"/>
      <c r="FM39" s="1"/>
      <c r="FN39" s="1"/>
      <c r="FO39" s="2"/>
      <c r="FP39" s="2"/>
      <c r="FQ39" s="2"/>
      <c r="FR39" s="2"/>
      <c r="FS39" s="2"/>
      <c r="FT39" s="61"/>
      <c r="FU39" s="13"/>
      <c r="FV39" s="6"/>
      <c r="FW39" s="38"/>
      <c r="FX39" s="1"/>
      <c r="FY39" s="1"/>
      <c r="FZ39" s="2"/>
      <c r="GA39" s="2"/>
      <c r="GB39" s="2"/>
      <c r="GC39" s="2"/>
      <c r="GD39" s="2"/>
      <c r="GE39" s="61"/>
      <c r="GF39" s="13"/>
      <c r="GG39" s="6"/>
      <c r="GH39" s="38"/>
      <c r="GI39" s="1"/>
      <c r="GJ39" s="1"/>
      <c r="GK39" s="2"/>
      <c r="GL39" s="2"/>
      <c r="GM39" s="2"/>
      <c r="GN39" s="2"/>
      <c r="GO39" s="2"/>
      <c r="GP39" s="61"/>
      <c r="GQ39" s="13"/>
      <c r="GR39" s="6"/>
      <c r="GS39" s="38"/>
      <c r="GT39" s="1"/>
      <c r="GU39" s="1"/>
      <c r="GV39" s="2"/>
      <c r="GW39" s="2"/>
      <c r="GX39" s="2"/>
      <c r="GY39" s="2"/>
      <c r="GZ39" s="2"/>
      <c r="HA39" s="61"/>
      <c r="HB39" s="13"/>
      <c r="HC39" s="6"/>
      <c r="HD39" s="38"/>
      <c r="HE39" s="1"/>
      <c r="HF39" s="1"/>
      <c r="HG39" s="2"/>
      <c r="HH39" s="2"/>
      <c r="HI39" s="2"/>
      <c r="HJ39" s="2"/>
      <c r="HK39" s="2"/>
      <c r="HL39" s="61"/>
      <c r="HM39" s="13"/>
      <c r="HN39" s="6"/>
      <c r="HO39" s="38"/>
      <c r="HP39" s="1"/>
      <c r="HQ39" s="1"/>
      <c r="HR39" s="2"/>
      <c r="HS39" s="2"/>
      <c r="HT39" s="2"/>
      <c r="HU39" s="2"/>
      <c r="HV39" s="2"/>
      <c r="HW39" s="61"/>
      <c r="HX39" s="13"/>
      <c r="HY39" s="6"/>
      <c r="HZ39" s="38"/>
      <c r="IA39" s="1"/>
      <c r="IB39" s="1"/>
      <c r="IC39" s="2"/>
      <c r="ID39" s="2"/>
      <c r="IE39" s="2"/>
      <c r="IF39" s="2"/>
      <c r="IG39" s="2"/>
      <c r="IH39" s="61"/>
      <c r="II39" s="13"/>
      <c r="IJ39" s="6"/>
      <c r="IK39" s="38"/>
      <c r="IL39" s="79"/>
      <c r="IM39"/>
      <c r="IN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</row>
    <row r="40" spans="1:323" s="4" customFormat="1" ht="3" customHeight="1" x14ac:dyDescent="0.2">
      <c r="A40" s="198"/>
      <c r="B40" s="199"/>
      <c r="C40" s="200"/>
      <c r="D40" s="201"/>
      <c r="E40" s="201"/>
      <c r="F40" s="202"/>
      <c r="G40" s="203"/>
      <c r="H40" s="204"/>
      <c r="I40" s="205"/>
      <c r="J40" s="206"/>
      <c r="K40" s="207"/>
      <c r="L40" s="208"/>
      <c r="M40" s="209"/>
      <c r="N40" s="210"/>
      <c r="O40" s="211"/>
      <c r="P40" s="212"/>
      <c r="Q40" s="213"/>
      <c r="R40" s="213"/>
      <c r="S40" s="213"/>
      <c r="T40" s="213"/>
      <c r="U40" s="213"/>
      <c r="V40" s="213"/>
      <c r="W40" s="214"/>
      <c r="X40" s="214"/>
      <c r="Y40" s="214"/>
      <c r="Z40" s="214"/>
      <c r="AA40" s="215"/>
      <c r="AB40" s="216"/>
      <c r="AC40" s="217"/>
      <c r="AD40" s="218"/>
      <c r="AE40" s="219"/>
      <c r="AF40" s="212"/>
      <c r="AG40" s="213"/>
      <c r="AH40" s="213"/>
      <c r="AI40" s="213"/>
      <c r="AJ40" s="214"/>
      <c r="AK40" s="214"/>
      <c r="AL40" s="214"/>
      <c r="AM40" s="214"/>
      <c r="AN40" s="215"/>
      <c r="AO40" s="216"/>
      <c r="AP40" s="217"/>
      <c r="AQ40" s="218"/>
      <c r="AR40" s="219"/>
      <c r="AS40" s="212"/>
      <c r="AT40" s="213"/>
      <c r="AU40" s="213"/>
      <c r="AV40" s="214"/>
      <c r="AW40" s="214"/>
      <c r="AX40" s="214"/>
      <c r="AY40" s="214"/>
      <c r="AZ40" s="215"/>
      <c r="BA40" s="216"/>
      <c r="BB40" s="217"/>
      <c r="BC40" s="218"/>
      <c r="BD40" s="219"/>
      <c r="BE40" s="216"/>
      <c r="BF40" s="220"/>
      <c r="BG40" s="214"/>
      <c r="BH40" s="214"/>
      <c r="BI40" s="214"/>
      <c r="BJ40" s="214"/>
      <c r="BK40" s="215"/>
      <c r="BL40" s="221"/>
      <c r="BM40" s="210"/>
      <c r="BN40" s="209"/>
      <c r="BO40" s="222"/>
      <c r="BP40" s="212"/>
      <c r="BQ40" s="213"/>
      <c r="BR40" s="213"/>
      <c r="BS40" s="213"/>
      <c r="BT40" s="214"/>
      <c r="BU40" s="214"/>
      <c r="BV40" s="214"/>
      <c r="BW40" s="214"/>
      <c r="BX40" s="215"/>
      <c r="BY40" s="216"/>
      <c r="BZ40" s="217"/>
      <c r="CA40" s="223"/>
      <c r="CB40" s="224"/>
      <c r="CC40" s="212"/>
      <c r="CD40" s="213"/>
      <c r="CE40" s="214"/>
      <c r="CF40" s="214"/>
      <c r="CG40" s="214"/>
      <c r="CH40" s="214"/>
      <c r="CI40" s="215"/>
      <c r="CJ40" s="216"/>
      <c r="CK40" s="217"/>
      <c r="CL40" s="218"/>
      <c r="CM40" s="219"/>
      <c r="CN40" s="1"/>
      <c r="CO40" s="1"/>
      <c r="CP40" s="2"/>
      <c r="CQ40" s="2"/>
      <c r="CR40" s="2"/>
      <c r="CS40" s="2"/>
      <c r="CT40" s="2"/>
      <c r="CU40" s="61"/>
      <c r="CV40" s="13"/>
      <c r="CW40" s="6"/>
      <c r="CX40" s="38"/>
      <c r="CY40" s="1"/>
      <c r="CZ40" s="1"/>
      <c r="DA40" s="2"/>
      <c r="DB40" s="2"/>
      <c r="DC40" s="2"/>
      <c r="DD40" s="2"/>
      <c r="DE40" s="2"/>
      <c r="DF40" s="61"/>
      <c r="DG40" s="13"/>
      <c r="DH40" s="6"/>
      <c r="DI40" s="38"/>
      <c r="DJ40" s="1"/>
      <c r="DK40" s="1"/>
      <c r="DL40" s="2"/>
      <c r="DM40" s="2"/>
      <c r="DN40" s="2"/>
      <c r="DO40" s="2"/>
      <c r="DP40" s="2"/>
      <c r="DQ40" s="61"/>
      <c r="DR40" s="13"/>
      <c r="DS40" s="6"/>
      <c r="DT40" s="38"/>
      <c r="DU40" s="1"/>
      <c r="DV40" s="1"/>
      <c r="DW40" s="2"/>
      <c r="DX40" s="2"/>
      <c r="DY40" s="2"/>
      <c r="DZ40" s="2"/>
      <c r="EA40" s="2"/>
      <c r="EB40" s="61"/>
      <c r="EC40" s="13"/>
      <c r="ED40" s="6"/>
      <c r="EE40" s="38"/>
      <c r="EF40" s="1"/>
      <c r="EG40" s="1"/>
      <c r="EH40" s="2"/>
      <c r="EI40" s="2"/>
      <c r="EJ40" s="2"/>
      <c r="EK40" s="2"/>
      <c r="EL40" s="2"/>
      <c r="EM40" s="61"/>
      <c r="EN40" s="13"/>
      <c r="EO40" s="6"/>
      <c r="EP40" s="38"/>
      <c r="EQ40" s="1"/>
      <c r="ER40" s="1"/>
      <c r="ES40" s="2"/>
      <c r="ET40" s="2"/>
      <c r="EU40" s="2"/>
      <c r="EV40" s="2"/>
      <c r="EW40" s="2"/>
      <c r="EX40" s="61"/>
      <c r="EY40" s="13"/>
      <c r="EZ40" s="6"/>
      <c r="FA40" s="38"/>
      <c r="FB40" s="1"/>
      <c r="FC40" s="1"/>
      <c r="FD40" s="2"/>
      <c r="FE40" s="2"/>
      <c r="FF40" s="2"/>
      <c r="FG40" s="2"/>
      <c r="FH40" s="2"/>
      <c r="FI40" s="61"/>
      <c r="FJ40" s="13"/>
      <c r="FK40" s="6"/>
      <c r="FL40" s="38"/>
      <c r="FM40" s="1"/>
      <c r="FN40" s="1"/>
      <c r="FO40" s="2"/>
      <c r="FP40" s="2"/>
      <c r="FQ40" s="2"/>
      <c r="FR40" s="2"/>
      <c r="FS40" s="2"/>
      <c r="FT40" s="61"/>
      <c r="FU40" s="13"/>
      <c r="FV40" s="6"/>
      <c r="FW40" s="38"/>
      <c r="FX40" s="1"/>
      <c r="FY40" s="1"/>
      <c r="FZ40" s="2"/>
      <c r="GA40" s="2"/>
      <c r="GB40" s="2"/>
      <c r="GC40" s="2"/>
      <c r="GD40" s="2"/>
      <c r="GE40" s="61"/>
      <c r="GF40" s="13"/>
      <c r="GG40" s="6"/>
      <c r="GH40" s="38"/>
      <c r="GI40" s="1"/>
      <c r="GJ40" s="1"/>
      <c r="GK40" s="2"/>
      <c r="GL40" s="2"/>
      <c r="GM40" s="2"/>
      <c r="GN40" s="2"/>
      <c r="GO40" s="2"/>
      <c r="GP40" s="61"/>
      <c r="GQ40" s="13"/>
      <c r="GR40" s="6"/>
      <c r="GS40" s="38"/>
      <c r="GT40" s="1"/>
      <c r="GU40" s="1"/>
      <c r="GV40" s="2"/>
      <c r="GW40" s="2"/>
      <c r="GX40" s="2"/>
      <c r="GY40" s="2"/>
      <c r="GZ40" s="2"/>
      <c r="HA40" s="61"/>
      <c r="HB40" s="13"/>
      <c r="HC40" s="6"/>
      <c r="HD40" s="38"/>
      <c r="HE40" s="1"/>
      <c r="HF40" s="1"/>
      <c r="HG40" s="2"/>
      <c r="HH40" s="2"/>
      <c r="HI40" s="2"/>
      <c r="HJ40" s="2"/>
      <c r="HK40" s="2"/>
      <c r="HL40" s="61"/>
      <c r="HM40" s="13"/>
      <c r="HN40" s="6"/>
      <c r="HO40" s="38"/>
      <c r="HP40" s="1"/>
      <c r="HQ40" s="1"/>
      <c r="HR40" s="2"/>
      <c r="HS40" s="2"/>
      <c r="HT40" s="2"/>
      <c r="HU40" s="2"/>
      <c r="HV40" s="2"/>
      <c r="HW40" s="61"/>
      <c r="HX40" s="13"/>
      <c r="HY40" s="6"/>
      <c r="HZ40" s="38"/>
      <c r="IA40" s="1"/>
      <c r="IB40" s="1"/>
      <c r="IC40" s="2"/>
      <c r="ID40" s="2"/>
      <c r="IE40" s="2"/>
      <c r="IF40" s="2"/>
      <c r="IG40" s="2"/>
      <c r="IH40" s="61"/>
      <c r="II40" s="13"/>
      <c r="IJ40" s="6"/>
      <c r="IK40" s="38"/>
      <c r="IL40" s="79"/>
      <c r="IM40"/>
      <c r="IN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</row>
    <row r="41" spans="1:323" s="76" customFormat="1" x14ac:dyDescent="0.2">
      <c r="A41" s="33">
        <v>1</v>
      </c>
      <c r="B41" s="63" t="s">
        <v>178</v>
      </c>
      <c r="C41" s="25"/>
      <c r="D41" s="64"/>
      <c r="E41" s="64" t="s">
        <v>109</v>
      </c>
      <c r="F41" s="65" t="s">
        <v>102</v>
      </c>
      <c r="G41" s="24" t="str">
        <f>IF(AND(OR($G$2="Y",$H$2="Y"),I41&lt;5,J41&lt;5),IF(AND(I41=#REF!,J41=#REF!),#REF!+1,1),"")</f>
        <v/>
      </c>
      <c r="H41" s="21" t="e">
        <f>IF(AND($H$2="Y",J41&gt;0,OR(AND(G41=1,#REF!=10),AND(G41=2,#REF!=20),AND(G41=3,#REF!=30),AND(G41=4,#REF!=40),AND(G41=5,#REF!=50),AND(G41=6,#REF!=60),AND(G41=7,#REF!=70),AND(G41=8,#REF!=80),AND(G41=9,#REF!=90),AND(G41=10,#REF!=100))),VLOOKUP(J41-1,SortLookup!$A$13:$B$16,2,FALSE),"")</f>
        <v>#REF!</v>
      </c>
      <c r="I41" s="34" t="str">
        <f>IF(ISNA(VLOOKUP(E41,SortLookup!$A$1:$B$5,2,FALSE))," ",VLOOKUP(E41,SortLookup!$A$1:$B$5,2,FALSE))</f>
        <v xml:space="preserve"> </v>
      </c>
      <c r="J41" s="22" t="str">
        <f>IF(ISNA(VLOOKUP(F41,SortLookup!$A$7:$B$11,2,FALSE))," ",VLOOKUP(F41,SortLookup!$A$7:$B$11,2,FALSE))</f>
        <v xml:space="preserve"> </v>
      </c>
      <c r="K41" s="58">
        <f>L41+M41+O41</f>
        <v>196.72</v>
      </c>
      <c r="L41" s="59">
        <f>AB41+AO41+BA41+BL41+BY41+CJ41+CU32+DF32+DQ32+EB32+EM32+EX32+FI32+FT32+GE32+GP32+HA32+HL32+HW32+IH32</f>
        <v>146.72</v>
      </c>
      <c r="M41" s="36">
        <f>AD41+AQ41+BC41+BN41+CA41+CL41+CW32+DH32+DS32+ED32+EO32+EZ32+FK32+FV32+GG32+GR32+HC32+HN32+HY32+IJ32</f>
        <v>26</v>
      </c>
      <c r="N41" s="37">
        <f>O41</f>
        <v>24</v>
      </c>
      <c r="O41" s="60">
        <f>W41+AJ41+AV41+BG41+BT41+CE41+CP32+DA32+DL32+DW32+EH32+ES32+FD32+FO32+FZ32+GK32+GV32+HG32+HR32+IC32</f>
        <v>24</v>
      </c>
      <c r="P41" s="31">
        <v>25.61</v>
      </c>
      <c r="Q41" s="28"/>
      <c r="R41" s="28"/>
      <c r="S41" s="28"/>
      <c r="T41" s="28"/>
      <c r="U41" s="28"/>
      <c r="V41" s="28"/>
      <c r="W41" s="29">
        <v>5</v>
      </c>
      <c r="X41" s="29">
        <v>1</v>
      </c>
      <c r="Y41" s="29">
        <v>0</v>
      </c>
      <c r="Z41" s="29">
        <v>1</v>
      </c>
      <c r="AA41" s="30">
        <v>0</v>
      </c>
      <c r="AB41" s="27">
        <f>P41+Q41+R41+S41+T41+U41+V41</f>
        <v>25.61</v>
      </c>
      <c r="AC41" s="26">
        <f>W41</f>
        <v>5</v>
      </c>
      <c r="AD41" s="23">
        <f>(X41*3)+(Y41*10)+(Z41*5)+(AA41*20)</f>
        <v>8</v>
      </c>
      <c r="AE41" s="45">
        <f>AB41+AC41+AD41</f>
        <v>38.61</v>
      </c>
      <c r="AF41" s="31">
        <v>35.78</v>
      </c>
      <c r="AG41" s="28"/>
      <c r="AH41" s="28"/>
      <c r="AI41" s="28"/>
      <c r="AJ41" s="29">
        <v>6</v>
      </c>
      <c r="AK41" s="29">
        <v>1</v>
      </c>
      <c r="AL41" s="29">
        <v>0</v>
      </c>
      <c r="AM41" s="29">
        <v>0</v>
      </c>
      <c r="AN41" s="30">
        <v>0</v>
      </c>
      <c r="AO41" s="27">
        <f>AF41+AG41+AH41+AI41</f>
        <v>35.78</v>
      </c>
      <c r="AP41" s="26">
        <f>AJ41</f>
        <v>6</v>
      </c>
      <c r="AQ41" s="23">
        <f>(AK41*3)+(AL41*10)+(AM41*5)+(AN41*20)</f>
        <v>3</v>
      </c>
      <c r="AR41" s="45">
        <f>AO41+AP41+AQ41</f>
        <v>44.78</v>
      </c>
      <c r="AS41" s="31">
        <v>20.52</v>
      </c>
      <c r="AT41" s="28"/>
      <c r="AU41" s="28"/>
      <c r="AV41" s="29">
        <v>8</v>
      </c>
      <c r="AW41" s="29">
        <v>2</v>
      </c>
      <c r="AX41" s="29">
        <v>0</v>
      </c>
      <c r="AY41" s="29">
        <v>0</v>
      </c>
      <c r="AZ41" s="30">
        <v>0</v>
      </c>
      <c r="BA41" s="27">
        <f>AS41+AT41+AU41</f>
        <v>20.52</v>
      </c>
      <c r="BB41" s="26">
        <f>AV41</f>
        <v>8</v>
      </c>
      <c r="BC41" s="23">
        <f>(AW41*3)+(AX41*10)+(AY41*5)+(AZ41*20)</f>
        <v>6</v>
      </c>
      <c r="BD41" s="45">
        <f>BA41+BB41+BC41</f>
        <v>34.520000000000003</v>
      </c>
      <c r="BE41" s="27"/>
      <c r="BF41" s="43"/>
      <c r="BG41" s="29"/>
      <c r="BH41" s="29"/>
      <c r="BI41" s="29"/>
      <c r="BJ41" s="29"/>
      <c r="BK41" s="30"/>
      <c r="BL41" s="40">
        <f>BE41+BF41</f>
        <v>0</v>
      </c>
      <c r="BM41" s="37">
        <f>BG41/2</f>
        <v>0</v>
      </c>
      <c r="BN41" s="36">
        <f>(BH41*3)+(BI41*5)+(BJ41*5)+(BK41*20)</f>
        <v>0</v>
      </c>
      <c r="BO41" s="35">
        <f>BL41+BM41+BN41</f>
        <v>0</v>
      </c>
      <c r="BP41" s="31">
        <v>31.76</v>
      </c>
      <c r="BQ41" s="28"/>
      <c r="BR41" s="28"/>
      <c r="BS41" s="28"/>
      <c r="BT41" s="29">
        <v>3</v>
      </c>
      <c r="BU41" s="29">
        <v>1</v>
      </c>
      <c r="BV41" s="29">
        <v>0</v>
      </c>
      <c r="BW41" s="29">
        <v>0</v>
      </c>
      <c r="BX41" s="30">
        <v>0</v>
      </c>
      <c r="BY41" s="27">
        <f>BP41+BQ41+BR41+BS41</f>
        <v>31.76</v>
      </c>
      <c r="BZ41" s="26">
        <f>BT41</f>
        <v>3</v>
      </c>
      <c r="CA41" s="32">
        <f>(BU41*3)+(BV41*10)+(BW41*5)+(BX41*20)</f>
        <v>3</v>
      </c>
      <c r="CB41" s="72">
        <f>BY41+BZ41+CA41</f>
        <v>37.76</v>
      </c>
      <c r="CC41" s="31">
        <v>33.049999999999997</v>
      </c>
      <c r="CD41" s="28"/>
      <c r="CE41" s="29">
        <v>2</v>
      </c>
      <c r="CF41" s="29">
        <v>2</v>
      </c>
      <c r="CG41" s="29">
        <v>0</v>
      </c>
      <c r="CH41" s="29">
        <v>0</v>
      </c>
      <c r="CI41" s="30">
        <v>0</v>
      </c>
      <c r="CJ41" s="27">
        <f>CC41+CD41</f>
        <v>33.049999999999997</v>
      </c>
      <c r="CK41" s="26">
        <f>CE41</f>
        <v>2</v>
      </c>
      <c r="CL41" s="23">
        <f>(CF41*3)+(CG41*10)+(CH41*5)+(CI41*20)</f>
        <v>6</v>
      </c>
      <c r="CM41" s="45">
        <f>CJ41+CK41+CL41</f>
        <v>41.05</v>
      </c>
      <c r="IL41" s="80"/>
      <c r="IM41"/>
      <c r="IN41"/>
      <c r="IO41"/>
      <c r="IP41"/>
      <c r="IQ41"/>
      <c r="IR41"/>
    </row>
    <row r="42" spans="1:323" s="4" customFormat="1" ht="3" customHeight="1" x14ac:dyDescent="0.2">
      <c r="A42" s="198"/>
      <c r="B42" s="199"/>
      <c r="C42" s="200"/>
      <c r="D42" s="201"/>
      <c r="E42" s="201"/>
      <c r="F42" s="202"/>
      <c r="G42" s="203"/>
      <c r="H42" s="204"/>
      <c r="I42" s="205"/>
      <c r="J42" s="206"/>
      <c r="K42" s="207"/>
      <c r="L42" s="208"/>
      <c r="M42" s="209"/>
      <c r="N42" s="210"/>
      <c r="O42" s="211"/>
      <c r="P42" s="212"/>
      <c r="Q42" s="213"/>
      <c r="R42" s="213"/>
      <c r="S42" s="213"/>
      <c r="T42" s="213"/>
      <c r="U42" s="213"/>
      <c r="V42" s="213"/>
      <c r="W42" s="214"/>
      <c r="X42" s="214"/>
      <c r="Y42" s="214"/>
      <c r="Z42" s="214"/>
      <c r="AA42" s="215"/>
      <c r="AB42" s="216"/>
      <c r="AC42" s="217"/>
      <c r="AD42" s="218"/>
      <c r="AE42" s="219"/>
      <c r="AF42" s="212"/>
      <c r="AG42" s="213"/>
      <c r="AH42" s="213"/>
      <c r="AI42" s="213"/>
      <c r="AJ42" s="214"/>
      <c r="AK42" s="214"/>
      <c r="AL42" s="214"/>
      <c r="AM42" s="214"/>
      <c r="AN42" s="215"/>
      <c r="AO42" s="216"/>
      <c r="AP42" s="217"/>
      <c r="AQ42" s="218"/>
      <c r="AR42" s="219"/>
      <c r="AS42" s="212"/>
      <c r="AT42" s="213"/>
      <c r="AU42" s="213"/>
      <c r="AV42" s="214"/>
      <c r="AW42" s="214"/>
      <c r="AX42" s="214"/>
      <c r="AY42" s="214"/>
      <c r="AZ42" s="215"/>
      <c r="BA42" s="216"/>
      <c r="BB42" s="217"/>
      <c r="BC42" s="218"/>
      <c r="BD42" s="219"/>
      <c r="BE42" s="216"/>
      <c r="BF42" s="220"/>
      <c r="BG42" s="214"/>
      <c r="BH42" s="214"/>
      <c r="BI42" s="214"/>
      <c r="BJ42" s="214"/>
      <c r="BK42" s="215"/>
      <c r="BL42" s="221"/>
      <c r="BM42" s="210"/>
      <c r="BN42" s="209"/>
      <c r="BO42" s="222"/>
      <c r="BP42" s="212"/>
      <c r="BQ42" s="213"/>
      <c r="BR42" s="213"/>
      <c r="BS42" s="213"/>
      <c r="BT42" s="214"/>
      <c r="BU42" s="214"/>
      <c r="BV42" s="214"/>
      <c r="BW42" s="214"/>
      <c r="BX42" s="215"/>
      <c r="BY42" s="216"/>
      <c r="BZ42" s="217"/>
      <c r="CA42" s="223"/>
      <c r="CB42" s="224"/>
      <c r="CC42" s="212"/>
      <c r="CD42" s="213"/>
      <c r="CE42" s="214"/>
      <c r="CF42" s="214"/>
      <c r="CG42" s="214"/>
      <c r="CH42" s="214"/>
      <c r="CI42" s="215"/>
      <c r="CJ42" s="216"/>
      <c r="CK42" s="217"/>
      <c r="CL42" s="218"/>
      <c r="CM42" s="219"/>
      <c r="IL42" s="80"/>
      <c r="IM42"/>
      <c r="IN42"/>
      <c r="IO42"/>
      <c r="IP42"/>
      <c r="IQ42"/>
      <c r="IR42"/>
    </row>
    <row r="43" spans="1:323" s="4" customFormat="1" x14ac:dyDescent="0.2">
      <c r="A43" s="33">
        <v>1</v>
      </c>
      <c r="B43" s="63" t="s">
        <v>105</v>
      </c>
      <c r="C43" s="25"/>
      <c r="D43" s="64"/>
      <c r="E43" s="64" t="s">
        <v>15</v>
      </c>
      <c r="F43" s="65" t="s">
        <v>21</v>
      </c>
      <c r="G43" s="24" t="str">
        <f>IF(AND(OR($G$2="Y",$H$2="Y"),I43&lt;5,J43&lt;5),IF(AND(I43=#REF!,J43=#REF!),#REF!+1,1),"")</f>
        <v/>
      </c>
      <c r="H43" s="21" t="e">
        <f>IF(AND($H$2="Y",J43&gt;0,OR(AND(G43=1,#REF!=10),AND(G43=2,#REF!=20),AND(G43=3,#REF!=30),AND(G43=4,#REF!=40),AND(G43=5,#REF!=50),AND(G43=6,#REF!=60),AND(G43=7,#REF!=70),AND(G43=8,#REF!=80),AND(G43=9,#REF!=90),AND(G43=10,#REF!=100))),VLOOKUP(J43-1,SortLookup!$A$13:$B$16,2,FALSE),"")</f>
        <v>#REF!</v>
      </c>
      <c r="I43" s="34">
        <f>IF(ISNA(VLOOKUP(E43,SortLookup!$A$1:$B$5,2,FALSE))," ",VLOOKUP(E43,SortLookup!$A$1:$B$5,2,FALSE))</f>
        <v>0</v>
      </c>
      <c r="J43" s="22">
        <f>IF(ISNA(VLOOKUP(F43,SortLookup!$A$7:$B$11,2,FALSE))," ",VLOOKUP(F43,SortLookup!$A$7:$B$11,2,FALSE))</f>
        <v>2</v>
      </c>
      <c r="K43" s="58">
        <f>L43+M43+O43</f>
        <v>111.3</v>
      </c>
      <c r="L43" s="59">
        <f>AB43+AO43+BA43+BL43+BY43+CJ43+CU41+DF41+DQ41+EB41+EM41+EX41+FI41+FT41+GE41+GP41+HA41+HL41+HW41+IH41</f>
        <v>92.3</v>
      </c>
      <c r="M43" s="36">
        <f>AD43+AQ43+BC43+BN43+CA43+CL43+CW41+DH41+DS41+ED41+EO41+EZ41+FK41+FV41+GG41+GR41+HC41+HN41+HY41+IJ41</f>
        <v>3</v>
      </c>
      <c r="N43" s="37">
        <f>O43</f>
        <v>16</v>
      </c>
      <c r="O43" s="60">
        <f>W43+AJ43+AV43+BG43+BT43+CE43+CP41+DA41+DL41+DW41+EH41+ES41+FD41+FO41+FZ41+GK41+GV41+HG41+HR41+IC41</f>
        <v>16</v>
      </c>
      <c r="P43" s="31">
        <v>21.44</v>
      </c>
      <c r="Q43" s="28"/>
      <c r="R43" s="28"/>
      <c r="S43" s="28"/>
      <c r="T43" s="28"/>
      <c r="U43" s="28"/>
      <c r="V43" s="28"/>
      <c r="W43" s="29">
        <v>2</v>
      </c>
      <c r="X43" s="29">
        <v>0</v>
      </c>
      <c r="Y43" s="29">
        <v>0</v>
      </c>
      <c r="Z43" s="29">
        <v>0</v>
      </c>
      <c r="AA43" s="30">
        <v>0</v>
      </c>
      <c r="AB43" s="27">
        <f>P43+Q43+R43+S43+T43+U43+V43</f>
        <v>21.44</v>
      </c>
      <c r="AC43" s="26">
        <f>W43</f>
        <v>2</v>
      </c>
      <c r="AD43" s="23">
        <f>(X43*3)+(Y43*10)+(Z43*5)+(AA43*20)</f>
        <v>0</v>
      </c>
      <c r="AE43" s="45">
        <f>AB43+AC43+AD43</f>
        <v>23.44</v>
      </c>
      <c r="AF43" s="31">
        <v>18.920000000000002</v>
      </c>
      <c r="AG43" s="28"/>
      <c r="AH43" s="28"/>
      <c r="AI43" s="28"/>
      <c r="AJ43" s="29">
        <v>10</v>
      </c>
      <c r="AK43" s="29">
        <v>1</v>
      </c>
      <c r="AL43" s="29">
        <v>0</v>
      </c>
      <c r="AM43" s="29">
        <v>0</v>
      </c>
      <c r="AN43" s="30">
        <v>0</v>
      </c>
      <c r="AO43" s="27">
        <f>AF43+AG43+AH43+AI43</f>
        <v>18.920000000000002</v>
      </c>
      <c r="AP43" s="26">
        <f>AJ43</f>
        <v>10</v>
      </c>
      <c r="AQ43" s="23">
        <f>(AK43*3)+(AL43*10)+(AM43*5)+(AN43*20)</f>
        <v>3</v>
      </c>
      <c r="AR43" s="45">
        <f>AO43+AP43+AQ43</f>
        <v>31.92</v>
      </c>
      <c r="AS43" s="31">
        <v>13.4</v>
      </c>
      <c r="AT43" s="28"/>
      <c r="AU43" s="28"/>
      <c r="AV43" s="29">
        <v>3</v>
      </c>
      <c r="AW43" s="29">
        <v>0</v>
      </c>
      <c r="AX43" s="29">
        <v>0</v>
      </c>
      <c r="AY43" s="29">
        <v>0</v>
      </c>
      <c r="AZ43" s="30">
        <v>0</v>
      </c>
      <c r="BA43" s="27">
        <f>AS43+AT43+AU43</f>
        <v>13.4</v>
      </c>
      <c r="BB43" s="26">
        <f>AV43</f>
        <v>3</v>
      </c>
      <c r="BC43" s="23">
        <f>(AW43*3)+(AX43*10)+(AY43*5)+(AZ43*20)</f>
        <v>0</v>
      </c>
      <c r="BD43" s="45">
        <f>BA43+BB43+BC43</f>
        <v>16.399999999999999</v>
      </c>
      <c r="BE43" s="27"/>
      <c r="BF43" s="43"/>
      <c r="BG43" s="29"/>
      <c r="BH43" s="29"/>
      <c r="BI43" s="29"/>
      <c r="BJ43" s="29"/>
      <c r="BK43" s="30"/>
      <c r="BL43" s="40">
        <f>BE43+BF43</f>
        <v>0</v>
      </c>
      <c r="BM43" s="37">
        <f>BG43/2</f>
        <v>0</v>
      </c>
      <c r="BN43" s="36">
        <f>(BH43*3)+(BI43*5)+(BJ43*5)+(BK43*20)</f>
        <v>0</v>
      </c>
      <c r="BO43" s="35">
        <f>BL43+BM43+BN43</f>
        <v>0</v>
      </c>
      <c r="BP43" s="31">
        <v>22.7</v>
      </c>
      <c r="BQ43" s="28"/>
      <c r="BR43" s="28"/>
      <c r="BS43" s="28"/>
      <c r="BT43" s="29">
        <v>0</v>
      </c>
      <c r="BU43" s="29">
        <v>0</v>
      </c>
      <c r="BV43" s="29">
        <v>0</v>
      </c>
      <c r="BW43" s="29">
        <v>0</v>
      </c>
      <c r="BX43" s="30">
        <v>0</v>
      </c>
      <c r="BY43" s="27">
        <f>BP43+BQ43+BR43+BS43</f>
        <v>22.7</v>
      </c>
      <c r="BZ43" s="26">
        <f>BT43</f>
        <v>0</v>
      </c>
      <c r="CA43" s="32">
        <f>(BU43*3)+(BV43*10)+(BW43*5)+(BX43*20)</f>
        <v>0</v>
      </c>
      <c r="CB43" s="72">
        <f>BY43+BZ43+CA43</f>
        <v>22.7</v>
      </c>
      <c r="CC43" s="31">
        <v>15.84</v>
      </c>
      <c r="CD43" s="28"/>
      <c r="CE43" s="29">
        <v>1</v>
      </c>
      <c r="CF43" s="29">
        <v>0</v>
      </c>
      <c r="CG43" s="29">
        <v>0</v>
      </c>
      <c r="CH43" s="29">
        <v>0</v>
      </c>
      <c r="CI43" s="30">
        <v>0</v>
      </c>
      <c r="CJ43" s="27">
        <f>CC43+CD43</f>
        <v>15.84</v>
      </c>
      <c r="CK43" s="26">
        <f>CE43</f>
        <v>1</v>
      </c>
      <c r="CL43" s="23">
        <f>(CF43*3)+(CG43*10)+(CH43*5)+(CI43*20)</f>
        <v>0</v>
      </c>
      <c r="CM43" s="45">
        <f>CJ43+CK43+CL43</f>
        <v>16.84</v>
      </c>
      <c r="IL43" s="79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</row>
    <row r="44" spans="1:323" s="4" customFormat="1" ht="13.5" thickBot="1" x14ac:dyDescent="0.25">
      <c r="A44" s="33">
        <v>2</v>
      </c>
      <c r="B44" s="63" t="s">
        <v>111</v>
      </c>
      <c r="C44" s="25"/>
      <c r="D44" s="64"/>
      <c r="E44" s="64" t="s">
        <v>15</v>
      </c>
      <c r="F44" s="65" t="s">
        <v>19</v>
      </c>
      <c r="G44" s="24" t="str">
        <f>IF(AND(OR($G$2="Y",$H$2="Y"),I44&lt;5,J44&lt;5),IF(AND(I44=#REF!,J44=#REF!),#REF!+1,1),"")</f>
        <v/>
      </c>
      <c r="H44" s="21" t="e">
        <f>IF(AND($H$2="Y",J44&gt;0,OR(AND(G44=1,#REF!=10),AND(G44=2,#REF!=20),AND(G44=3,#REF!=30),AND(G44=4,#REF!=40),AND(G44=5,#REF!=50),AND(G44=6,#REF!=60),AND(G44=7,#REF!=70),AND(G44=8,#REF!=80),AND(G44=9,#REF!=90),AND(G44=10,#REF!=100))),VLOOKUP(J44-1,SortLookup!$A$13:$B$16,2,FALSE),"")</f>
        <v>#REF!</v>
      </c>
      <c r="I44" s="34">
        <f>IF(ISNA(VLOOKUP(E44,SortLookup!$A$1:$B$5,2,FALSE))," ",VLOOKUP(E44,SortLookup!$A$1:$B$5,2,FALSE))</f>
        <v>0</v>
      </c>
      <c r="J44" s="22">
        <f>IF(ISNA(VLOOKUP(F44,SortLookup!$A$7:$B$11,2,FALSE))," ",VLOOKUP(F44,SortLookup!$A$7:$B$11,2,FALSE))</f>
        <v>0</v>
      </c>
      <c r="K44" s="119">
        <f>L44+M44+O44</f>
        <v>125.28</v>
      </c>
      <c r="L44" s="120">
        <f>AB44+AO44+BA44+BL44+BY44+CJ44+CU30+DF30+DQ30+EB30+EM30+EX30+FI30+FT30+GE30+GP30+HA30+HL30+HW30+IH30</f>
        <v>113.28</v>
      </c>
      <c r="M44" s="23">
        <f>AD44+AQ44+BC44+BN44+CA44+CL44+CW30+DH30+DS30+ED30+EO30+EZ30+FK30+FV30+GG30+GR30+HC30+HN30+HY30+IJ30</f>
        <v>0</v>
      </c>
      <c r="N44" s="26">
        <f>O44</f>
        <v>12</v>
      </c>
      <c r="O44" s="121">
        <f>W44+AJ44+AV44+BG44+BT44+CE44+CP30+DA30+DL30+DW30+EH30+ES30+FD30+FO30+FZ30+GK30+GV30+HG30+HR30+IC30</f>
        <v>12</v>
      </c>
      <c r="P44" s="31">
        <v>22.5</v>
      </c>
      <c r="Q44" s="28"/>
      <c r="R44" s="28"/>
      <c r="S44" s="28"/>
      <c r="T44" s="28"/>
      <c r="U44" s="28"/>
      <c r="V44" s="28"/>
      <c r="W44" s="29">
        <v>4</v>
      </c>
      <c r="X44" s="29">
        <v>0</v>
      </c>
      <c r="Y44" s="29">
        <v>0</v>
      </c>
      <c r="Z44" s="29">
        <v>0</v>
      </c>
      <c r="AA44" s="30">
        <v>0</v>
      </c>
      <c r="AB44" s="27">
        <f>P44+Q44+R44+S44+T44+U44+V44</f>
        <v>22.5</v>
      </c>
      <c r="AC44" s="26">
        <f>W44</f>
        <v>4</v>
      </c>
      <c r="AD44" s="23">
        <f>(X44*3)+(Y44*10)+(Z44*5)+(AA44*20)</f>
        <v>0</v>
      </c>
      <c r="AE44" s="45">
        <f>AB44+AC44+AD44</f>
        <v>26.5</v>
      </c>
      <c r="AF44" s="31">
        <v>30.04</v>
      </c>
      <c r="AG44" s="28"/>
      <c r="AH44" s="28"/>
      <c r="AI44" s="28"/>
      <c r="AJ44" s="29">
        <v>4</v>
      </c>
      <c r="AK44" s="29">
        <v>0</v>
      </c>
      <c r="AL44" s="29">
        <v>0</v>
      </c>
      <c r="AM44" s="29">
        <v>0</v>
      </c>
      <c r="AN44" s="30">
        <v>0</v>
      </c>
      <c r="AO44" s="27">
        <f>AF44+AG44+AH44+AI44</f>
        <v>30.04</v>
      </c>
      <c r="AP44" s="26">
        <f>AJ44</f>
        <v>4</v>
      </c>
      <c r="AQ44" s="23">
        <f>(AK44*3)+(AL44*10)+(AM44*5)+(AN44*20)</f>
        <v>0</v>
      </c>
      <c r="AR44" s="45">
        <f>AO44+AP44+AQ44</f>
        <v>34.04</v>
      </c>
      <c r="AS44" s="31">
        <v>18.850000000000001</v>
      </c>
      <c r="AT44" s="28"/>
      <c r="AU44" s="28"/>
      <c r="AV44" s="29">
        <v>0</v>
      </c>
      <c r="AW44" s="29">
        <v>0</v>
      </c>
      <c r="AX44" s="29">
        <v>0</v>
      </c>
      <c r="AY44" s="29">
        <v>0</v>
      </c>
      <c r="AZ44" s="30">
        <v>0</v>
      </c>
      <c r="BA44" s="27">
        <f>AS44+AT44+AU44</f>
        <v>18.850000000000001</v>
      </c>
      <c r="BB44" s="26">
        <f>AV44</f>
        <v>0</v>
      </c>
      <c r="BC44" s="23">
        <f>(AW44*3)+(AX44*10)+(AY44*5)+(AZ44*20)</f>
        <v>0</v>
      </c>
      <c r="BD44" s="45">
        <f>BA44+BB44+BC44</f>
        <v>18.850000000000001</v>
      </c>
      <c r="BE44" s="100"/>
      <c r="BF44" s="117"/>
      <c r="BG44" s="98"/>
      <c r="BH44" s="98"/>
      <c r="BI44" s="98"/>
      <c r="BJ44" s="98"/>
      <c r="BK44" s="99"/>
      <c r="BL44" s="100">
        <f>BE44+BF44</f>
        <v>0</v>
      </c>
      <c r="BM44" s="97">
        <f>BG44/2</f>
        <v>0</v>
      </c>
      <c r="BN44" s="96">
        <f>(BH44*3)+(BI44*5)+(BJ44*5)+(BK44*20)</f>
        <v>0</v>
      </c>
      <c r="BO44" s="118">
        <f>BL44+BM44+BN44</f>
        <v>0</v>
      </c>
      <c r="BP44" s="112">
        <v>22.64</v>
      </c>
      <c r="BQ44" s="28"/>
      <c r="BR44" s="28"/>
      <c r="BS44" s="28"/>
      <c r="BT44" s="29">
        <v>4</v>
      </c>
      <c r="BU44" s="29">
        <v>0</v>
      </c>
      <c r="BV44" s="29">
        <v>0</v>
      </c>
      <c r="BW44" s="29">
        <v>0</v>
      </c>
      <c r="BX44" s="30">
        <v>0</v>
      </c>
      <c r="BY44" s="27">
        <f>BP44+BQ44+BR44+BS44</f>
        <v>22.64</v>
      </c>
      <c r="BZ44" s="26">
        <f>BT44</f>
        <v>4</v>
      </c>
      <c r="CA44" s="32">
        <f>(BU44*3)+(BV44*10)+(BW44*5)+(BX44*20)</f>
        <v>0</v>
      </c>
      <c r="CB44" s="72">
        <f>BY44+BZ44+CA44</f>
        <v>26.64</v>
      </c>
      <c r="CC44" s="31">
        <v>19.25</v>
      </c>
      <c r="CD44" s="28"/>
      <c r="CE44" s="29">
        <v>0</v>
      </c>
      <c r="CF44" s="29">
        <v>0</v>
      </c>
      <c r="CG44" s="29">
        <v>0</v>
      </c>
      <c r="CH44" s="29">
        <v>0</v>
      </c>
      <c r="CI44" s="30">
        <v>0</v>
      </c>
      <c r="CJ44" s="27">
        <f>CC44+CD44</f>
        <v>19.25</v>
      </c>
      <c r="CK44" s="26">
        <f>CE44</f>
        <v>0</v>
      </c>
      <c r="CL44" s="23">
        <f>(CF44*3)+(CG44*10)+(CH44*5)+(CI44*20)</f>
        <v>0</v>
      </c>
      <c r="CM44" s="45">
        <f>CJ44+CK44+CL44</f>
        <v>19.25</v>
      </c>
      <c r="IL44" s="79"/>
      <c r="IM44"/>
      <c r="IN44"/>
      <c r="IO44"/>
      <c r="IP44"/>
    </row>
    <row r="45" spans="1:323" s="4" customFormat="1" ht="13.5" thickTop="1" x14ac:dyDescent="0.2">
      <c r="A45" s="33">
        <v>3</v>
      </c>
      <c r="B45" s="82" t="s">
        <v>151</v>
      </c>
      <c r="C45" s="83"/>
      <c r="D45" s="84" t="s">
        <v>110</v>
      </c>
      <c r="E45" s="84" t="s">
        <v>15</v>
      </c>
      <c r="F45" s="85" t="s">
        <v>102</v>
      </c>
      <c r="G45" s="86" t="str">
        <f>IF(AND(OR($G$2="Y",$H$2="Y"),I45&lt;5,J45&lt;5),IF(AND(I45=#REF!,J45=#REF!),#REF!+1,1),"")</f>
        <v/>
      </c>
      <c r="H45" s="87" t="e">
        <f>IF(AND($H$2="Y",J45&gt;0,OR(AND(G45=1,#REF!=10),AND(G45=2,#REF!=20),AND(G45=3,#REF!=30),AND(G45=4,#REF!=40),AND(G45=5,#REF!=50),AND(G45=6,#REF!=60),AND(G45=7,#REF!=70),AND(G45=8,#REF!=80),AND(G45=9,#REF!=90),AND(G45=10,#REF!=100))),VLOOKUP(J45-1,SortLookup!$A$13:$B$16,2,FALSE),"")</f>
        <v>#REF!</v>
      </c>
      <c r="I45" s="88">
        <f>IF(ISNA(VLOOKUP(E45,SortLookup!$A$1:$B$5,2,FALSE))," ",VLOOKUP(E45,SortLookup!$A$1:$B$5,2,FALSE))</f>
        <v>0</v>
      </c>
      <c r="J45" s="89" t="str">
        <f>IF(ISNA(VLOOKUP(F45,SortLookup!$A$7:$B$11,2,FALSE))," ",VLOOKUP(F45,SortLookup!$A$7:$B$11,2,FALSE))</f>
        <v xml:space="preserve"> </v>
      </c>
      <c r="K45" s="58">
        <f>L45+M45+O45</f>
        <v>134.47999999999999</v>
      </c>
      <c r="L45" s="59">
        <f>AB45+AO45+BA45+BL45+BY45+CJ45+CU37+DF37+DQ37+EB37+EM37+EX37+FI37+FT37+GE37+GP37+HA37+HL37+HW37+IH37</f>
        <v>124.48</v>
      </c>
      <c r="M45" s="36">
        <f>AD45+AQ45+BC45+BN45+CA45+CL45+CW37+DH37+DS37+ED37+EO37+EZ37+FK37+FV37+GG37+GR37+HC37+HN37+HY37+IJ37</f>
        <v>9</v>
      </c>
      <c r="N45" s="37">
        <f>O45</f>
        <v>1</v>
      </c>
      <c r="O45" s="60">
        <f>W45+AJ45+AV45+BG45+BT45+CE45+CP37+DA37+DL37+DW37+EH37+ES37+FD37+FO37+FZ37+GK37+GV37+HG37+HR37+IC37</f>
        <v>1</v>
      </c>
      <c r="P45" s="90">
        <v>21.74</v>
      </c>
      <c r="Q45" s="91"/>
      <c r="R45" s="91"/>
      <c r="S45" s="91"/>
      <c r="T45" s="91"/>
      <c r="U45" s="91"/>
      <c r="V45" s="91"/>
      <c r="W45" s="92">
        <v>1</v>
      </c>
      <c r="X45" s="92">
        <v>0</v>
      </c>
      <c r="Y45" s="92">
        <v>0</v>
      </c>
      <c r="Z45" s="92">
        <v>0</v>
      </c>
      <c r="AA45" s="93">
        <v>0</v>
      </c>
      <c r="AB45" s="40">
        <f>P45+Q45+R45+S45+T45+U45+V45</f>
        <v>21.74</v>
      </c>
      <c r="AC45" s="37">
        <f>W45</f>
        <v>1</v>
      </c>
      <c r="AD45" s="36">
        <f>(X45*3)+(Y45*10)+(Z45*5)+(AA45*20)</f>
        <v>0</v>
      </c>
      <c r="AE45" s="94">
        <f>AB45+AC45+AD45</f>
        <v>22.74</v>
      </c>
      <c r="AF45" s="90">
        <v>28.63</v>
      </c>
      <c r="AG45" s="91"/>
      <c r="AH45" s="91"/>
      <c r="AI45" s="91"/>
      <c r="AJ45" s="92">
        <v>0</v>
      </c>
      <c r="AK45" s="92">
        <v>1</v>
      </c>
      <c r="AL45" s="92">
        <v>0</v>
      </c>
      <c r="AM45" s="92">
        <v>0</v>
      </c>
      <c r="AN45" s="93">
        <v>0</v>
      </c>
      <c r="AO45" s="40">
        <f>AF45+AG45+AH45+AI45</f>
        <v>28.63</v>
      </c>
      <c r="AP45" s="37">
        <f>AJ45</f>
        <v>0</v>
      </c>
      <c r="AQ45" s="36">
        <f>(AK45*3)+(AL45*10)+(AM45*5)+(AN45*20)</f>
        <v>3</v>
      </c>
      <c r="AR45" s="94">
        <f>AO45+AP45+AQ45</f>
        <v>31.63</v>
      </c>
      <c r="AS45" s="90">
        <v>16.03</v>
      </c>
      <c r="AT45" s="91"/>
      <c r="AU45" s="91"/>
      <c r="AV45" s="92">
        <v>0</v>
      </c>
      <c r="AW45" s="92">
        <v>0</v>
      </c>
      <c r="AX45" s="92">
        <v>0</v>
      </c>
      <c r="AY45" s="92">
        <v>0</v>
      </c>
      <c r="AZ45" s="93">
        <v>0</v>
      </c>
      <c r="BA45" s="40">
        <f>AS45+AT45+AU45</f>
        <v>16.03</v>
      </c>
      <c r="BB45" s="37">
        <f>AV45</f>
        <v>0</v>
      </c>
      <c r="BC45" s="36">
        <f>(AW45*3)+(AX45*10)+(AY45*5)+(AZ45*20)</f>
        <v>0</v>
      </c>
      <c r="BD45" s="94">
        <f>BA45+BB45+BC45</f>
        <v>16.03</v>
      </c>
      <c r="BE45" s="40"/>
      <c r="BF45" s="116"/>
      <c r="BG45" s="92"/>
      <c r="BH45" s="92"/>
      <c r="BI45" s="92"/>
      <c r="BJ45" s="92"/>
      <c r="BK45" s="93"/>
      <c r="BL45" s="40">
        <f>BE45+BF45</f>
        <v>0</v>
      </c>
      <c r="BM45" s="37">
        <f>BG45/2</f>
        <v>0</v>
      </c>
      <c r="BN45" s="36">
        <f>(BH45*3)+(BI45*5)+(BJ45*5)+(BK45*20)</f>
        <v>0</v>
      </c>
      <c r="BO45" s="35">
        <f>BL45+BM45+BN45</f>
        <v>0</v>
      </c>
      <c r="BP45" s="90">
        <v>34.44</v>
      </c>
      <c r="BQ45" s="28"/>
      <c r="BR45" s="28"/>
      <c r="BS45" s="28"/>
      <c r="BT45" s="29">
        <v>0</v>
      </c>
      <c r="BU45" s="29">
        <v>1</v>
      </c>
      <c r="BV45" s="29">
        <v>0</v>
      </c>
      <c r="BW45" s="29">
        <v>0</v>
      </c>
      <c r="BX45" s="30">
        <v>0</v>
      </c>
      <c r="BY45" s="27">
        <f>BP45+BQ45+BR45+BS45</f>
        <v>34.44</v>
      </c>
      <c r="BZ45" s="26">
        <f>BT45</f>
        <v>0</v>
      </c>
      <c r="CA45" s="32">
        <f>(BU45*3)+(BV45*10)+(BW45*5)+(BX45*20)</f>
        <v>3</v>
      </c>
      <c r="CB45" s="72">
        <f>BY45+BZ45+CA45</f>
        <v>37.44</v>
      </c>
      <c r="CC45" s="31">
        <v>23.64</v>
      </c>
      <c r="CD45" s="28"/>
      <c r="CE45" s="29">
        <v>0</v>
      </c>
      <c r="CF45" s="29">
        <v>1</v>
      </c>
      <c r="CG45" s="29">
        <v>0</v>
      </c>
      <c r="CH45" s="29">
        <v>0</v>
      </c>
      <c r="CI45" s="30">
        <v>0</v>
      </c>
      <c r="CJ45" s="27">
        <f>CC45+CD45</f>
        <v>23.64</v>
      </c>
      <c r="CK45" s="26">
        <f>CE45</f>
        <v>0</v>
      </c>
      <c r="CL45" s="23">
        <f>(CF45*3)+(CG45*10)+(CH45*5)+(CI45*20)</f>
        <v>3</v>
      </c>
      <c r="CM45" s="45">
        <f>CJ45+CK45+CL45</f>
        <v>26.64</v>
      </c>
      <c r="IL45" s="79"/>
      <c r="IM45"/>
      <c r="IN45"/>
      <c r="IQ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</row>
    <row r="46" spans="1:323" s="4" customFormat="1" x14ac:dyDescent="0.2">
      <c r="A46" s="33">
        <v>4</v>
      </c>
      <c r="B46" s="63" t="s">
        <v>121</v>
      </c>
      <c r="C46" s="25"/>
      <c r="D46" s="64"/>
      <c r="E46" s="64" t="s">
        <v>15</v>
      </c>
      <c r="F46" s="65" t="s">
        <v>21</v>
      </c>
      <c r="G46" s="24" t="str">
        <f>IF(AND(OR($G$2="Y",$H$2="Y"),I46&lt;5,J46&lt;5),IF(AND(I46=#REF!,J46=#REF!),#REF!+1,1),"")</f>
        <v/>
      </c>
      <c r="H46" s="21" t="e">
        <f>IF(AND($H$2="Y",J46&gt;0,OR(AND(G46=1,#REF!=10),AND(G46=2,#REF!=20),AND(G46=3,#REF!=30),AND(G46=4,#REF!=40),AND(G46=5,#REF!=50),AND(G46=6,#REF!=60),AND(G46=7,#REF!=70),AND(G46=8,#REF!=80),AND(G46=9,#REF!=90),AND(G46=10,#REF!=100))),VLOOKUP(J46-1,SortLookup!$A$13:$B$16,2,FALSE),"")</f>
        <v>#REF!</v>
      </c>
      <c r="I46" s="34">
        <f>IF(ISNA(VLOOKUP(E46,SortLookup!$A$1:$B$5,2,FALSE))," ",VLOOKUP(E46,SortLookup!$A$1:$B$5,2,FALSE))</f>
        <v>0</v>
      </c>
      <c r="J46" s="22">
        <f>IF(ISNA(VLOOKUP(F46,SortLookup!$A$7:$B$11,2,FALSE))," ",VLOOKUP(F46,SortLookup!$A$7:$B$11,2,FALSE))</f>
        <v>2</v>
      </c>
      <c r="K46" s="58">
        <f>L46+M46+O46</f>
        <v>138.58000000000001</v>
      </c>
      <c r="L46" s="59">
        <f>AB46+AO46+BA46+BL46+BY46+CJ46+CU46+DF46+DQ46+EB46+EM46+EX46+FI46+FT46+GE46+GP46+HA46+HL46+HW46+IH46</f>
        <v>114.58</v>
      </c>
      <c r="M46" s="36">
        <f>AD46+AQ46+BC46+BN46+CA46+CL46+CW46+DH46+DS46+ED46+EO46+EZ46+FK46+FV46+GG46+GR46+HC46+HN46+HY46+IJ46</f>
        <v>0</v>
      </c>
      <c r="N46" s="37">
        <f>O46</f>
        <v>24</v>
      </c>
      <c r="O46" s="60">
        <f>W46+AJ46+AV46+BG46+BT46+CE46+CP46+DA46+DL46+DW46+EH46+ES46+FD46+FO46+FZ46+GK46+GV46+HG46+HR46+IC46</f>
        <v>24</v>
      </c>
      <c r="P46" s="31">
        <v>23.84</v>
      </c>
      <c r="Q46" s="28"/>
      <c r="R46" s="28"/>
      <c r="S46" s="28"/>
      <c r="T46" s="28"/>
      <c r="U46" s="28"/>
      <c r="V46" s="28"/>
      <c r="W46" s="29">
        <v>8</v>
      </c>
      <c r="X46" s="29">
        <v>0</v>
      </c>
      <c r="Y46" s="29">
        <v>0</v>
      </c>
      <c r="Z46" s="29">
        <v>0</v>
      </c>
      <c r="AA46" s="30">
        <v>0</v>
      </c>
      <c r="AB46" s="27">
        <f>P46+Q46+R46+S46+T46+U46+V46</f>
        <v>23.84</v>
      </c>
      <c r="AC46" s="26">
        <f>W46</f>
        <v>8</v>
      </c>
      <c r="AD46" s="23">
        <f>(X46*3)+(Y46*10)+(Z46*5)+(AA46*20)</f>
        <v>0</v>
      </c>
      <c r="AE46" s="45">
        <f>AB46+AC46+AD46</f>
        <v>31.84</v>
      </c>
      <c r="AF46" s="31">
        <v>26.49</v>
      </c>
      <c r="AG46" s="28"/>
      <c r="AH46" s="28"/>
      <c r="AI46" s="28"/>
      <c r="AJ46" s="29">
        <v>5</v>
      </c>
      <c r="AK46" s="29">
        <v>0</v>
      </c>
      <c r="AL46" s="29">
        <v>0</v>
      </c>
      <c r="AM46" s="29">
        <v>0</v>
      </c>
      <c r="AN46" s="30">
        <v>0</v>
      </c>
      <c r="AO46" s="27">
        <f>AF46+AG46+AH46+AI46</f>
        <v>26.49</v>
      </c>
      <c r="AP46" s="26">
        <f>AJ46</f>
        <v>5</v>
      </c>
      <c r="AQ46" s="23">
        <f>(AK46*3)+(AL46*10)+(AM46*5)+(AN46*20)</f>
        <v>0</v>
      </c>
      <c r="AR46" s="45">
        <f>AO46+AP46+AQ46</f>
        <v>31.49</v>
      </c>
      <c r="AS46" s="31">
        <v>16.66</v>
      </c>
      <c r="AT46" s="28"/>
      <c r="AU46" s="28"/>
      <c r="AV46" s="29">
        <v>4</v>
      </c>
      <c r="AW46" s="29">
        <v>0</v>
      </c>
      <c r="AX46" s="29">
        <v>0</v>
      </c>
      <c r="AY46" s="29">
        <v>0</v>
      </c>
      <c r="AZ46" s="30">
        <v>0</v>
      </c>
      <c r="BA46" s="27">
        <f>AS46+AT46+AU46</f>
        <v>16.66</v>
      </c>
      <c r="BB46" s="26">
        <f>AV46</f>
        <v>4</v>
      </c>
      <c r="BC46" s="23">
        <f>(AW46*3)+(AX46*10)+(AY46*5)+(AZ46*20)</f>
        <v>0</v>
      </c>
      <c r="BD46" s="45">
        <f>BA46+BB46+BC46</f>
        <v>20.66</v>
      </c>
      <c r="BE46" s="27"/>
      <c r="BF46" s="43"/>
      <c r="BG46" s="29"/>
      <c r="BH46" s="29"/>
      <c r="BI46" s="29"/>
      <c r="BJ46" s="29"/>
      <c r="BK46" s="30"/>
      <c r="BL46" s="40">
        <f>BE46+BF46</f>
        <v>0</v>
      </c>
      <c r="BM46" s="37">
        <f>BG46/2</f>
        <v>0</v>
      </c>
      <c r="BN46" s="36">
        <f>(BH46*3)+(BI46*5)+(BJ46*5)+(BK46*20)</f>
        <v>0</v>
      </c>
      <c r="BO46" s="35">
        <f>BL46+BM46+BN46</f>
        <v>0</v>
      </c>
      <c r="BP46" s="31">
        <v>24.72</v>
      </c>
      <c r="BQ46" s="28"/>
      <c r="BR46" s="28"/>
      <c r="BS46" s="28"/>
      <c r="BT46" s="29">
        <v>4</v>
      </c>
      <c r="BU46" s="29">
        <v>0</v>
      </c>
      <c r="BV46" s="29">
        <v>0</v>
      </c>
      <c r="BW46" s="29">
        <v>0</v>
      </c>
      <c r="BX46" s="30">
        <v>0</v>
      </c>
      <c r="BY46" s="27">
        <f>BP46+BQ46+BR46+BS46</f>
        <v>24.72</v>
      </c>
      <c r="BZ46" s="26">
        <f>BT46</f>
        <v>4</v>
      </c>
      <c r="CA46" s="32">
        <f>(BU46*3)+(BV46*10)+(BW46*5)+(BX46*20)</f>
        <v>0</v>
      </c>
      <c r="CB46" s="72">
        <f>BY46+BZ46+CA46</f>
        <v>28.72</v>
      </c>
      <c r="CC46" s="31">
        <v>22.87</v>
      </c>
      <c r="CD46" s="28"/>
      <c r="CE46" s="29">
        <v>3</v>
      </c>
      <c r="CF46" s="29">
        <v>0</v>
      </c>
      <c r="CG46" s="29">
        <v>0</v>
      </c>
      <c r="CH46" s="29">
        <v>0</v>
      </c>
      <c r="CI46" s="30">
        <v>0</v>
      </c>
      <c r="CJ46" s="27">
        <f>CC46+CD46</f>
        <v>22.87</v>
      </c>
      <c r="CK46" s="26">
        <f>CE46</f>
        <v>3</v>
      </c>
      <c r="CL46" s="23">
        <f>(CF46*3)+(CG46*10)+(CH46*5)+(CI46*20)</f>
        <v>0</v>
      </c>
      <c r="CM46" s="45">
        <f>CJ46+CK46+CL46</f>
        <v>25.87</v>
      </c>
      <c r="IL46" s="79"/>
      <c r="IM46"/>
      <c r="IN46"/>
    </row>
    <row r="47" spans="1:323" s="4" customFormat="1" x14ac:dyDescent="0.2">
      <c r="A47" s="33">
        <v>5</v>
      </c>
      <c r="B47" s="63" t="s">
        <v>124</v>
      </c>
      <c r="C47" s="25"/>
      <c r="D47" s="64"/>
      <c r="E47" s="64" t="s">
        <v>15</v>
      </c>
      <c r="F47" s="65" t="s">
        <v>21</v>
      </c>
      <c r="G47" s="24" t="str">
        <f>IF(AND(OR($G$2="Y",$H$2="Y"),I47&lt;5,J47&lt;5),IF(AND(I47=#REF!,J47=#REF!),#REF!+1,1),"")</f>
        <v/>
      </c>
      <c r="H47" s="21" t="e">
        <f>IF(AND($H$2="Y",J47&gt;0,OR(AND(G47=1,#REF!=10),AND(G47=2,#REF!=20),AND(G47=3,#REF!=30),AND(G47=4,#REF!=40),AND(G47=5,#REF!=50),AND(G47=6,#REF!=60),AND(G47=7,#REF!=70),AND(G47=8,#REF!=80),AND(G47=9,#REF!=90),AND(G47=10,#REF!=100))),VLOOKUP(J47-1,SortLookup!$A$13:$B$16,2,FALSE),"")</f>
        <v>#REF!</v>
      </c>
      <c r="I47" s="34">
        <f>IF(ISNA(VLOOKUP(E47,SortLookup!$A$1:$B$5,2,FALSE))," ",VLOOKUP(E47,SortLookup!$A$1:$B$5,2,FALSE))</f>
        <v>0</v>
      </c>
      <c r="J47" s="22">
        <f>IF(ISNA(VLOOKUP(F47,SortLookup!$A$7:$B$11,2,FALSE))," ",VLOOKUP(F47,SortLookup!$A$7:$B$11,2,FALSE))</f>
        <v>2</v>
      </c>
      <c r="K47" s="58">
        <f>L47+M47+O47</f>
        <v>141.82</v>
      </c>
      <c r="L47" s="59">
        <f>AB47+AO47+BA47+BL47+BY47+CJ47+CU47+DF47+DQ47+EB47+EM47+EX47+FI47+FT47+GE47+GP47+HA47+HL47+HW47+IH47</f>
        <v>90.82</v>
      </c>
      <c r="M47" s="36">
        <f>AD47+AQ47+BC47+BN47+CA47+CL47+CW47+DH47+DS47+ED47+EO47+EZ47+FK47+FV47+GG47+GR47+HC47+HN47+HY47+IJ47</f>
        <v>19</v>
      </c>
      <c r="N47" s="37">
        <f>O47</f>
        <v>32</v>
      </c>
      <c r="O47" s="60">
        <f>W47+AJ47+AV47+BG47+BT47+CE47+CP47+DA47+DL47+DW47+EH47+ES47+FD47+FO47+FZ47+GK47+GV47+HG47+HR47+IC47</f>
        <v>32</v>
      </c>
      <c r="P47" s="31">
        <v>16.920000000000002</v>
      </c>
      <c r="Q47" s="28"/>
      <c r="R47" s="28"/>
      <c r="S47" s="28"/>
      <c r="T47" s="28"/>
      <c r="U47" s="28"/>
      <c r="V47" s="28"/>
      <c r="W47" s="29">
        <v>5</v>
      </c>
      <c r="X47" s="29">
        <v>0</v>
      </c>
      <c r="Y47" s="29">
        <v>0</v>
      </c>
      <c r="Z47" s="29">
        <v>0</v>
      </c>
      <c r="AA47" s="30">
        <v>0</v>
      </c>
      <c r="AB47" s="27">
        <f>P47+Q47+R47+S47+T47+U47+V47</f>
        <v>16.920000000000002</v>
      </c>
      <c r="AC47" s="26">
        <f>W47</f>
        <v>5</v>
      </c>
      <c r="AD47" s="23">
        <f>(X47*3)+(Y47*10)+(Z47*5)+(AA47*20)</f>
        <v>0</v>
      </c>
      <c r="AE47" s="45">
        <f>AB47+AC47+AD47</f>
        <v>21.92</v>
      </c>
      <c r="AF47" s="31">
        <v>20.010000000000002</v>
      </c>
      <c r="AG47" s="28"/>
      <c r="AH47" s="28"/>
      <c r="AI47" s="28"/>
      <c r="AJ47" s="29">
        <v>13</v>
      </c>
      <c r="AK47" s="29">
        <v>2</v>
      </c>
      <c r="AL47" s="29">
        <v>0</v>
      </c>
      <c r="AM47" s="29">
        <v>0</v>
      </c>
      <c r="AN47" s="30">
        <v>0</v>
      </c>
      <c r="AO47" s="27">
        <f>AF47+AG47+AH47+AI47</f>
        <v>20.010000000000002</v>
      </c>
      <c r="AP47" s="26">
        <f>AJ47</f>
        <v>13</v>
      </c>
      <c r="AQ47" s="23">
        <f>(AK47*3)+(AL47*10)+(AM47*5)+(AN47*20)</f>
        <v>6</v>
      </c>
      <c r="AR47" s="45">
        <f>AO47+AP47+AQ47</f>
        <v>39.01</v>
      </c>
      <c r="AS47" s="31">
        <v>13.24</v>
      </c>
      <c r="AT47" s="28"/>
      <c r="AU47" s="28"/>
      <c r="AV47" s="29">
        <v>7</v>
      </c>
      <c r="AW47" s="29">
        <v>0</v>
      </c>
      <c r="AX47" s="29">
        <v>0</v>
      </c>
      <c r="AY47" s="29">
        <v>1</v>
      </c>
      <c r="AZ47" s="30">
        <v>0</v>
      </c>
      <c r="BA47" s="27">
        <f>AS47+AT47+AU47</f>
        <v>13.24</v>
      </c>
      <c r="BB47" s="26">
        <f>AV47</f>
        <v>7</v>
      </c>
      <c r="BC47" s="23">
        <f>(AW47*3)+(AX47*10)+(AY47*5)+(AZ47*20)</f>
        <v>5</v>
      </c>
      <c r="BD47" s="45">
        <f>BA47+BB47+BC47</f>
        <v>25.24</v>
      </c>
      <c r="BE47" s="27"/>
      <c r="BF47" s="43"/>
      <c r="BG47" s="29"/>
      <c r="BH47" s="29"/>
      <c r="BI47" s="29"/>
      <c r="BJ47" s="29"/>
      <c r="BK47" s="30"/>
      <c r="BL47" s="40">
        <f>BE47+BF47</f>
        <v>0</v>
      </c>
      <c r="BM47" s="37">
        <f>BG47/2</f>
        <v>0</v>
      </c>
      <c r="BN47" s="36">
        <f>(BH47*3)+(BI47*5)+(BJ47*5)+(BK47*20)</f>
        <v>0</v>
      </c>
      <c r="BO47" s="35">
        <f>BL47+BM47+BN47</f>
        <v>0</v>
      </c>
      <c r="BP47" s="31">
        <v>24.67</v>
      </c>
      <c r="BQ47" s="28"/>
      <c r="BR47" s="28"/>
      <c r="BS47" s="28"/>
      <c r="BT47" s="29">
        <v>0</v>
      </c>
      <c r="BU47" s="29">
        <v>1</v>
      </c>
      <c r="BV47" s="29">
        <v>0</v>
      </c>
      <c r="BW47" s="29">
        <v>0</v>
      </c>
      <c r="BX47" s="30">
        <v>0</v>
      </c>
      <c r="BY47" s="27">
        <f>BP47+BQ47+BR47+BS47</f>
        <v>24.67</v>
      </c>
      <c r="BZ47" s="26">
        <f>BT47</f>
        <v>0</v>
      </c>
      <c r="CA47" s="32">
        <f>(BU47*3)+(BV47*10)+(BW47*5)+(BX47*20)</f>
        <v>3</v>
      </c>
      <c r="CB47" s="72">
        <f>BY47+BZ47+CA47</f>
        <v>27.67</v>
      </c>
      <c r="CC47" s="31">
        <v>15.98</v>
      </c>
      <c r="CD47" s="28"/>
      <c r="CE47" s="29">
        <v>7</v>
      </c>
      <c r="CF47" s="29">
        <v>0</v>
      </c>
      <c r="CG47" s="29">
        <v>0</v>
      </c>
      <c r="CH47" s="29">
        <v>1</v>
      </c>
      <c r="CI47" s="30">
        <v>0</v>
      </c>
      <c r="CJ47" s="27">
        <f>CC47+CD47</f>
        <v>15.98</v>
      </c>
      <c r="CK47" s="26">
        <f>CE47</f>
        <v>7</v>
      </c>
      <c r="CL47" s="23">
        <f>(CF47*3)+(CG47*10)+(CH47*5)+(CI47*20)</f>
        <v>5</v>
      </c>
      <c r="CM47" s="45">
        <f>CJ47+CK47+CL47</f>
        <v>27.98</v>
      </c>
      <c r="IL47" s="79"/>
    </row>
    <row r="48" spans="1:323" s="4" customFormat="1" x14ac:dyDescent="0.2">
      <c r="A48" s="33">
        <v>6</v>
      </c>
      <c r="B48" s="63" t="s">
        <v>118</v>
      </c>
      <c r="C48" s="25"/>
      <c r="D48" s="64"/>
      <c r="E48" s="64" t="s">
        <v>15</v>
      </c>
      <c r="F48" s="65" t="s">
        <v>20</v>
      </c>
      <c r="G48" s="24" t="str">
        <f>IF(AND(OR($G$2="Y",$H$2="Y"),I48&lt;5,J48&lt;5),IF(AND(I48=#REF!,J48=#REF!),#REF!+1,1),"")</f>
        <v/>
      </c>
      <c r="H48" s="21" t="e">
        <f>IF(AND($H$2="Y",J48&gt;0,OR(AND(G48=1,#REF!=10),AND(G48=2,#REF!=20),AND(G48=3,#REF!=30),AND(G48=4,#REF!=40),AND(G48=5,#REF!=50),AND(G48=6,#REF!=60),AND(G48=7,#REF!=70),AND(G48=8,#REF!=80),AND(G48=9,#REF!=90),AND(G48=10,#REF!=100))),VLOOKUP(J48-1,SortLookup!$A$13:$B$16,2,FALSE),"")</f>
        <v>#REF!</v>
      </c>
      <c r="I48" s="34">
        <f>IF(ISNA(VLOOKUP(E48,SortLookup!$A$1:$B$5,2,FALSE))," ",VLOOKUP(E48,SortLookup!$A$1:$B$5,2,FALSE))</f>
        <v>0</v>
      </c>
      <c r="J48" s="22">
        <f>IF(ISNA(VLOOKUP(F48,SortLookup!$A$7:$B$11,2,FALSE))," ",VLOOKUP(F48,SortLookup!$A$7:$B$11,2,FALSE))</f>
        <v>1</v>
      </c>
      <c r="K48" s="58">
        <f>L48+M48+O48</f>
        <v>143.72</v>
      </c>
      <c r="L48" s="59">
        <f>AB48+AO48+BA48+BL48+BY48+CJ48+CU41+DF41+DQ41+EB41+EM41+EX41+FI41+FT41+GE41+GP41+HA41+HL41+HW41+IH41</f>
        <v>129.72</v>
      </c>
      <c r="M48" s="36">
        <f>AD48+AQ48+BC48+BN48+CA48+CL48+CW41+DH41+DS41+ED41+EO41+EZ41+FK41+FV41+GG41+GR41+HC41+HN41+HY41+IJ41</f>
        <v>6</v>
      </c>
      <c r="N48" s="37">
        <f>O48</f>
        <v>8</v>
      </c>
      <c r="O48" s="60">
        <f>W48+AJ48+AV48+BG48+BT48+CE48+CP41+DA41+DL41+DW41+EH41+ES41+FD41+FO41+FZ41+GK41+GV41+HG41+HR41+IC41</f>
        <v>8</v>
      </c>
      <c r="P48" s="31">
        <v>27.09</v>
      </c>
      <c r="Q48" s="28"/>
      <c r="R48" s="28"/>
      <c r="S48" s="28"/>
      <c r="T48" s="28"/>
      <c r="U48" s="28"/>
      <c r="V48" s="28"/>
      <c r="W48" s="29">
        <v>0</v>
      </c>
      <c r="X48" s="29">
        <v>0</v>
      </c>
      <c r="Y48" s="29">
        <v>0</v>
      </c>
      <c r="Z48" s="29">
        <v>0</v>
      </c>
      <c r="AA48" s="30">
        <v>0</v>
      </c>
      <c r="AB48" s="27">
        <f>P48+Q48+R48+S48+T48+U48+V48</f>
        <v>27.09</v>
      </c>
      <c r="AC48" s="26">
        <f>W48</f>
        <v>0</v>
      </c>
      <c r="AD48" s="23">
        <f>(X48*3)+(Y48*10)+(Z48*5)+(AA48*20)</f>
        <v>0</v>
      </c>
      <c r="AE48" s="45">
        <f>AB48+AC48+AD48</f>
        <v>27.09</v>
      </c>
      <c r="AF48" s="31">
        <v>29.57</v>
      </c>
      <c r="AG48" s="28"/>
      <c r="AH48" s="28"/>
      <c r="AI48" s="28"/>
      <c r="AJ48" s="29">
        <v>3</v>
      </c>
      <c r="AK48" s="29">
        <v>1</v>
      </c>
      <c r="AL48" s="29">
        <v>0</v>
      </c>
      <c r="AM48" s="29">
        <v>0</v>
      </c>
      <c r="AN48" s="30">
        <v>0</v>
      </c>
      <c r="AO48" s="27">
        <f>AF48+AG48+AH48+AI48</f>
        <v>29.57</v>
      </c>
      <c r="AP48" s="26">
        <f>AJ48</f>
        <v>3</v>
      </c>
      <c r="AQ48" s="23">
        <f>(AK48*3)+(AL48*10)+(AM48*5)+(AN48*20)</f>
        <v>3</v>
      </c>
      <c r="AR48" s="45">
        <f>AO48+AP48+AQ48</f>
        <v>35.57</v>
      </c>
      <c r="AS48" s="31">
        <v>15.77</v>
      </c>
      <c r="AT48" s="28"/>
      <c r="AU48" s="28"/>
      <c r="AV48" s="29">
        <v>5</v>
      </c>
      <c r="AW48" s="29">
        <v>1</v>
      </c>
      <c r="AX48" s="29">
        <v>0</v>
      </c>
      <c r="AY48" s="29">
        <v>0</v>
      </c>
      <c r="AZ48" s="30">
        <v>0</v>
      </c>
      <c r="BA48" s="27">
        <f>AS48+AT48+AU48</f>
        <v>15.77</v>
      </c>
      <c r="BB48" s="26">
        <f>AV48</f>
        <v>5</v>
      </c>
      <c r="BC48" s="23">
        <f>(AW48*3)+(AX48*10)+(AY48*5)+(AZ48*20)</f>
        <v>3</v>
      </c>
      <c r="BD48" s="45">
        <f>BA48+BB48+BC48</f>
        <v>23.77</v>
      </c>
      <c r="BE48" s="27"/>
      <c r="BF48" s="43"/>
      <c r="BG48" s="29"/>
      <c r="BH48" s="29"/>
      <c r="BI48" s="29"/>
      <c r="BJ48" s="29"/>
      <c r="BK48" s="30"/>
      <c r="BL48" s="40">
        <f>BE48+BF48</f>
        <v>0</v>
      </c>
      <c r="BM48" s="37">
        <f>BG48/2</f>
        <v>0</v>
      </c>
      <c r="BN48" s="36">
        <f>(BH48*3)+(BI48*5)+(BJ48*5)+(BK48*20)</f>
        <v>0</v>
      </c>
      <c r="BO48" s="35">
        <f>BL48+BM48+BN48</f>
        <v>0</v>
      </c>
      <c r="BP48" s="31">
        <v>33.4</v>
      </c>
      <c r="BQ48" s="28"/>
      <c r="BR48" s="28"/>
      <c r="BS48" s="28"/>
      <c r="BT48" s="29">
        <v>0</v>
      </c>
      <c r="BU48" s="29">
        <v>0</v>
      </c>
      <c r="BV48" s="29">
        <v>0</v>
      </c>
      <c r="BW48" s="29">
        <v>0</v>
      </c>
      <c r="BX48" s="30">
        <v>0</v>
      </c>
      <c r="BY48" s="27">
        <f>BP48+BQ48+BR48+BS48</f>
        <v>33.4</v>
      </c>
      <c r="BZ48" s="26">
        <f>BT48</f>
        <v>0</v>
      </c>
      <c r="CA48" s="32">
        <f>(BU48*3)+(BV48*10)+(BW48*5)+(BX48*20)</f>
        <v>0</v>
      </c>
      <c r="CB48" s="72">
        <f>BY48+BZ48+CA48</f>
        <v>33.4</v>
      </c>
      <c r="CC48" s="31">
        <v>23.89</v>
      </c>
      <c r="CD48" s="28"/>
      <c r="CE48" s="29">
        <v>0</v>
      </c>
      <c r="CF48" s="29">
        <v>0</v>
      </c>
      <c r="CG48" s="29">
        <v>0</v>
      </c>
      <c r="CH48" s="29">
        <v>0</v>
      </c>
      <c r="CI48" s="30">
        <v>0</v>
      </c>
      <c r="CJ48" s="27">
        <f>CC48+CD48</f>
        <v>23.89</v>
      </c>
      <c r="CK48" s="26">
        <f>CE48</f>
        <v>0</v>
      </c>
      <c r="CL48" s="23">
        <f>(CF48*3)+(CG48*10)+(CH48*5)+(CI48*20)</f>
        <v>0</v>
      </c>
      <c r="CM48" s="45">
        <f>CJ48+CK48+CL48</f>
        <v>23.89</v>
      </c>
      <c r="IL48" s="79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</row>
    <row r="49" spans="1:323" s="4" customFormat="1" x14ac:dyDescent="0.2">
      <c r="A49" s="33">
        <v>7</v>
      </c>
      <c r="B49" s="82" t="s">
        <v>149</v>
      </c>
      <c r="C49" s="83"/>
      <c r="D49" s="84"/>
      <c r="E49" s="84" t="s">
        <v>15</v>
      </c>
      <c r="F49" s="85" t="s">
        <v>102</v>
      </c>
      <c r="G49" s="86" t="str">
        <f>IF(AND(OR($G$2="Y",$H$2="Y"),I49&lt;5,J49&lt;5),IF(AND(I49=#REF!,J49=#REF!),#REF!+1,1),"")</f>
        <v/>
      </c>
      <c r="H49" s="87" t="e">
        <f>IF(AND($H$2="Y",J49&gt;0,OR(AND(G49=1,#REF!=10),AND(G49=2,#REF!=20),AND(G49=3,#REF!=30),AND(G49=4,#REF!=40),AND(G49=5,#REF!=50),AND(G49=6,#REF!=60),AND(G49=7,#REF!=70),AND(G49=8,#REF!=80),AND(G49=9,#REF!=90),AND(G49=10,#REF!=100))),VLOOKUP(J49-1,SortLookup!$A$13:$B$16,2,FALSE),"")</f>
        <v>#REF!</v>
      </c>
      <c r="I49" s="88">
        <f>IF(ISNA(VLOOKUP(E49,SortLookup!$A$1:$B$5,2,FALSE))," ",VLOOKUP(E49,SortLookup!$A$1:$B$5,2,FALSE))</f>
        <v>0</v>
      </c>
      <c r="J49" s="89" t="str">
        <f>IF(ISNA(VLOOKUP(F49,SortLookup!$A$7:$B$11,2,FALSE))," ",VLOOKUP(F49,SortLookup!$A$7:$B$11,2,FALSE))</f>
        <v xml:space="preserve"> </v>
      </c>
      <c r="K49" s="58">
        <f>L49+M49+O49</f>
        <v>170.78</v>
      </c>
      <c r="L49" s="59">
        <f>AB49+AO49+BA49+BL49+BY49+CJ49+CU49+DF49+DQ49+EB49+EM49+EX49+FI49+FT49+GE49+GP49+HA49+HL49+HW49+IH49</f>
        <v>139.78</v>
      </c>
      <c r="M49" s="36">
        <f>AD49+AQ49+BC49+BN49+CA49+CL49+CW49+DH49+DS49+ED49+EO49+EZ49+FK49+FV49+GG49+GR49+HC49+HN49+HY49+IJ49</f>
        <v>9</v>
      </c>
      <c r="N49" s="37">
        <f>O49</f>
        <v>22</v>
      </c>
      <c r="O49" s="60">
        <f>W49+AJ49+AV49+BG49+BT49+CE49+CP49+DA49+DL49+DW49+EH49+ES49+FD49+FO49+FZ49+GK49+GV49+HG49+HR49+IC49</f>
        <v>22</v>
      </c>
      <c r="P49" s="90">
        <v>26.22</v>
      </c>
      <c r="Q49" s="91"/>
      <c r="R49" s="91"/>
      <c r="S49" s="91"/>
      <c r="T49" s="91"/>
      <c r="U49" s="91"/>
      <c r="V49" s="91"/>
      <c r="W49" s="92">
        <v>9</v>
      </c>
      <c r="X49" s="92">
        <v>0</v>
      </c>
      <c r="Y49" s="92">
        <v>0</v>
      </c>
      <c r="Z49" s="92">
        <v>0</v>
      </c>
      <c r="AA49" s="93">
        <v>0</v>
      </c>
      <c r="AB49" s="40">
        <f>P49+Q49+R49+S49+T49+U49+V49</f>
        <v>26.22</v>
      </c>
      <c r="AC49" s="37">
        <f>W49</f>
        <v>9</v>
      </c>
      <c r="AD49" s="36">
        <f>(X49*3)+(Y49*10)+(Z49*5)+(AA49*20)</f>
        <v>0</v>
      </c>
      <c r="AE49" s="94">
        <f>AB49+AC49+AD49</f>
        <v>35.22</v>
      </c>
      <c r="AF49" s="90">
        <v>36.200000000000003</v>
      </c>
      <c r="AG49" s="91"/>
      <c r="AH49" s="91"/>
      <c r="AI49" s="91"/>
      <c r="AJ49" s="92">
        <v>6</v>
      </c>
      <c r="AK49" s="92">
        <v>2</v>
      </c>
      <c r="AL49" s="92">
        <v>0</v>
      </c>
      <c r="AM49" s="92">
        <v>0</v>
      </c>
      <c r="AN49" s="93">
        <v>0</v>
      </c>
      <c r="AO49" s="40">
        <f>AF49+AG49+AH49+AI49</f>
        <v>36.200000000000003</v>
      </c>
      <c r="AP49" s="37">
        <f>AJ49</f>
        <v>6</v>
      </c>
      <c r="AQ49" s="36">
        <f>(AK49*3)+(AL49*10)+(AM49*5)+(AN49*20)</f>
        <v>6</v>
      </c>
      <c r="AR49" s="94">
        <f>AO49+AP49+AQ49</f>
        <v>48.2</v>
      </c>
      <c r="AS49" s="90">
        <v>15.96</v>
      </c>
      <c r="AT49" s="91"/>
      <c r="AU49" s="91"/>
      <c r="AV49" s="92">
        <v>2</v>
      </c>
      <c r="AW49" s="92">
        <v>0</v>
      </c>
      <c r="AX49" s="92">
        <v>0</v>
      </c>
      <c r="AY49" s="29">
        <v>0</v>
      </c>
      <c r="AZ49" s="30">
        <v>0</v>
      </c>
      <c r="BA49" s="27">
        <f>AS49+AT49+AU49</f>
        <v>15.96</v>
      </c>
      <c r="BB49" s="26">
        <f>AV49</f>
        <v>2</v>
      </c>
      <c r="BC49" s="23">
        <f>(AW49*3)+(AX49*10)+(AY49*5)+(AZ49*20)</f>
        <v>0</v>
      </c>
      <c r="BD49" s="45">
        <f>BA49+BB49+BC49</f>
        <v>17.96</v>
      </c>
      <c r="BE49" s="27"/>
      <c r="BF49" s="43"/>
      <c r="BG49" s="29"/>
      <c r="BH49" s="29"/>
      <c r="BI49" s="29"/>
      <c r="BJ49" s="29"/>
      <c r="BK49" s="30"/>
      <c r="BL49" s="40">
        <f>BE49+BF49</f>
        <v>0</v>
      </c>
      <c r="BM49" s="37">
        <f>BG49/2</f>
        <v>0</v>
      </c>
      <c r="BN49" s="36">
        <f>(BH49*3)+(BI49*5)+(BJ49*5)+(BK49*20)</f>
        <v>0</v>
      </c>
      <c r="BO49" s="35">
        <f>BL49+BM49+BN49</f>
        <v>0</v>
      </c>
      <c r="BP49" s="31">
        <v>27.88</v>
      </c>
      <c r="BQ49" s="28"/>
      <c r="BR49" s="28"/>
      <c r="BS49" s="28"/>
      <c r="BT49" s="29">
        <v>4</v>
      </c>
      <c r="BU49" s="29">
        <v>0</v>
      </c>
      <c r="BV49" s="29">
        <v>0</v>
      </c>
      <c r="BW49" s="29">
        <v>0</v>
      </c>
      <c r="BX49" s="30">
        <v>0</v>
      </c>
      <c r="BY49" s="27">
        <f>BP49+BQ49+BR49+BS49</f>
        <v>27.88</v>
      </c>
      <c r="BZ49" s="26">
        <f>BT49</f>
        <v>4</v>
      </c>
      <c r="CA49" s="32">
        <f>(BU49*3)+(BV49*10)+(BW49*5)+(BX49*20)</f>
        <v>0</v>
      </c>
      <c r="CB49" s="72">
        <f>BY49+BZ49+CA49</f>
        <v>31.88</v>
      </c>
      <c r="CC49" s="31">
        <v>33.520000000000003</v>
      </c>
      <c r="CD49" s="28"/>
      <c r="CE49" s="29">
        <v>1</v>
      </c>
      <c r="CF49" s="29">
        <v>1</v>
      </c>
      <c r="CG49" s="29">
        <v>0</v>
      </c>
      <c r="CH49" s="29">
        <v>0</v>
      </c>
      <c r="CI49" s="30">
        <v>0</v>
      </c>
      <c r="CJ49" s="27">
        <f>CC49+CD49</f>
        <v>33.520000000000003</v>
      </c>
      <c r="CK49" s="26">
        <f>CE49</f>
        <v>1</v>
      </c>
      <c r="CL49" s="23">
        <f>(CF49*3)+(CG49*10)+(CH49*5)+(CI49*20)</f>
        <v>3</v>
      </c>
      <c r="CM49" s="45">
        <f>CJ49+CK49+CL49</f>
        <v>37.520000000000003</v>
      </c>
      <c r="IL49" s="79"/>
      <c r="IM49"/>
      <c r="IN49"/>
      <c r="IQ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</row>
    <row r="50" spans="1:323" s="4" customFormat="1" x14ac:dyDescent="0.2">
      <c r="A50" s="33">
        <v>8</v>
      </c>
      <c r="B50" s="63" t="s">
        <v>154</v>
      </c>
      <c r="C50" s="25"/>
      <c r="D50" s="64" t="s">
        <v>110</v>
      </c>
      <c r="E50" s="64" t="s">
        <v>15</v>
      </c>
      <c r="F50" s="65" t="s">
        <v>102</v>
      </c>
      <c r="G50" s="24" t="str">
        <f>IF(AND(OR($G$2="Y",$H$2="Y"),I50&lt;5,J50&lt;5),IF(AND(I50=#REF!,J50=#REF!),#REF!+1,1),"")</f>
        <v/>
      </c>
      <c r="H50" s="21" t="e">
        <f>IF(AND($H$2="Y",J50&gt;0,OR(AND(G50=1,#REF!=10),AND(G50=2,#REF!=20),AND(G50=3,#REF!=30),AND(G50=4,#REF!=40),AND(G50=5,#REF!=50),AND(G50=6,#REF!=60),AND(G50=7,#REF!=70),AND(G50=8,#REF!=80),AND(G50=9,#REF!=90),AND(G50=10,#REF!=100))),VLOOKUP(J50-1,SortLookup!$A$13:$B$16,2,FALSE),"")</f>
        <v>#REF!</v>
      </c>
      <c r="I50" s="34">
        <f>IF(ISNA(VLOOKUP(E50,SortLookup!$A$1:$B$5,2,FALSE))," ",VLOOKUP(E50,SortLookup!$A$1:$B$5,2,FALSE))</f>
        <v>0</v>
      </c>
      <c r="J50" s="22" t="str">
        <f>IF(ISNA(VLOOKUP(F50,SortLookup!$A$7:$B$11,2,FALSE))," ",VLOOKUP(F50,SortLookup!$A$7:$B$11,2,FALSE))</f>
        <v xml:space="preserve"> </v>
      </c>
      <c r="K50" s="58">
        <f>L50+M50+O50</f>
        <v>173.71</v>
      </c>
      <c r="L50" s="59">
        <f>AB50+AO50+BA50+BL50+BY50+CJ50+CU50+DF50+DQ50+EB50+EM50+EX50+FI50+FT50+GE50+GP50+HA50+HL50+HW50+IH50</f>
        <v>138.71</v>
      </c>
      <c r="M50" s="36">
        <f>AD50+AQ50+BC50+BN50+CA50+CL50+CW50+DH50+DS50+ED50+EO50+EZ50+FK50+FV50+GG50+GR50+HC50+HN50+HY50+IJ50</f>
        <v>11</v>
      </c>
      <c r="N50" s="37">
        <f>O50</f>
        <v>24</v>
      </c>
      <c r="O50" s="60">
        <f>W50+AJ50+AV50+BG50+BT50+CE50+CP50+DA50+DL50+DW50+EH50+ES50+FD50+FO50+FZ50+GK50+GV50+HG50+HR50+IC50</f>
        <v>24</v>
      </c>
      <c r="P50" s="31">
        <v>30.36</v>
      </c>
      <c r="Q50" s="28"/>
      <c r="R50" s="28"/>
      <c r="S50" s="28"/>
      <c r="T50" s="28"/>
      <c r="U50" s="28"/>
      <c r="V50" s="28"/>
      <c r="W50" s="29">
        <v>2</v>
      </c>
      <c r="X50" s="29">
        <v>0</v>
      </c>
      <c r="Y50" s="29">
        <v>0</v>
      </c>
      <c r="Z50" s="29">
        <v>0</v>
      </c>
      <c r="AA50" s="30">
        <v>0</v>
      </c>
      <c r="AB50" s="27">
        <f>P50+Q50+R50+S50+T50+U50+V50</f>
        <v>30.36</v>
      </c>
      <c r="AC50" s="26">
        <f>W50</f>
        <v>2</v>
      </c>
      <c r="AD50" s="23">
        <f>(X50*3)+(Y50*10)+(Z50*5)+(AA50*20)</f>
        <v>0</v>
      </c>
      <c r="AE50" s="45">
        <f>AB50+AC50+AD50</f>
        <v>32.36</v>
      </c>
      <c r="AF50" s="31">
        <v>30.96</v>
      </c>
      <c r="AG50" s="28"/>
      <c r="AH50" s="28"/>
      <c r="AI50" s="28"/>
      <c r="AJ50" s="29">
        <v>14</v>
      </c>
      <c r="AK50" s="29">
        <v>0</v>
      </c>
      <c r="AL50" s="29">
        <v>0</v>
      </c>
      <c r="AM50" s="29">
        <v>0</v>
      </c>
      <c r="AN50" s="30">
        <v>0</v>
      </c>
      <c r="AO50" s="27">
        <f>AF50+AG50+AH50+AI50</f>
        <v>30.96</v>
      </c>
      <c r="AP50" s="26">
        <f>AJ50</f>
        <v>14</v>
      </c>
      <c r="AQ50" s="23">
        <f>(AK50*3)+(AL50*10)+(AM50*5)+(AN50*20)</f>
        <v>0</v>
      </c>
      <c r="AR50" s="45">
        <f>AO50+AP50+AQ50</f>
        <v>44.96</v>
      </c>
      <c r="AS50" s="31">
        <v>19.190000000000001</v>
      </c>
      <c r="AT50" s="28"/>
      <c r="AU50" s="28"/>
      <c r="AV50" s="29">
        <v>3</v>
      </c>
      <c r="AW50" s="29">
        <v>0</v>
      </c>
      <c r="AX50" s="29">
        <v>0</v>
      </c>
      <c r="AY50" s="29">
        <v>0</v>
      </c>
      <c r="AZ50" s="30">
        <v>0</v>
      </c>
      <c r="BA50" s="27">
        <f>AS50+AT50+AU50</f>
        <v>19.190000000000001</v>
      </c>
      <c r="BB50" s="26">
        <f>AV50</f>
        <v>3</v>
      </c>
      <c r="BC50" s="23">
        <f>(AW50*3)+(AX50*10)+(AY50*5)+(AZ50*20)</f>
        <v>0</v>
      </c>
      <c r="BD50" s="45">
        <f>BA50+BB50+BC50</f>
        <v>22.19</v>
      </c>
      <c r="BE50" s="27"/>
      <c r="BF50" s="43"/>
      <c r="BG50" s="29"/>
      <c r="BH50" s="29"/>
      <c r="BI50" s="29"/>
      <c r="BJ50" s="29"/>
      <c r="BK50" s="30"/>
      <c r="BL50" s="40">
        <f>BE50+BF50</f>
        <v>0</v>
      </c>
      <c r="BM50" s="37">
        <f>BG50/2</f>
        <v>0</v>
      </c>
      <c r="BN50" s="36">
        <f>(BH50*3)+(BI50*5)+(BJ50*5)+(BK50*20)</f>
        <v>0</v>
      </c>
      <c r="BO50" s="35">
        <f>BL50+BM50+BN50</f>
        <v>0</v>
      </c>
      <c r="BP50" s="31">
        <v>32.29</v>
      </c>
      <c r="BQ50" s="28"/>
      <c r="BR50" s="28"/>
      <c r="BS50" s="28"/>
      <c r="BT50" s="29">
        <v>4</v>
      </c>
      <c r="BU50" s="29">
        <v>0</v>
      </c>
      <c r="BV50" s="29">
        <v>0</v>
      </c>
      <c r="BW50" s="29">
        <v>1</v>
      </c>
      <c r="BX50" s="30">
        <v>0</v>
      </c>
      <c r="BY50" s="27">
        <f>BP50+BQ50+BR50+BS50</f>
        <v>32.29</v>
      </c>
      <c r="BZ50" s="26">
        <f>BT50</f>
        <v>4</v>
      </c>
      <c r="CA50" s="32">
        <f>(BU50*3)+(BV50*10)+(BW50*5)+(BX50*20)</f>
        <v>5</v>
      </c>
      <c r="CB50" s="72">
        <f>BY50+BZ50+CA50</f>
        <v>41.29</v>
      </c>
      <c r="CC50" s="31">
        <v>25.91</v>
      </c>
      <c r="CD50" s="28"/>
      <c r="CE50" s="29">
        <v>1</v>
      </c>
      <c r="CF50" s="29">
        <v>2</v>
      </c>
      <c r="CG50" s="29">
        <v>0</v>
      </c>
      <c r="CH50" s="29">
        <v>0</v>
      </c>
      <c r="CI50" s="30">
        <v>0</v>
      </c>
      <c r="CJ50" s="27">
        <f>CC50+CD50</f>
        <v>25.91</v>
      </c>
      <c r="CK50" s="26">
        <f>CE50</f>
        <v>1</v>
      </c>
      <c r="CL50" s="23">
        <f>(CF50*3)+(CG50*10)+(CH50*5)+(CI50*20)</f>
        <v>6</v>
      </c>
      <c r="CM50" s="45">
        <f>CJ50+CK50+CL50</f>
        <v>32.909999999999997</v>
      </c>
      <c r="IL50" s="79"/>
    </row>
    <row r="51" spans="1:323" s="4" customFormat="1" x14ac:dyDescent="0.2">
      <c r="A51" s="33">
        <v>9</v>
      </c>
      <c r="B51" s="63" t="s">
        <v>164</v>
      </c>
      <c r="C51" s="25"/>
      <c r="D51" s="64" t="s">
        <v>107</v>
      </c>
      <c r="E51" s="64" t="s">
        <v>15</v>
      </c>
      <c r="F51" s="65" t="s">
        <v>22</v>
      </c>
      <c r="G51" s="24" t="str">
        <f>IF(AND(OR($G$2="Y",$H$2="Y"),I51&lt;5,J51&lt;5),IF(AND(I51=#REF!,J51=#REF!),#REF!+1,1),"")</f>
        <v/>
      </c>
      <c r="H51" s="21" t="e">
        <f>IF(AND($H$2="Y",J51&gt;0,OR(AND(G51=1,#REF!=10),AND(G51=2,#REF!=20),AND(G51=3,#REF!=30),AND(G51=4,#REF!=40),AND(G51=5,#REF!=50),AND(G51=6,#REF!=60),AND(G51=7,#REF!=70),AND(G51=8,#REF!=80),AND(G51=9,#REF!=90),AND(G51=10,#REF!=100))),VLOOKUP(J51-1,SortLookup!$A$13:$B$16,2,FALSE),"")</f>
        <v>#REF!</v>
      </c>
      <c r="I51" s="34">
        <f>IF(ISNA(VLOOKUP(E51,SortLookup!$A$1:$B$5,2,FALSE))," ",VLOOKUP(E51,SortLookup!$A$1:$B$5,2,FALSE))</f>
        <v>0</v>
      </c>
      <c r="J51" s="22">
        <f>IF(ISNA(VLOOKUP(F51,SortLookup!$A$7:$B$11,2,FALSE))," ",VLOOKUP(F51,SortLookup!$A$7:$B$11,2,FALSE))</f>
        <v>3</v>
      </c>
      <c r="K51" s="58">
        <f>L51+M51+O51</f>
        <v>175.96</v>
      </c>
      <c r="L51" s="59">
        <f>AB51+AO51+BA51+BL51+BY51+CJ51+CU45+DF45+DQ45+EB45+EM45+EX45+FI45+FT45+GE45+GP45+HA45+HL45+HW45+IH45</f>
        <v>160.96</v>
      </c>
      <c r="M51" s="36">
        <f>AD51+AQ51+BC51+BN51+CA51+CL51+CW45+DH45+DS45+ED45+EO45+EZ45+FK45+FV45+GG45+GR45+HC45+HN45+HY45+IJ45</f>
        <v>0</v>
      </c>
      <c r="N51" s="37">
        <f>O51</f>
        <v>15</v>
      </c>
      <c r="O51" s="60">
        <f>W51+AJ51+AV51+BG51+BT51+CE51+CP45+DA45+DL45+DW45+EH45+ES45+FD45+FO45+FZ45+GK45+GV45+HG45+HR45+IC45</f>
        <v>15</v>
      </c>
      <c r="P51" s="31">
        <v>29.89</v>
      </c>
      <c r="Q51" s="28"/>
      <c r="R51" s="28"/>
      <c r="S51" s="28"/>
      <c r="T51" s="28"/>
      <c r="U51" s="28"/>
      <c r="V51" s="28"/>
      <c r="W51" s="29">
        <v>5</v>
      </c>
      <c r="X51" s="29">
        <v>0</v>
      </c>
      <c r="Y51" s="29">
        <v>0</v>
      </c>
      <c r="Z51" s="29">
        <v>0</v>
      </c>
      <c r="AA51" s="30">
        <v>0</v>
      </c>
      <c r="AB51" s="27">
        <f>P51+Q51+R51+S51+T51+U51+V51</f>
        <v>29.89</v>
      </c>
      <c r="AC51" s="26">
        <f>W51</f>
        <v>5</v>
      </c>
      <c r="AD51" s="23">
        <f>(X51*3)+(Y51*10)+(Z51*5)+(AA51*20)</f>
        <v>0</v>
      </c>
      <c r="AE51" s="45">
        <f>AB51+AC51+AD51</f>
        <v>34.89</v>
      </c>
      <c r="AF51" s="31">
        <v>33.51</v>
      </c>
      <c r="AG51" s="28"/>
      <c r="AH51" s="28"/>
      <c r="AI51" s="28"/>
      <c r="AJ51" s="29">
        <v>7</v>
      </c>
      <c r="AK51" s="29">
        <v>0</v>
      </c>
      <c r="AL51" s="29">
        <v>0</v>
      </c>
      <c r="AM51" s="29">
        <v>0</v>
      </c>
      <c r="AN51" s="30">
        <v>0</v>
      </c>
      <c r="AO51" s="27">
        <f>AF51+AG51+AH51+AI51</f>
        <v>33.51</v>
      </c>
      <c r="AP51" s="26">
        <f>AJ51</f>
        <v>7</v>
      </c>
      <c r="AQ51" s="23">
        <f>(AK51*3)+(AL51*10)+(AM51*5)+(AN51*20)</f>
        <v>0</v>
      </c>
      <c r="AR51" s="45">
        <f>AO51+AP51+AQ51</f>
        <v>40.51</v>
      </c>
      <c r="AS51" s="31">
        <v>23.56</v>
      </c>
      <c r="AT51" s="28"/>
      <c r="AU51" s="28"/>
      <c r="AV51" s="29">
        <v>2</v>
      </c>
      <c r="AW51" s="29">
        <v>0</v>
      </c>
      <c r="AX51" s="29">
        <v>0</v>
      </c>
      <c r="AY51" s="29">
        <v>0</v>
      </c>
      <c r="AZ51" s="30">
        <v>0</v>
      </c>
      <c r="BA51" s="27">
        <f>AS51+AT51+AU51</f>
        <v>23.56</v>
      </c>
      <c r="BB51" s="26">
        <f>AV51</f>
        <v>2</v>
      </c>
      <c r="BC51" s="23">
        <f>(AW51*3)+(AX51*10)+(AY51*5)+(AZ51*20)</f>
        <v>0</v>
      </c>
      <c r="BD51" s="45">
        <f>BA51+BB51+BC51</f>
        <v>25.56</v>
      </c>
      <c r="BE51" s="27"/>
      <c r="BF51" s="43"/>
      <c r="BG51" s="29"/>
      <c r="BH51" s="29"/>
      <c r="BI51" s="29"/>
      <c r="BJ51" s="29"/>
      <c r="BK51" s="30"/>
      <c r="BL51" s="40">
        <f>BE51+BF51</f>
        <v>0</v>
      </c>
      <c r="BM51" s="37">
        <f>BG51/2</f>
        <v>0</v>
      </c>
      <c r="BN51" s="36">
        <f>(BH51*3)+(BI51*5)+(BJ51*5)+(BK51*20)</f>
        <v>0</v>
      </c>
      <c r="BO51" s="35">
        <f>BL51+BM51+BN51</f>
        <v>0</v>
      </c>
      <c r="BP51" s="31">
        <v>40.72</v>
      </c>
      <c r="BQ51" s="28"/>
      <c r="BR51" s="28"/>
      <c r="BS51" s="28"/>
      <c r="BT51" s="29">
        <v>0</v>
      </c>
      <c r="BU51" s="29">
        <v>0</v>
      </c>
      <c r="BV51" s="29">
        <v>0</v>
      </c>
      <c r="BW51" s="29">
        <v>0</v>
      </c>
      <c r="BX51" s="30">
        <v>0</v>
      </c>
      <c r="BY51" s="27">
        <f>BP51+BQ51+BR51+BS51</f>
        <v>40.72</v>
      </c>
      <c r="BZ51" s="26">
        <f>BT51</f>
        <v>0</v>
      </c>
      <c r="CA51" s="32">
        <f>(BU51*3)+(BV51*10)+(BW51*5)+(BX51*20)</f>
        <v>0</v>
      </c>
      <c r="CB51" s="72">
        <f>BY51+BZ51+CA51</f>
        <v>40.72</v>
      </c>
      <c r="CC51" s="31">
        <v>33.28</v>
      </c>
      <c r="CD51" s="28"/>
      <c r="CE51" s="29">
        <v>1</v>
      </c>
      <c r="CF51" s="29">
        <v>0</v>
      </c>
      <c r="CG51" s="29">
        <v>0</v>
      </c>
      <c r="CH51" s="29">
        <v>0</v>
      </c>
      <c r="CI51" s="30">
        <v>0</v>
      </c>
      <c r="CJ51" s="27">
        <f>CC51+CD51</f>
        <v>33.28</v>
      </c>
      <c r="CK51" s="26">
        <f>CE51</f>
        <v>1</v>
      </c>
      <c r="CL51" s="23">
        <f>(CF51*3)+(CG51*10)+(CH51*5)+(CI51*20)</f>
        <v>0</v>
      </c>
      <c r="CM51" s="45">
        <f>CJ51+CK51+CL51</f>
        <v>34.28</v>
      </c>
      <c r="IL51" s="79"/>
      <c r="IO51"/>
      <c r="IP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</row>
    <row r="52" spans="1:323" s="4" customFormat="1" x14ac:dyDescent="0.2">
      <c r="A52" s="33">
        <v>10</v>
      </c>
      <c r="B52" s="63" t="s">
        <v>143</v>
      </c>
      <c r="C52" s="25"/>
      <c r="D52" s="64"/>
      <c r="E52" s="64" t="s">
        <v>15</v>
      </c>
      <c r="F52" s="65" t="s">
        <v>22</v>
      </c>
      <c r="G52" s="24" t="str">
        <f>IF(AND(OR($G$2="Y",$H$2="Y"),I52&lt;5,J52&lt;5),IF(AND(I52=#REF!,J52=#REF!),#REF!+1,1),"")</f>
        <v/>
      </c>
      <c r="H52" s="21" t="e">
        <f>IF(AND($H$2="Y",J52&gt;0,OR(AND(G52=1,#REF!=10),AND(G52=2,#REF!=20),AND(G52=3,#REF!=30),AND(G52=4,#REF!=40),AND(G52=5,#REF!=50),AND(G52=6,#REF!=60),AND(G52=7,#REF!=70),AND(G52=8,#REF!=80),AND(G52=9,#REF!=90),AND(G52=10,#REF!=100))),VLOOKUP(J52-1,SortLookup!$A$13:$B$16,2,FALSE),"")</f>
        <v>#REF!</v>
      </c>
      <c r="I52" s="34">
        <f>IF(ISNA(VLOOKUP(E52,SortLookup!$A$1:$B$5,2,FALSE))," ",VLOOKUP(E52,SortLookup!$A$1:$B$5,2,FALSE))</f>
        <v>0</v>
      </c>
      <c r="J52" s="22">
        <f>IF(ISNA(VLOOKUP(F52,SortLookup!$A$7:$B$11,2,FALSE))," ",VLOOKUP(F52,SortLookup!$A$7:$B$11,2,FALSE))</f>
        <v>3</v>
      </c>
      <c r="K52" s="58">
        <f>L52+M52+O52</f>
        <v>186.28</v>
      </c>
      <c r="L52" s="59">
        <f>AB52+AO52+BA52+BL52+BY52+CJ52+CU52+DF52+DQ52+EB52+EM52+EX52+FI52+FT52+GE52+GP52+HA52+HL52+HW52+IH52</f>
        <v>156.28</v>
      </c>
      <c r="M52" s="36">
        <f>AD52+AQ52+BC52+BN52+CA52+CL52+CW52+DH52+DS52+ED52+EO52+EZ52+FK52+FV52+GG52+GR52+HC52+HN52+HY52+IJ52</f>
        <v>3</v>
      </c>
      <c r="N52" s="37">
        <f>O52</f>
        <v>27</v>
      </c>
      <c r="O52" s="60">
        <f>W52+AJ52+AV52+BG52+BT52+CE52+CP52+DA52+DL52+DW52+EH52+ES52+FD52+FO52+FZ52+GK52+GV52+HG52+HR52+IC52</f>
        <v>27</v>
      </c>
      <c r="P52" s="31">
        <v>35.700000000000003</v>
      </c>
      <c r="Q52" s="28"/>
      <c r="R52" s="28"/>
      <c r="S52" s="28"/>
      <c r="T52" s="28"/>
      <c r="U52" s="28"/>
      <c r="V52" s="28"/>
      <c r="W52" s="29">
        <v>6</v>
      </c>
      <c r="X52" s="29">
        <v>0</v>
      </c>
      <c r="Y52" s="29">
        <v>0</v>
      </c>
      <c r="Z52" s="29">
        <v>0</v>
      </c>
      <c r="AA52" s="30">
        <v>0</v>
      </c>
      <c r="AB52" s="27">
        <f>P52+Q52+R52+S52+T52+U52+V52</f>
        <v>35.700000000000003</v>
      </c>
      <c r="AC52" s="26">
        <f>W52</f>
        <v>6</v>
      </c>
      <c r="AD52" s="23">
        <f>(X52*3)+(Y52*10)+(Z52*5)+(AA52*20)</f>
        <v>0</v>
      </c>
      <c r="AE52" s="45">
        <f>AB52+AC52+AD52</f>
        <v>41.7</v>
      </c>
      <c r="AF52" s="31">
        <v>29.75</v>
      </c>
      <c r="AG52" s="28"/>
      <c r="AH52" s="28"/>
      <c r="AI52" s="28"/>
      <c r="AJ52" s="29">
        <v>11</v>
      </c>
      <c r="AK52" s="29">
        <v>1</v>
      </c>
      <c r="AL52" s="29">
        <v>0</v>
      </c>
      <c r="AM52" s="29">
        <v>0</v>
      </c>
      <c r="AN52" s="30">
        <v>0</v>
      </c>
      <c r="AO52" s="27">
        <f>AF52+AG52+AH52+AI52</f>
        <v>29.75</v>
      </c>
      <c r="AP52" s="26">
        <f>AJ52</f>
        <v>11</v>
      </c>
      <c r="AQ52" s="23">
        <f>(AK52*3)+(AL52*10)+(AM52*5)+(AN52*20)</f>
        <v>3</v>
      </c>
      <c r="AR52" s="45">
        <f>AO52+AP52+AQ52</f>
        <v>43.75</v>
      </c>
      <c r="AS52" s="31">
        <v>21.99</v>
      </c>
      <c r="AT52" s="28"/>
      <c r="AU52" s="28"/>
      <c r="AV52" s="29">
        <v>4</v>
      </c>
      <c r="AW52" s="29">
        <v>0</v>
      </c>
      <c r="AX52" s="29">
        <v>0</v>
      </c>
      <c r="AY52" s="29">
        <v>0</v>
      </c>
      <c r="AZ52" s="30">
        <v>0</v>
      </c>
      <c r="BA52" s="27">
        <f>AS52+AT52+AU52</f>
        <v>21.99</v>
      </c>
      <c r="BB52" s="26">
        <f>AV52</f>
        <v>4</v>
      </c>
      <c r="BC52" s="23">
        <f>(AW52*3)+(AX52*10)+(AY52*5)+(AZ52*20)</f>
        <v>0</v>
      </c>
      <c r="BD52" s="45">
        <f>BA52+BB52+BC52</f>
        <v>25.99</v>
      </c>
      <c r="BE52" s="27"/>
      <c r="BF52" s="43"/>
      <c r="BG52" s="29"/>
      <c r="BH52" s="29"/>
      <c r="BI52" s="29"/>
      <c r="BJ52" s="29"/>
      <c r="BK52" s="30"/>
      <c r="BL52" s="40">
        <f>BE52+BF52</f>
        <v>0</v>
      </c>
      <c r="BM52" s="37">
        <f>BG52/2</f>
        <v>0</v>
      </c>
      <c r="BN52" s="36">
        <f>(BH52*3)+(BI52*5)+(BJ52*5)+(BK52*20)</f>
        <v>0</v>
      </c>
      <c r="BO52" s="35">
        <f>BL52+BM52+BN52</f>
        <v>0</v>
      </c>
      <c r="BP52" s="31">
        <v>42.18</v>
      </c>
      <c r="BQ52" s="28"/>
      <c r="BR52" s="28"/>
      <c r="BS52" s="28"/>
      <c r="BT52" s="29">
        <v>4</v>
      </c>
      <c r="BU52" s="29">
        <v>0</v>
      </c>
      <c r="BV52" s="29">
        <v>0</v>
      </c>
      <c r="BW52" s="29">
        <v>0</v>
      </c>
      <c r="BX52" s="30">
        <v>0</v>
      </c>
      <c r="BY52" s="27">
        <f>BP52+BQ52+BR52+BS52</f>
        <v>42.18</v>
      </c>
      <c r="BZ52" s="26">
        <f>BT52</f>
        <v>4</v>
      </c>
      <c r="CA52" s="32">
        <f>(BU52*3)+(BV52*10)+(BW52*5)+(BX52*20)</f>
        <v>0</v>
      </c>
      <c r="CB52" s="72">
        <f>BY52+BZ52+CA52</f>
        <v>46.18</v>
      </c>
      <c r="CC52" s="31">
        <v>26.66</v>
      </c>
      <c r="CD52" s="28"/>
      <c r="CE52" s="29">
        <v>2</v>
      </c>
      <c r="CF52" s="29">
        <v>0</v>
      </c>
      <c r="CG52" s="29">
        <v>0</v>
      </c>
      <c r="CH52" s="29">
        <v>0</v>
      </c>
      <c r="CI52" s="30">
        <v>0</v>
      </c>
      <c r="CJ52" s="27">
        <f>CC52+CD52</f>
        <v>26.66</v>
      </c>
      <c r="CK52" s="26">
        <f>CE52</f>
        <v>2</v>
      </c>
      <c r="CL52" s="23">
        <f>(CF52*3)+(CG52*10)+(CH52*5)+(CI52*20)</f>
        <v>0</v>
      </c>
      <c r="CM52" s="45">
        <f>CJ52+CK52+CL52</f>
        <v>28.66</v>
      </c>
      <c r="CN52" s="1"/>
      <c r="CO52" s="1"/>
      <c r="CP52" s="2"/>
      <c r="CQ52" s="2"/>
      <c r="CR52" s="2"/>
      <c r="CS52" s="2"/>
      <c r="CT52" s="2"/>
      <c r="CU52" s="61"/>
      <c r="CV52" s="13"/>
      <c r="CW52" s="6"/>
      <c r="CX52" s="38"/>
      <c r="CY52" s="1"/>
      <c r="CZ52" s="1"/>
      <c r="DA52" s="2"/>
      <c r="DB52" s="2"/>
      <c r="DC52" s="2"/>
      <c r="DD52" s="2"/>
      <c r="DE52" s="2"/>
      <c r="DF52" s="61"/>
      <c r="DG52" s="13"/>
      <c r="DH52" s="6"/>
      <c r="DI52" s="38"/>
      <c r="DJ52" s="1"/>
      <c r="DK52" s="1"/>
      <c r="DL52" s="2"/>
      <c r="DM52" s="2"/>
      <c r="DN52" s="2"/>
      <c r="DO52" s="2"/>
      <c r="DP52" s="2"/>
      <c r="DQ52" s="61"/>
      <c r="DR52" s="13"/>
      <c r="DS52" s="6"/>
      <c r="DT52" s="38"/>
      <c r="DU52" s="1"/>
      <c r="DV52" s="1"/>
      <c r="DW52" s="2"/>
      <c r="DX52" s="2"/>
      <c r="DY52" s="2"/>
      <c r="DZ52" s="2"/>
      <c r="EA52" s="2"/>
      <c r="EB52" s="61"/>
      <c r="EC52" s="13"/>
      <c r="ED52" s="6"/>
      <c r="EE52" s="38"/>
      <c r="EF52" s="1"/>
      <c r="EG52" s="1"/>
      <c r="EH52" s="2"/>
      <c r="EI52" s="2"/>
      <c r="EJ52" s="2"/>
      <c r="EK52" s="2"/>
      <c r="EL52" s="2"/>
      <c r="EM52" s="61"/>
      <c r="EN52" s="13"/>
      <c r="EO52" s="6"/>
      <c r="EP52" s="38"/>
      <c r="EQ52" s="1"/>
      <c r="ER52" s="1"/>
      <c r="ES52" s="2"/>
      <c r="ET52" s="2"/>
      <c r="EU52" s="2"/>
      <c r="EV52" s="2"/>
      <c r="EW52" s="2"/>
      <c r="EX52" s="61"/>
      <c r="EY52" s="13"/>
      <c r="EZ52" s="6"/>
      <c r="FA52" s="38"/>
      <c r="FB52" s="1"/>
      <c r="FC52" s="1"/>
      <c r="FD52" s="2"/>
      <c r="FE52" s="2"/>
      <c r="FF52" s="2"/>
      <c r="FG52" s="2"/>
      <c r="FH52" s="2"/>
      <c r="FI52" s="61"/>
      <c r="FJ52" s="13"/>
      <c r="FK52" s="6"/>
      <c r="FL52" s="38"/>
      <c r="FM52" s="1"/>
      <c r="FN52" s="1"/>
      <c r="FO52" s="2"/>
      <c r="FP52" s="2"/>
      <c r="FQ52" s="2"/>
      <c r="FR52" s="2"/>
      <c r="FS52" s="2"/>
      <c r="FT52" s="61"/>
      <c r="FU52" s="13"/>
      <c r="FV52" s="6"/>
      <c r="FW52" s="38"/>
      <c r="FX52" s="1"/>
      <c r="FY52" s="1"/>
      <c r="FZ52" s="2"/>
      <c r="GA52" s="2"/>
      <c r="GB52" s="2"/>
      <c r="GC52" s="2"/>
      <c r="GD52" s="2"/>
      <c r="GE52" s="61"/>
      <c r="GF52" s="13"/>
      <c r="GG52" s="6"/>
      <c r="GH52" s="38"/>
      <c r="GI52" s="1"/>
      <c r="GJ52" s="1"/>
      <c r="GK52" s="2"/>
      <c r="GL52" s="2"/>
      <c r="GM52" s="2"/>
      <c r="GN52" s="2"/>
      <c r="GO52" s="2"/>
      <c r="GP52" s="61"/>
      <c r="GQ52" s="13"/>
      <c r="GR52" s="6"/>
      <c r="GS52" s="38"/>
      <c r="GT52" s="1"/>
      <c r="GU52" s="1"/>
      <c r="GV52" s="2"/>
      <c r="GW52" s="2"/>
      <c r="GX52" s="2"/>
      <c r="GY52" s="2"/>
      <c r="GZ52" s="2"/>
      <c r="HA52" s="61"/>
      <c r="HB52" s="13"/>
      <c r="HC52" s="6"/>
      <c r="HD52" s="38"/>
      <c r="HE52" s="1"/>
      <c r="HF52" s="1"/>
      <c r="HG52" s="2"/>
      <c r="HH52" s="2"/>
      <c r="HI52" s="2"/>
      <c r="HJ52" s="2"/>
      <c r="HK52" s="2"/>
      <c r="HL52" s="61"/>
      <c r="HM52" s="13"/>
      <c r="HN52" s="6"/>
      <c r="HO52" s="38"/>
      <c r="HP52" s="1"/>
      <c r="HQ52" s="1"/>
      <c r="HR52" s="2"/>
      <c r="HS52" s="2"/>
      <c r="HT52" s="2"/>
      <c r="HU52" s="2"/>
      <c r="HV52" s="2"/>
      <c r="HW52" s="61"/>
      <c r="HX52" s="13"/>
      <c r="HY52" s="6"/>
      <c r="HZ52" s="38"/>
      <c r="IA52" s="1"/>
      <c r="IB52" s="1"/>
      <c r="IC52" s="2"/>
      <c r="ID52" s="2"/>
      <c r="IE52" s="2"/>
      <c r="IF52" s="2"/>
      <c r="IG52" s="2"/>
      <c r="IH52" s="61"/>
      <c r="II52" s="13"/>
      <c r="IJ52" s="6"/>
      <c r="IK52" s="38"/>
      <c r="IL52" s="78"/>
      <c r="IM52"/>
      <c r="IN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</row>
    <row r="53" spans="1:323" s="4" customFormat="1" x14ac:dyDescent="0.2">
      <c r="A53" s="33">
        <v>11</v>
      </c>
      <c r="B53" s="63" t="s">
        <v>146</v>
      </c>
      <c r="C53" s="25"/>
      <c r="D53" s="64" t="s">
        <v>147</v>
      </c>
      <c r="E53" s="64" t="s">
        <v>15</v>
      </c>
      <c r="F53" s="65" t="s">
        <v>22</v>
      </c>
      <c r="G53" s="24" t="str">
        <f>IF(AND(OR($G$2="Y",$H$2="Y"),I53&lt;5,J53&lt;5),IF(AND(I53=#REF!,J53=#REF!),#REF!+1,1),"")</f>
        <v/>
      </c>
      <c r="H53" s="21" t="e">
        <f>IF(AND($H$2="Y",J53&gt;0,OR(AND(G53=1,#REF!=10),AND(G53=2,#REF!=20),AND(G53=3,#REF!=30),AND(G53=4,#REF!=40),AND(G53=5,#REF!=50),AND(G53=6,#REF!=60),AND(G53=7,#REF!=70),AND(G53=8,#REF!=80),AND(G53=9,#REF!=90),AND(G53=10,#REF!=100))),VLOOKUP(J53-1,SortLookup!$A$13:$B$16,2,FALSE),"")</f>
        <v>#REF!</v>
      </c>
      <c r="I53" s="34">
        <f>IF(ISNA(VLOOKUP(E53,SortLookup!$A$1:$B$5,2,FALSE))," ",VLOOKUP(E53,SortLookup!$A$1:$B$5,2,FALSE))</f>
        <v>0</v>
      </c>
      <c r="J53" s="22">
        <f>IF(ISNA(VLOOKUP(F53,SortLookup!$A$7:$B$11,2,FALSE))," ",VLOOKUP(F53,SortLookup!$A$7:$B$11,2,FALSE))</f>
        <v>3</v>
      </c>
      <c r="K53" s="58">
        <f>L53+M53+O53</f>
        <v>187.44</v>
      </c>
      <c r="L53" s="59">
        <f>AB53+AO53+BA53+BL53+BY53+CJ53+CU52+DF52+DQ52+EB52+EM52+EX52+FI52+FT52+GE52+GP52+HA52+HL52+HW52+IH52</f>
        <v>147.44</v>
      </c>
      <c r="M53" s="36">
        <f>AD53+AQ53+BC53+BN53+CA53+CL53+CW52+DH52+DS52+ED52+EO52+EZ52+FK52+FV52+GG52+GR52+HC52+HN52+HY52+IJ52</f>
        <v>22</v>
      </c>
      <c r="N53" s="37">
        <f>O53</f>
        <v>18</v>
      </c>
      <c r="O53" s="60">
        <f>W53+AJ53+AV53+BG53+BT53+CE53+CP52+DA52+DL52+DW52+EH52+ES52+FD52+FO52+FZ52+GK52+GV52+HG52+HR52+IC52</f>
        <v>18</v>
      </c>
      <c r="P53" s="31">
        <v>28.96</v>
      </c>
      <c r="Q53" s="28"/>
      <c r="R53" s="28"/>
      <c r="S53" s="28"/>
      <c r="T53" s="28"/>
      <c r="U53" s="28"/>
      <c r="V53" s="28"/>
      <c r="W53" s="29">
        <v>1</v>
      </c>
      <c r="X53" s="29">
        <v>1</v>
      </c>
      <c r="Y53" s="29">
        <v>0</v>
      </c>
      <c r="Z53" s="29">
        <v>0</v>
      </c>
      <c r="AA53" s="30">
        <v>0</v>
      </c>
      <c r="AB53" s="27">
        <f>P53+Q53+R53+S53+T53+U53+V53</f>
        <v>28.96</v>
      </c>
      <c r="AC53" s="26">
        <f>W53</f>
        <v>1</v>
      </c>
      <c r="AD53" s="23">
        <f>(X53*3)+(Y53*10)+(Z53*5)+(AA53*20)</f>
        <v>3</v>
      </c>
      <c r="AE53" s="45">
        <f>AB53+AC53+AD53</f>
        <v>32.96</v>
      </c>
      <c r="AF53" s="31">
        <v>33.83</v>
      </c>
      <c r="AG53" s="28"/>
      <c r="AH53" s="28"/>
      <c r="AI53" s="28"/>
      <c r="AJ53" s="29">
        <v>9</v>
      </c>
      <c r="AK53" s="29">
        <v>2</v>
      </c>
      <c r="AL53" s="29">
        <v>0</v>
      </c>
      <c r="AM53" s="29">
        <v>0</v>
      </c>
      <c r="AN53" s="30">
        <v>0</v>
      </c>
      <c r="AO53" s="27">
        <f>AF53+AG53+AH53+AI53</f>
        <v>33.83</v>
      </c>
      <c r="AP53" s="26">
        <f>AJ53</f>
        <v>9</v>
      </c>
      <c r="AQ53" s="23">
        <f>(AK53*3)+(AL53*10)+(AM53*5)+(AN53*20)</f>
        <v>6</v>
      </c>
      <c r="AR53" s="45">
        <f>AO53+AP53+AQ53</f>
        <v>48.83</v>
      </c>
      <c r="AS53" s="31">
        <v>19</v>
      </c>
      <c r="AT53" s="28"/>
      <c r="AU53" s="28"/>
      <c r="AV53" s="29">
        <v>3</v>
      </c>
      <c r="AW53" s="29">
        <v>0</v>
      </c>
      <c r="AX53" s="29">
        <v>0</v>
      </c>
      <c r="AY53" s="29">
        <v>0</v>
      </c>
      <c r="AZ53" s="30">
        <v>0</v>
      </c>
      <c r="BA53" s="27">
        <f>AS53+AT53+AU53</f>
        <v>19</v>
      </c>
      <c r="BB53" s="26">
        <f>AV53</f>
        <v>3</v>
      </c>
      <c r="BC53" s="23">
        <f>(AW53*3)+(AX53*10)+(AY53*5)+(AZ53*20)</f>
        <v>0</v>
      </c>
      <c r="BD53" s="45">
        <f>BA53+BB53+BC53</f>
        <v>22</v>
      </c>
      <c r="BE53" s="27"/>
      <c r="BF53" s="43"/>
      <c r="BG53" s="29"/>
      <c r="BH53" s="29"/>
      <c r="BI53" s="29"/>
      <c r="BJ53" s="29"/>
      <c r="BK53" s="30"/>
      <c r="BL53" s="40">
        <f>BE53+BF53</f>
        <v>0</v>
      </c>
      <c r="BM53" s="37">
        <f>BG53/2</f>
        <v>0</v>
      </c>
      <c r="BN53" s="36">
        <f>(BH53*3)+(BI53*5)+(BJ53*5)+(BK53*20)</f>
        <v>0</v>
      </c>
      <c r="BO53" s="35">
        <f>BL53+BM53+BN53</f>
        <v>0</v>
      </c>
      <c r="BP53" s="31">
        <v>37.369999999999997</v>
      </c>
      <c r="BQ53" s="28"/>
      <c r="BR53" s="28"/>
      <c r="BS53" s="28"/>
      <c r="BT53" s="29">
        <v>1</v>
      </c>
      <c r="BU53" s="29">
        <v>1</v>
      </c>
      <c r="BV53" s="29">
        <v>0</v>
      </c>
      <c r="BW53" s="29">
        <v>0</v>
      </c>
      <c r="BX53" s="30">
        <v>0</v>
      </c>
      <c r="BY53" s="27">
        <f>BP53+BQ53+BR53+BS53</f>
        <v>37.369999999999997</v>
      </c>
      <c r="BZ53" s="26">
        <f>BT53</f>
        <v>1</v>
      </c>
      <c r="CA53" s="32">
        <f>(BU53*3)+(BV53*10)+(BW53*5)+(BX53*20)</f>
        <v>3</v>
      </c>
      <c r="CB53" s="72">
        <f>BY53+BZ53+CA53</f>
        <v>41.37</v>
      </c>
      <c r="CC53" s="31">
        <v>28.28</v>
      </c>
      <c r="CD53" s="28"/>
      <c r="CE53" s="29">
        <v>4</v>
      </c>
      <c r="CF53" s="29">
        <v>0</v>
      </c>
      <c r="CG53" s="29">
        <v>0</v>
      </c>
      <c r="CH53" s="29">
        <v>2</v>
      </c>
      <c r="CI53" s="30">
        <v>0</v>
      </c>
      <c r="CJ53" s="27">
        <f>CC53+CD53</f>
        <v>28.28</v>
      </c>
      <c r="CK53" s="26">
        <f>CE53</f>
        <v>4</v>
      </c>
      <c r="CL53" s="23">
        <f>(CF53*3)+(CG53*10)+(CH53*5)+(CI53*20)</f>
        <v>10</v>
      </c>
      <c r="CM53" s="45">
        <f>CJ53+CK53+CL53</f>
        <v>42.28</v>
      </c>
      <c r="IL53" s="78"/>
      <c r="IM53"/>
      <c r="IN53"/>
      <c r="IQ53"/>
      <c r="IR53"/>
    </row>
    <row r="54" spans="1:323" s="4" customFormat="1" x14ac:dyDescent="0.2">
      <c r="A54" s="33">
        <v>12</v>
      </c>
      <c r="B54" s="63" t="s">
        <v>134</v>
      </c>
      <c r="C54" s="25"/>
      <c r="D54" s="64"/>
      <c r="E54" s="64" t="s">
        <v>15</v>
      </c>
      <c r="F54" s="65" t="s">
        <v>22</v>
      </c>
      <c r="G54" s="24" t="str">
        <f>IF(AND(OR($G$2="Y",$H$2="Y"),I54&lt;5,J54&lt;5),IF(AND(I54=#REF!,J54=#REF!),#REF!+1,1),"")</f>
        <v/>
      </c>
      <c r="H54" s="21" t="e">
        <f>IF(AND($H$2="Y",J54&gt;0,OR(AND(G54=1,#REF!=10),AND(G54=2,#REF!=20),AND(G54=3,#REF!=30),AND(G54=4,#REF!=40),AND(G54=5,#REF!=50),AND(G54=6,#REF!=60),AND(G54=7,#REF!=70),AND(G54=8,#REF!=80),AND(G54=9,#REF!=90),AND(G54=10,#REF!=100))),VLOOKUP(J54-1,SortLookup!$A$13:$B$16,2,FALSE),"")</f>
        <v>#REF!</v>
      </c>
      <c r="I54" s="34">
        <f>IF(ISNA(VLOOKUP(E54,SortLookup!$A$1:$B$5,2,FALSE))," ",VLOOKUP(E54,SortLookup!$A$1:$B$5,2,FALSE))</f>
        <v>0</v>
      </c>
      <c r="J54" s="22">
        <f>IF(ISNA(VLOOKUP(F54,SortLookup!$A$7:$B$11,2,FALSE))," ",VLOOKUP(F54,SortLookup!$A$7:$B$11,2,FALSE))</f>
        <v>3</v>
      </c>
      <c r="K54" s="58">
        <f>L54+M54+O54</f>
        <v>199.18</v>
      </c>
      <c r="L54" s="59">
        <f>AB54+AO54+BA54+BL54+BY54+CJ54+CU53+DF53+DQ53+EB53+EM53+EX53+FI53+FT53+GE53+GP53+HA53+HL53+HW53+IH53</f>
        <v>166.18</v>
      </c>
      <c r="M54" s="36">
        <f>AD54+AQ54+BC54+BN54+CA54+CL54+CW53+DH53+DS53+ED53+EO53+EZ53+FK53+FV53+GG53+GR53+HC53+HN53+HY53+IJ53</f>
        <v>3</v>
      </c>
      <c r="N54" s="37">
        <f>O54</f>
        <v>30</v>
      </c>
      <c r="O54" s="60">
        <f>W54+AJ54+AV54+BG54+BT54+CE54+CP53+DA53+DL53+DW53+EH53+ES53+FD53+FO53+FZ53+GK53+GV53+HG53+HR53+IC53</f>
        <v>30</v>
      </c>
      <c r="P54" s="31">
        <v>32.619999999999997</v>
      </c>
      <c r="Q54" s="28"/>
      <c r="R54" s="28"/>
      <c r="S54" s="28"/>
      <c r="T54" s="28"/>
      <c r="U54" s="28"/>
      <c r="V54" s="28"/>
      <c r="W54" s="29">
        <v>10</v>
      </c>
      <c r="X54" s="29">
        <v>1</v>
      </c>
      <c r="Y54" s="29">
        <v>0</v>
      </c>
      <c r="Z54" s="29">
        <v>0</v>
      </c>
      <c r="AA54" s="30">
        <v>0</v>
      </c>
      <c r="AB54" s="27">
        <f>P54+Q54+R54+S54+T54+U54+V54</f>
        <v>32.619999999999997</v>
      </c>
      <c r="AC54" s="26">
        <f>W54</f>
        <v>10</v>
      </c>
      <c r="AD54" s="23">
        <f>(X54*3)+(Y54*10)+(Z54*5)+(AA54*20)</f>
        <v>3</v>
      </c>
      <c r="AE54" s="45">
        <f>AB54+AC54+AD54</f>
        <v>45.62</v>
      </c>
      <c r="AF54" s="31">
        <v>29.59</v>
      </c>
      <c r="AG54" s="28"/>
      <c r="AH54" s="28"/>
      <c r="AI54" s="28"/>
      <c r="AJ54" s="29">
        <v>12</v>
      </c>
      <c r="AK54" s="29">
        <v>0</v>
      </c>
      <c r="AL54" s="29">
        <v>0</v>
      </c>
      <c r="AM54" s="29">
        <v>0</v>
      </c>
      <c r="AN54" s="30">
        <v>0</v>
      </c>
      <c r="AO54" s="27">
        <f>AF54+AG54+AH54+AI54</f>
        <v>29.59</v>
      </c>
      <c r="AP54" s="26">
        <f>AJ54</f>
        <v>12</v>
      </c>
      <c r="AQ54" s="23">
        <f>(AK54*3)+(AL54*10)+(AM54*5)+(AN54*20)</f>
        <v>0</v>
      </c>
      <c r="AR54" s="45">
        <f>AO54+AP54+AQ54</f>
        <v>41.59</v>
      </c>
      <c r="AS54" s="31">
        <v>21.42</v>
      </c>
      <c r="AT54" s="28"/>
      <c r="AU54" s="28"/>
      <c r="AV54" s="29">
        <v>1</v>
      </c>
      <c r="AW54" s="29">
        <v>0</v>
      </c>
      <c r="AX54" s="29">
        <v>0</v>
      </c>
      <c r="AY54" s="29">
        <v>0</v>
      </c>
      <c r="AZ54" s="30">
        <v>0</v>
      </c>
      <c r="BA54" s="27">
        <f>AS54+AT54+AU54</f>
        <v>21.42</v>
      </c>
      <c r="BB54" s="26">
        <f>AV54</f>
        <v>1</v>
      </c>
      <c r="BC54" s="23">
        <f>(AW54*3)+(AX54*10)+(AY54*5)+(AZ54*20)</f>
        <v>0</v>
      </c>
      <c r="BD54" s="45">
        <f>BA54+BB54+BC54</f>
        <v>22.42</v>
      </c>
      <c r="BE54" s="27"/>
      <c r="BF54" s="43"/>
      <c r="BG54" s="29"/>
      <c r="BH54" s="29"/>
      <c r="BI54" s="29"/>
      <c r="BJ54" s="29"/>
      <c r="BK54" s="30"/>
      <c r="BL54" s="40">
        <f>BE54+BF54</f>
        <v>0</v>
      </c>
      <c r="BM54" s="37">
        <f>BG54/2</f>
        <v>0</v>
      </c>
      <c r="BN54" s="36">
        <f>(BH54*3)+(BI54*5)+(BJ54*5)+(BK54*20)</f>
        <v>0</v>
      </c>
      <c r="BO54" s="35">
        <f>BL54+BM54+BN54</f>
        <v>0</v>
      </c>
      <c r="BP54" s="31">
        <v>43.74</v>
      </c>
      <c r="BQ54" s="28"/>
      <c r="BR54" s="28"/>
      <c r="BS54" s="28"/>
      <c r="BT54" s="29">
        <v>2</v>
      </c>
      <c r="BU54" s="29">
        <v>0</v>
      </c>
      <c r="BV54" s="29">
        <v>0</v>
      </c>
      <c r="BW54" s="29">
        <v>0</v>
      </c>
      <c r="BX54" s="30">
        <v>0</v>
      </c>
      <c r="BY54" s="27">
        <f>BP54+BQ54+BR54+BS54</f>
        <v>43.74</v>
      </c>
      <c r="BZ54" s="26">
        <f>BT54</f>
        <v>2</v>
      </c>
      <c r="CA54" s="32">
        <f>(BU54*3)+(BV54*10)+(BW54*5)+(BX54*20)</f>
        <v>0</v>
      </c>
      <c r="CB54" s="72">
        <f>BY54+BZ54+CA54</f>
        <v>45.74</v>
      </c>
      <c r="CC54" s="31">
        <v>38.81</v>
      </c>
      <c r="CD54" s="28"/>
      <c r="CE54" s="29">
        <v>5</v>
      </c>
      <c r="CF54" s="29">
        <v>0</v>
      </c>
      <c r="CG54" s="29">
        <v>0</v>
      </c>
      <c r="CH54" s="29">
        <v>0</v>
      </c>
      <c r="CI54" s="30">
        <v>0</v>
      </c>
      <c r="CJ54" s="27">
        <f>CC54+CD54</f>
        <v>38.81</v>
      </c>
      <c r="CK54" s="26">
        <f>CE54</f>
        <v>5</v>
      </c>
      <c r="CL54" s="23">
        <f>(CF54*3)+(CG54*10)+(CH54*5)+(CI54*20)</f>
        <v>0</v>
      </c>
      <c r="CM54" s="45">
        <f>CJ54+CK54+CL54</f>
        <v>43.81</v>
      </c>
      <c r="IL54" s="78"/>
      <c r="IO54"/>
      <c r="IP54"/>
      <c r="IQ54"/>
    </row>
    <row r="55" spans="1:323" s="4" customFormat="1" x14ac:dyDescent="0.2">
      <c r="A55" s="33">
        <v>13</v>
      </c>
      <c r="B55" s="63" t="s">
        <v>177</v>
      </c>
      <c r="C55" s="25"/>
      <c r="D55" s="64"/>
      <c r="E55" s="64" t="s">
        <v>15</v>
      </c>
      <c r="F55" s="65" t="s">
        <v>102</v>
      </c>
      <c r="G55" s="24" t="str">
        <f>IF(AND(OR($G$2="Y",$H$2="Y"),I55&lt;5,J55&lt;5),IF(AND(I55=#REF!,J55=#REF!),#REF!+1,1),"")</f>
        <v/>
      </c>
      <c r="H55" s="21" t="e">
        <f>IF(AND($H$2="Y",J55&gt;0,OR(AND(G55=1,#REF!=10),AND(G55=2,#REF!=20),AND(G55=3,#REF!=30),AND(G55=4,#REF!=40),AND(G55=5,#REF!=50),AND(G55=6,#REF!=60),AND(G55=7,#REF!=70),AND(G55=8,#REF!=80),AND(G55=9,#REF!=90),AND(G55=10,#REF!=100))),VLOOKUP(J55-1,SortLookup!$A$13:$B$16,2,FALSE),"")</f>
        <v>#REF!</v>
      </c>
      <c r="I55" s="34">
        <f>IF(ISNA(VLOOKUP(E55,SortLookup!$A$1:$B$5,2,FALSE))," ",VLOOKUP(E55,SortLookup!$A$1:$B$5,2,FALSE))</f>
        <v>0</v>
      </c>
      <c r="J55" s="22" t="str">
        <f>IF(ISNA(VLOOKUP(F55,SortLookup!$A$7:$B$11,2,FALSE))," ",VLOOKUP(F55,SortLookup!$A$7:$B$11,2,FALSE))</f>
        <v xml:space="preserve"> </v>
      </c>
      <c r="K55" s="58">
        <f>L55+M55+O55</f>
        <v>212.07</v>
      </c>
      <c r="L55" s="59">
        <f>AB55+AO55+BA55+BL55+BY55+CJ55+CU47+DF47+DQ47+EB47+EM47+EX47+FI47+FT47+GE47+GP47+HA47+HL47+HW47+IH47</f>
        <v>178.07</v>
      </c>
      <c r="M55" s="36">
        <f>AD55+AQ55+BC55+BN55+CA55+CL55+CW47+DH47+DS47+ED47+EO47+EZ47+FK47+FV47+GG47+GR47+HC47+HN47+HY47+IJ47</f>
        <v>3</v>
      </c>
      <c r="N55" s="37">
        <f>O55</f>
        <v>31</v>
      </c>
      <c r="O55" s="60">
        <f>W55+AJ55+AV55+BG55+BT55+CE55+CP47+DA47+DL47+DW47+EH47+ES47+FD47+FO47+FZ47+GK47+GV47+HG47+HR47+IC47</f>
        <v>31</v>
      </c>
      <c r="P55" s="31">
        <v>33.06</v>
      </c>
      <c r="Q55" s="28"/>
      <c r="R55" s="28"/>
      <c r="S55" s="28"/>
      <c r="T55" s="28"/>
      <c r="U55" s="28"/>
      <c r="V55" s="28"/>
      <c r="W55" s="29">
        <v>14</v>
      </c>
      <c r="X55" s="29">
        <v>0</v>
      </c>
      <c r="Y55" s="29">
        <v>0</v>
      </c>
      <c r="Z55" s="29">
        <v>0</v>
      </c>
      <c r="AA55" s="30">
        <v>0</v>
      </c>
      <c r="AB55" s="27">
        <f>P55+Q55+R55+S55+T55+U55+V55</f>
        <v>33.06</v>
      </c>
      <c r="AC55" s="26">
        <f>W55</f>
        <v>14</v>
      </c>
      <c r="AD55" s="23">
        <f>(X55*3)+(Y55*10)+(Z55*5)+(AA55*20)</f>
        <v>0</v>
      </c>
      <c r="AE55" s="45">
        <f>AB55+AC55+AD55</f>
        <v>47.06</v>
      </c>
      <c r="AF55" s="31">
        <v>46.25</v>
      </c>
      <c r="AG55" s="28"/>
      <c r="AH55" s="28"/>
      <c r="AI55" s="28"/>
      <c r="AJ55" s="29">
        <v>6</v>
      </c>
      <c r="AK55" s="29">
        <v>1</v>
      </c>
      <c r="AL55" s="29">
        <v>0</v>
      </c>
      <c r="AM55" s="29">
        <v>0</v>
      </c>
      <c r="AN55" s="30">
        <v>0</v>
      </c>
      <c r="AO55" s="27">
        <f>AF55+AG55+AH55+AI55</f>
        <v>46.25</v>
      </c>
      <c r="AP55" s="26">
        <f>AJ55</f>
        <v>6</v>
      </c>
      <c r="AQ55" s="23">
        <f>(AK55*3)+(AL55*10)+(AM55*5)+(AN55*20)</f>
        <v>3</v>
      </c>
      <c r="AR55" s="45">
        <f>AO55+AP55+AQ55</f>
        <v>55.25</v>
      </c>
      <c r="AS55" s="31">
        <v>27.18</v>
      </c>
      <c r="AT55" s="28"/>
      <c r="AU55" s="28"/>
      <c r="AV55" s="29">
        <v>3</v>
      </c>
      <c r="AW55" s="29">
        <v>0</v>
      </c>
      <c r="AX55" s="29">
        <v>0</v>
      </c>
      <c r="AY55" s="29">
        <v>0</v>
      </c>
      <c r="AZ55" s="30">
        <v>0</v>
      </c>
      <c r="BA55" s="27">
        <f>AS55+AT55+AU55</f>
        <v>27.18</v>
      </c>
      <c r="BB55" s="26">
        <f>AV55</f>
        <v>3</v>
      </c>
      <c r="BC55" s="23">
        <f>(AW55*3)+(AX55*10)+(AY55*5)+(AZ55*20)</f>
        <v>0</v>
      </c>
      <c r="BD55" s="45">
        <f>BA55+BB55+BC55</f>
        <v>30.18</v>
      </c>
      <c r="BE55" s="27"/>
      <c r="BF55" s="43"/>
      <c r="BG55" s="29"/>
      <c r="BH55" s="29"/>
      <c r="BI55" s="29"/>
      <c r="BJ55" s="29"/>
      <c r="BK55" s="30"/>
      <c r="BL55" s="40">
        <f>BE55+BF55</f>
        <v>0</v>
      </c>
      <c r="BM55" s="37">
        <f>BG55/2</f>
        <v>0</v>
      </c>
      <c r="BN55" s="36">
        <f>(BH55*3)+(BI55*5)+(BJ55*5)+(BK55*20)</f>
        <v>0</v>
      </c>
      <c r="BO55" s="35">
        <f>BL55+BM55+BN55</f>
        <v>0</v>
      </c>
      <c r="BP55" s="31">
        <v>34.909999999999997</v>
      </c>
      <c r="BQ55" s="28"/>
      <c r="BR55" s="28"/>
      <c r="BS55" s="28"/>
      <c r="BT55" s="29">
        <v>1</v>
      </c>
      <c r="BU55" s="29">
        <v>0</v>
      </c>
      <c r="BV55" s="29">
        <v>0</v>
      </c>
      <c r="BW55" s="29">
        <v>0</v>
      </c>
      <c r="BX55" s="30">
        <v>0</v>
      </c>
      <c r="BY55" s="27">
        <f>BP55+BQ55+BR55+BS55</f>
        <v>34.909999999999997</v>
      </c>
      <c r="BZ55" s="26">
        <f>BT55</f>
        <v>1</v>
      </c>
      <c r="CA55" s="32">
        <f>(BU55*3)+(BV55*10)+(BW55*5)+(BX55*20)</f>
        <v>0</v>
      </c>
      <c r="CB55" s="72">
        <f>BY55+BZ55+CA55</f>
        <v>35.909999999999997</v>
      </c>
      <c r="CC55" s="31">
        <v>36.67</v>
      </c>
      <c r="CD55" s="28"/>
      <c r="CE55" s="29">
        <v>7</v>
      </c>
      <c r="CF55" s="29">
        <v>0</v>
      </c>
      <c r="CG55" s="29">
        <v>0</v>
      </c>
      <c r="CH55" s="29">
        <v>0</v>
      </c>
      <c r="CI55" s="30">
        <v>0</v>
      </c>
      <c r="CJ55" s="27">
        <f>CC55+CD55</f>
        <v>36.67</v>
      </c>
      <c r="CK55" s="26">
        <f>CE55</f>
        <v>7</v>
      </c>
      <c r="CL55" s="23">
        <f>(CF55*3)+(CG55*10)+(CH55*5)+(CI55*20)</f>
        <v>0</v>
      </c>
      <c r="CM55" s="45">
        <f>CJ55+CK55+CL55</f>
        <v>43.67</v>
      </c>
      <c r="CN55"/>
      <c r="CO55"/>
      <c r="CP55"/>
      <c r="CQ55"/>
      <c r="CR55"/>
      <c r="CS55"/>
      <c r="CT55"/>
      <c r="CW55"/>
      <c r="CX55"/>
      <c r="CY55"/>
      <c r="CZ55"/>
      <c r="DA55"/>
      <c r="DB55"/>
      <c r="DC55"/>
      <c r="DD55"/>
      <c r="DE55"/>
      <c r="DH55"/>
      <c r="DI55"/>
      <c r="DJ55"/>
      <c r="DK55"/>
      <c r="DL55"/>
      <c r="DM55"/>
      <c r="DN55"/>
      <c r="DO55"/>
      <c r="DP55"/>
      <c r="DS55"/>
      <c r="DT55"/>
      <c r="DU55"/>
      <c r="DV55"/>
      <c r="DW55"/>
      <c r="DX55"/>
      <c r="DY55"/>
      <c r="DZ55"/>
      <c r="EA55"/>
      <c r="ED55"/>
      <c r="EE55"/>
      <c r="EF55"/>
      <c r="EG55"/>
      <c r="EH55"/>
      <c r="EI55"/>
      <c r="EJ55"/>
      <c r="EK55"/>
      <c r="EL55"/>
      <c r="EO55"/>
      <c r="EP55"/>
      <c r="EQ55"/>
      <c r="ER55"/>
      <c r="ES55"/>
      <c r="ET55"/>
      <c r="EU55"/>
      <c r="EV55"/>
      <c r="EW55"/>
      <c r="EZ55"/>
      <c r="FA55"/>
      <c r="FB55"/>
      <c r="FC55"/>
      <c r="FD55"/>
      <c r="FE55"/>
      <c r="FF55"/>
      <c r="FG55"/>
      <c r="FH55"/>
      <c r="FK55"/>
      <c r="FL55"/>
      <c r="FM55"/>
      <c r="FN55"/>
      <c r="FO55"/>
      <c r="FP55"/>
      <c r="FQ55"/>
      <c r="FR55"/>
      <c r="FS55"/>
      <c r="FV55"/>
      <c r="FW55"/>
      <c r="FX55"/>
      <c r="FY55"/>
      <c r="FZ55"/>
      <c r="GA55"/>
      <c r="GB55"/>
      <c r="GC55"/>
      <c r="GD55"/>
      <c r="GG55"/>
      <c r="GH55"/>
      <c r="GI55"/>
      <c r="GJ55"/>
      <c r="GK55"/>
      <c r="GL55"/>
      <c r="GM55"/>
      <c r="GN55"/>
      <c r="GO55"/>
      <c r="GR55"/>
      <c r="GS55"/>
      <c r="GT55"/>
      <c r="GU55"/>
      <c r="GV55"/>
      <c r="GW55"/>
      <c r="GX55"/>
      <c r="GY55"/>
      <c r="GZ55"/>
      <c r="HC55"/>
      <c r="HD55"/>
      <c r="HE55"/>
      <c r="HF55"/>
      <c r="HG55"/>
      <c r="HH55"/>
      <c r="HI55"/>
      <c r="HJ55"/>
      <c r="HK55"/>
      <c r="HN55"/>
      <c r="HO55"/>
      <c r="HP55"/>
      <c r="HQ55"/>
      <c r="HR55"/>
      <c r="HS55"/>
      <c r="HT55"/>
      <c r="HU55"/>
      <c r="HV55"/>
      <c r="HY55"/>
      <c r="HZ55"/>
      <c r="IA55"/>
      <c r="IB55"/>
      <c r="IC55"/>
      <c r="ID55"/>
      <c r="IE55"/>
      <c r="IF55"/>
      <c r="IG55"/>
      <c r="IJ55"/>
      <c r="IK55"/>
      <c r="IL55" s="78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</row>
    <row r="56" spans="1:323" s="4" customFormat="1" x14ac:dyDescent="0.2">
      <c r="A56" s="33">
        <v>14</v>
      </c>
      <c r="B56" s="63" t="s">
        <v>180</v>
      </c>
      <c r="C56" s="25"/>
      <c r="D56" s="64" t="s">
        <v>110</v>
      </c>
      <c r="E56" s="64" t="s">
        <v>15</v>
      </c>
      <c r="F56" s="65" t="s">
        <v>102</v>
      </c>
      <c r="G56" s="24" t="str">
        <f>IF(AND(OR($G$2="Y",$H$2="Y"),I56&lt;5,J56&lt;5),IF(AND(I56=#REF!,J56=#REF!),#REF!+1,1),"")</f>
        <v/>
      </c>
      <c r="H56" s="21" t="e">
        <f>IF(AND($H$2="Y",J56&gt;0,OR(AND(G56=1,#REF!=10),AND(G56=2,#REF!=20),AND(G56=3,#REF!=30),AND(G56=4,#REF!=40),AND(G56=5,#REF!=50),AND(G56=6,#REF!=60),AND(G56=7,#REF!=70),AND(G56=8,#REF!=80),AND(G56=9,#REF!=90),AND(G56=10,#REF!=100))),VLOOKUP(J56-1,SortLookup!$A$13:$B$16,2,FALSE),"")</f>
        <v>#REF!</v>
      </c>
      <c r="I56" s="34">
        <f>IF(ISNA(VLOOKUP(E56,SortLookup!$A$1:$B$5,2,FALSE))," ",VLOOKUP(E56,SortLookup!$A$1:$B$5,2,FALSE))</f>
        <v>0</v>
      </c>
      <c r="J56" s="22" t="str">
        <f>IF(ISNA(VLOOKUP(F56,SortLookup!$A$7:$B$11,2,FALSE))," ",VLOOKUP(F56,SortLookup!$A$7:$B$11,2,FALSE))</f>
        <v xml:space="preserve"> </v>
      </c>
      <c r="K56" s="58">
        <f>L56+M56+O56</f>
        <v>215.7</v>
      </c>
      <c r="L56" s="59">
        <f>AB56+AO56+BA56+BL56+BY56+CJ56+CU49+DF49+DQ49+EB49+EM49+EX49+FI49+FT49+GE49+GP49+HA49+HL49+HW49+IH49</f>
        <v>127.7</v>
      </c>
      <c r="M56" s="36">
        <f>AD56+AQ56+BC56+BN56+CA56+CL56+CW49+DH49+DS49+ED49+EO49+EZ49+FK49+FV49+GG49+GR49+HC49+HN49+HY49+IJ49</f>
        <v>8</v>
      </c>
      <c r="N56" s="37">
        <f>O56</f>
        <v>80</v>
      </c>
      <c r="O56" s="60">
        <f>W56+AJ56+AV56+BG56+BT56+CE56+CP49+DA49+DL49+DW49+EH49+ES49+FD49+FO49+FZ49+GK49+GV49+HG49+HR49+IC49</f>
        <v>80</v>
      </c>
      <c r="P56" s="31">
        <v>20</v>
      </c>
      <c r="Q56" s="28"/>
      <c r="R56" s="28"/>
      <c r="S56" s="28"/>
      <c r="T56" s="28"/>
      <c r="U56" s="28"/>
      <c r="V56" s="28"/>
      <c r="W56" s="29">
        <v>14</v>
      </c>
      <c r="X56" s="29">
        <v>1</v>
      </c>
      <c r="Y56" s="29">
        <v>0</v>
      </c>
      <c r="Z56" s="29">
        <v>0</v>
      </c>
      <c r="AA56" s="30">
        <v>0</v>
      </c>
      <c r="AB56" s="27">
        <f>P56+Q56+R56+S56+T56+U56+V56</f>
        <v>20</v>
      </c>
      <c r="AC56" s="26">
        <f>W56</f>
        <v>14</v>
      </c>
      <c r="AD56" s="23">
        <f>(X56*3)+(Y56*10)+(Z56*5)+(AA56*20)</f>
        <v>3</v>
      </c>
      <c r="AE56" s="45">
        <f>AB56+AC56+AD56</f>
        <v>37</v>
      </c>
      <c r="AF56" s="31">
        <v>34.56</v>
      </c>
      <c r="AG56" s="28"/>
      <c r="AH56" s="28"/>
      <c r="AI56" s="28"/>
      <c r="AJ56" s="29">
        <v>15</v>
      </c>
      <c r="AK56" s="29">
        <v>0</v>
      </c>
      <c r="AL56" s="29">
        <v>0</v>
      </c>
      <c r="AM56" s="29">
        <v>1</v>
      </c>
      <c r="AN56" s="30">
        <v>0</v>
      </c>
      <c r="AO56" s="27">
        <f>AF56+AG56+AH56+AI56</f>
        <v>34.56</v>
      </c>
      <c r="AP56" s="26">
        <f>AJ56</f>
        <v>15</v>
      </c>
      <c r="AQ56" s="23">
        <f>(AK56*3)+(AL56*10)+(AM56*5)+(AN56*20)</f>
        <v>5</v>
      </c>
      <c r="AR56" s="45">
        <f>AO56+AP56+AQ56</f>
        <v>54.56</v>
      </c>
      <c r="AS56" s="31">
        <v>21.44</v>
      </c>
      <c r="AT56" s="28"/>
      <c r="AU56" s="28"/>
      <c r="AV56" s="29">
        <v>3</v>
      </c>
      <c r="AW56" s="29">
        <v>0</v>
      </c>
      <c r="AX56" s="29">
        <v>0</v>
      </c>
      <c r="AY56" s="29">
        <v>0</v>
      </c>
      <c r="AZ56" s="30">
        <v>0</v>
      </c>
      <c r="BA56" s="27">
        <f>AS56+AT56+AU56</f>
        <v>21.44</v>
      </c>
      <c r="BB56" s="26">
        <f>AV56</f>
        <v>3</v>
      </c>
      <c r="BC56" s="23">
        <f>(AW56*3)+(AX56*10)+(AY56*5)+(AZ56*20)</f>
        <v>0</v>
      </c>
      <c r="BD56" s="45">
        <f>BA56+BB56+BC56</f>
        <v>24.44</v>
      </c>
      <c r="BE56" s="27"/>
      <c r="BF56" s="43"/>
      <c r="BG56" s="29"/>
      <c r="BH56" s="29"/>
      <c r="BI56" s="29"/>
      <c r="BJ56" s="29"/>
      <c r="BK56" s="30"/>
      <c r="BL56" s="40">
        <f>BE56+BF56</f>
        <v>0</v>
      </c>
      <c r="BM56" s="37">
        <f>BG56/2</f>
        <v>0</v>
      </c>
      <c r="BN56" s="36">
        <f>(BH56*3)+(BI56*5)+(BJ56*5)+(BK56*20)</f>
        <v>0</v>
      </c>
      <c r="BO56" s="35">
        <f>BL56+BM56+BN56</f>
        <v>0</v>
      </c>
      <c r="BP56" s="31">
        <v>30.42</v>
      </c>
      <c r="BQ56" s="28"/>
      <c r="BR56" s="28"/>
      <c r="BS56" s="28"/>
      <c r="BT56" s="29">
        <v>10</v>
      </c>
      <c r="BU56" s="29">
        <v>0</v>
      </c>
      <c r="BV56" s="29">
        <v>0</v>
      </c>
      <c r="BW56" s="29">
        <v>0</v>
      </c>
      <c r="BX56" s="30">
        <v>0</v>
      </c>
      <c r="BY56" s="27">
        <f>BP56+BQ56+BR56+BS56</f>
        <v>30.42</v>
      </c>
      <c r="BZ56" s="26">
        <f>BT56</f>
        <v>10</v>
      </c>
      <c r="CA56" s="32">
        <f>(BU56*3)+(BV56*10)+(BW56*5)+(BX56*20)</f>
        <v>0</v>
      </c>
      <c r="CB56" s="72">
        <f>BY56+BZ56+CA56</f>
        <v>40.42</v>
      </c>
      <c r="CC56" s="31">
        <v>21.28</v>
      </c>
      <c r="CD56" s="28"/>
      <c r="CE56" s="29">
        <v>38</v>
      </c>
      <c r="CF56" s="29">
        <v>0</v>
      </c>
      <c r="CG56" s="29">
        <v>0</v>
      </c>
      <c r="CH56" s="29">
        <v>0</v>
      </c>
      <c r="CI56" s="30">
        <v>0</v>
      </c>
      <c r="CJ56" s="27">
        <f>CC56+CD56</f>
        <v>21.28</v>
      </c>
      <c r="CK56" s="26">
        <f>CE56</f>
        <v>38</v>
      </c>
      <c r="CL56" s="23">
        <f>(CF56*3)+(CG56*10)+(CH56*5)+(CI56*20)</f>
        <v>0</v>
      </c>
      <c r="CM56" s="45">
        <f>CJ56+CK56+CL56</f>
        <v>59.28</v>
      </c>
      <c r="CN56"/>
      <c r="CO56"/>
      <c r="CP56"/>
      <c r="CQ56"/>
      <c r="CR56"/>
      <c r="CS56"/>
      <c r="CT56"/>
      <c r="CW56"/>
      <c r="CX56"/>
      <c r="CY56"/>
      <c r="CZ56"/>
      <c r="DA56"/>
      <c r="DB56"/>
      <c r="DC56"/>
      <c r="DD56"/>
      <c r="DE56"/>
      <c r="DH56"/>
      <c r="DI56"/>
      <c r="DJ56"/>
      <c r="DK56"/>
      <c r="DL56"/>
      <c r="DM56"/>
      <c r="DN56"/>
      <c r="DO56"/>
      <c r="DP56"/>
      <c r="DS56"/>
      <c r="DT56"/>
      <c r="DU56"/>
      <c r="DV56"/>
      <c r="DW56"/>
      <c r="DX56"/>
      <c r="DY56"/>
      <c r="DZ56"/>
      <c r="EA56"/>
      <c r="ED56"/>
      <c r="EE56"/>
      <c r="EF56"/>
      <c r="EG56"/>
      <c r="EH56"/>
      <c r="EI56"/>
      <c r="EJ56"/>
      <c r="EK56"/>
      <c r="EL56"/>
      <c r="EO56"/>
      <c r="EP56"/>
      <c r="EQ56"/>
      <c r="ER56"/>
      <c r="ES56"/>
      <c r="ET56"/>
      <c r="EU56"/>
      <c r="EV56"/>
      <c r="EW56"/>
      <c r="EZ56"/>
      <c r="FA56"/>
      <c r="FB56"/>
      <c r="FC56"/>
      <c r="FD56"/>
      <c r="FE56"/>
      <c r="FF56"/>
      <c r="FG56"/>
      <c r="FH56"/>
      <c r="FK56"/>
      <c r="FL56"/>
      <c r="FM56"/>
      <c r="FN56"/>
      <c r="FO56"/>
      <c r="FP56"/>
      <c r="FQ56"/>
      <c r="FR56"/>
      <c r="FS56"/>
      <c r="FV56"/>
      <c r="FW56"/>
      <c r="FX56"/>
      <c r="FY56"/>
      <c r="FZ56"/>
      <c r="GA56"/>
      <c r="GB56"/>
      <c r="GC56"/>
      <c r="GD56"/>
      <c r="GG56"/>
      <c r="GH56"/>
      <c r="GI56"/>
      <c r="GJ56"/>
      <c r="GK56"/>
      <c r="GL56"/>
      <c r="GM56"/>
      <c r="GN56"/>
      <c r="GO56"/>
      <c r="GR56"/>
      <c r="GS56"/>
      <c r="GT56"/>
      <c r="GU56"/>
      <c r="GV56"/>
      <c r="GW56"/>
      <c r="GX56"/>
      <c r="GY56"/>
      <c r="GZ56"/>
      <c r="HC56"/>
      <c r="HD56"/>
      <c r="HE56"/>
      <c r="HF56"/>
      <c r="HG56"/>
      <c r="HH56"/>
      <c r="HI56"/>
      <c r="HJ56"/>
      <c r="HK56"/>
      <c r="HN56"/>
      <c r="HO56"/>
      <c r="HP56"/>
      <c r="HQ56"/>
      <c r="HR56"/>
      <c r="HS56"/>
      <c r="HT56"/>
      <c r="HU56"/>
      <c r="HV56"/>
      <c r="HY56"/>
      <c r="HZ56"/>
      <c r="IA56"/>
      <c r="IB56"/>
      <c r="IC56"/>
      <c r="ID56"/>
      <c r="IE56"/>
      <c r="IF56"/>
      <c r="IG56"/>
      <c r="IJ56"/>
      <c r="IK56"/>
      <c r="IL56" s="78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</row>
    <row r="57" spans="1:323" s="4" customFormat="1" x14ac:dyDescent="0.2">
      <c r="A57" s="33">
        <v>15</v>
      </c>
      <c r="B57" s="63" t="s">
        <v>144</v>
      </c>
      <c r="C57" s="25"/>
      <c r="D57" s="64"/>
      <c r="E57" s="64" t="s">
        <v>15</v>
      </c>
      <c r="F57" s="65" t="s">
        <v>22</v>
      </c>
      <c r="G57" s="24" t="str">
        <f>IF(AND(OR($G$2="Y",$H$2="Y"),I57&lt;5,J57&lt;5),IF(AND(I57=#REF!,J57=#REF!),#REF!+1,1),"")</f>
        <v/>
      </c>
      <c r="H57" s="21" t="e">
        <f>IF(AND($H$2="Y",J57&gt;0,OR(AND(G57=1,#REF!=10),AND(G57=2,#REF!=20),AND(G57=3,#REF!=30),AND(G57=4,#REF!=40),AND(G57=5,#REF!=50),AND(G57=6,#REF!=60),AND(G57=7,#REF!=70),AND(G57=8,#REF!=80),AND(G57=9,#REF!=90),AND(G57=10,#REF!=100))),VLOOKUP(J57-1,SortLookup!$A$13:$B$16,2,FALSE),"")</f>
        <v>#REF!</v>
      </c>
      <c r="I57" s="34">
        <f>IF(ISNA(VLOOKUP(E57,SortLookup!$A$1:$B$5,2,FALSE))," ",VLOOKUP(E57,SortLookup!$A$1:$B$5,2,FALSE))</f>
        <v>0</v>
      </c>
      <c r="J57" s="22">
        <f>IF(ISNA(VLOOKUP(F57,SortLookup!$A$7:$B$11,2,FALSE))," ",VLOOKUP(F57,SortLookup!$A$7:$B$11,2,FALSE))</f>
        <v>3</v>
      </c>
      <c r="K57" s="58">
        <f>L57+M57+O57</f>
        <v>226.14</v>
      </c>
      <c r="L57" s="59">
        <f>AB57+AO57+BA57+BL57+BY57+CJ57+CU57+DF57+DQ57+EB57+EM57+EX57+FI57+FT57+GE57+GP57+HA57+HL57+HW57+IH57</f>
        <v>208.14</v>
      </c>
      <c r="M57" s="36">
        <f>AD57+AQ57+BC57+BN57+CA57+CL57+CW57+DH57+DS57+ED57+EO57+EZ57+FK57+FV57+GG57+GR57+HC57+HN57+HY57+IJ57</f>
        <v>0</v>
      </c>
      <c r="N57" s="37">
        <f>O57</f>
        <v>18</v>
      </c>
      <c r="O57" s="60">
        <f>W57+AJ57+AV57+BG57+BT57+CE57+CP57+DA57+DL57+DW57+EH57+ES57+FD57+FO57+FZ57+GK57+GV57+HG57+HR57+IC57</f>
        <v>18</v>
      </c>
      <c r="P57" s="31">
        <v>39.86</v>
      </c>
      <c r="Q57" s="28"/>
      <c r="R57" s="28"/>
      <c r="S57" s="28"/>
      <c r="T57" s="28"/>
      <c r="U57" s="28"/>
      <c r="V57" s="28"/>
      <c r="W57" s="29">
        <v>9</v>
      </c>
      <c r="X57" s="29">
        <v>0</v>
      </c>
      <c r="Y57" s="29">
        <v>0</v>
      </c>
      <c r="Z57" s="29">
        <v>0</v>
      </c>
      <c r="AA57" s="30">
        <v>0</v>
      </c>
      <c r="AB57" s="27">
        <f>P57+Q57+R57+S57+T57+U57+V57</f>
        <v>39.86</v>
      </c>
      <c r="AC57" s="26">
        <f>W57</f>
        <v>9</v>
      </c>
      <c r="AD57" s="23">
        <f>(X57*3)+(Y57*10)+(Z57*5)+(AA57*20)</f>
        <v>0</v>
      </c>
      <c r="AE57" s="45">
        <f>AB57+AC57+AD57</f>
        <v>48.86</v>
      </c>
      <c r="AF57" s="31">
        <v>46.74</v>
      </c>
      <c r="AG57" s="28"/>
      <c r="AH57" s="28"/>
      <c r="AI57" s="28"/>
      <c r="AJ57" s="29">
        <v>5</v>
      </c>
      <c r="AK57" s="29">
        <v>0</v>
      </c>
      <c r="AL57" s="29">
        <v>0</v>
      </c>
      <c r="AM57" s="29">
        <v>0</v>
      </c>
      <c r="AN57" s="30">
        <v>0</v>
      </c>
      <c r="AO57" s="27">
        <f>AF57+AG57+AH57+AI57</f>
        <v>46.74</v>
      </c>
      <c r="AP57" s="26">
        <f>AJ57</f>
        <v>5</v>
      </c>
      <c r="AQ57" s="23">
        <f>(AK57*3)+(AL57*10)+(AM57*5)+(AN57*20)</f>
        <v>0</v>
      </c>
      <c r="AR57" s="45">
        <f>AO57+AP57+AQ57</f>
        <v>51.74</v>
      </c>
      <c r="AS57" s="31">
        <v>33.9</v>
      </c>
      <c r="AT57" s="28"/>
      <c r="AU57" s="28"/>
      <c r="AV57" s="29">
        <v>1</v>
      </c>
      <c r="AW57" s="29">
        <v>0</v>
      </c>
      <c r="AX57" s="29">
        <v>0</v>
      </c>
      <c r="AY57" s="101">
        <v>0</v>
      </c>
      <c r="AZ57" s="102">
        <v>0</v>
      </c>
      <c r="BA57" s="103">
        <f>AS57+AT57+AU57</f>
        <v>33.9</v>
      </c>
      <c r="BB57" s="104">
        <f>AV57</f>
        <v>1</v>
      </c>
      <c r="BC57" s="105">
        <f>(AW57*3)+(AX57*10)+(AY57*5)+(AZ57*20)</f>
        <v>0</v>
      </c>
      <c r="BD57" s="106">
        <f>BA57+BB57+BC57</f>
        <v>34.9</v>
      </c>
      <c r="BE57" s="103"/>
      <c r="BF57" s="107"/>
      <c r="BG57" s="101"/>
      <c r="BH57" s="101"/>
      <c r="BI57" s="101"/>
      <c r="BJ57" s="101"/>
      <c r="BK57" s="102"/>
      <c r="BL57" s="108">
        <f>BE57+BF57</f>
        <v>0</v>
      </c>
      <c r="BM57" s="109">
        <f>BG57/2</f>
        <v>0</v>
      </c>
      <c r="BN57" s="110">
        <f>(BH57*3)+(BI57*5)+(BJ57*5)+(BK57*20)</f>
        <v>0</v>
      </c>
      <c r="BO57" s="111">
        <f>BL57+BM57+BN57</f>
        <v>0</v>
      </c>
      <c r="BP57" s="112">
        <v>49.15</v>
      </c>
      <c r="BQ57" s="113"/>
      <c r="BR57" s="113"/>
      <c r="BS57" s="113"/>
      <c r="BT57" s="101">
        <v>3</v>
      </c>
      <c r="BU57" s="101">
        <v>0</v>
      </c>
      <c r="BV57" s="101">
        <v>0</v>
      </c>
      <c r="BW57" s="101">
        <v>0</v>
      </c>
      <c r="BX57" s="102">
        <v>0</v>
      </c>
      <c r="BY57" s="103">
        <f>BP57+BQ57+BR57+BS57</f>
        <v>49.15</v>
      </c>
      <c r="BZ57" s="104">
        <f>BT57</f>
        <v>3</v>
      </c>
      <c r="CA57" s="114">
        <f>(BU57*3)+(BV57*10)+(BW57*5)+(BX57*20)</f>
        <v>0</v>
      </c>
      <c r="CB57" s="115">
        <f>BY57+BZ57+CA57</f>
        <v>52.15</v>
      </c>
      <c r="CC57" s="112">
        <v>38.49</v>
      </c>
      <c r="CD57" s="113"/>
      <c r="CE57" s="101">
        <v>0</v>
      </c>
      <c r="CF57" s="101">
        <v>0</v>
      </c>
      <c r="CG57" s="101">
        <v>0</v>
      </c>
      <c r="CH57" s="101">
        <v>0</v>
      </c>
      <c r="CI57" s="102">
        <v>0</v>
      </c>
      <c r="CJ57" s="103">
        <f>CC57+CD57</f>
        <v>38.49</v>
      </c>
      <c r="CK57" s="104">
        <f>CE57</f>
        <v>0</v>
      </c>
      <c r="CL57" s="105">
        <f>(CF57*3)+(CG57*10)+(CH57*5)+(CI57*20)</f>
        <v>0</v>
      </c>
      <c r="CM57" s="106">
        <f>CJ57+CK57+CL57</f>
        <v>38.49</v>
      </c>
      <c r="CN57"/>
      <c r="CO57"/>
      <c r="CP57"/>
      <c r="CQ57"/>
      <c r="CR57"/>
      <c r="CS57"/>
      <c r="CT57"/>
      <c r="CW57"/>
      <c r="CZ57"/>
      <c r="DA57"/>
      <c r="DB57"/>
      <c r="DC57"/>
      <c r="DD57"/>
      <c r="DE57"/>
      <c r="DH57"/>
      <c r="DK57"/>
      <c r="DL57"/>
      <c r="DM57"/>
      <c r="DN57"/>
      <c r="DO57"/>
      <c r="DP57"/>
      <c r="DS57"/>
      <c r="DV57"/>
      <c r="DW57"/>
      <c r="DX57"/>
      <c r="DY57"/>
      <c r="DZ57"/>
      <c r="EA57"/>
      <c r="ED57"/>
      <c r="EG57"/>
      <c r="EH57"/>
      <c r="EI57"/>
      <c r="EJ57"/>
      <c r="EK57"/>
      <c r="EL57"/>
      <c r="EO57"/>
      <c r="ER57"/>
      <c r="ES57"/>
      <c r="ET57"/>
      <c r="EU57"/>
      <c r="EV57"/>
      <c r="EW57"/>
      <c r="EZ57"/>
      <c r="FC57"/>
      <c r="FD57"/>
      <c r="FE57"/>
      <c r="FF57"/>
      <c r="FG57"/>
      <c r="FH57"/>
      <c r="FK57"/>
      <c r="FN57"/>
      <c r="FO57"/>
      <c r="FP57"/>
      <c r="FQ57"/>
      <c r="FR57"/>
      <c r="FS57"/>
      <c r="FV57"/>
      <c r="FY57"/>
      <c r="FZ57"/>
      <c r="GA57"/>
      <c r="GB57"/>
      <c r="GC57"/>
      <c r="GD57"/>
      <c r="GG57"/>
      <c r="GJ57"/>
      <c r="GK57"/>
      <c r="GL57"/>
      <c r="GM57"/>
      <c r="GN57"/>
      <c r="GO57"/>
      <c r="GR57"/>
      <c r="GU57"/>
      <c r="GV57"/>
      <c r="GW57"/>
      <c r="GX57"/>
      <c r="GY57"/>
      <c r="GZ57"/>
      <c r="HC57"/>
      <c r="HF57"/>
      <c r="HG57"/>
      <c r="HH57"/>
      <c r="HI57"/>
      <c r="HJ57"/>
      <c r="HK57"/>
      <c r="HN57"/>
      <c r="HQ57"/>
      <c r="HR57"/>
      <c r="HS57"/>
      <c r="HT57"/>
      <c r="HU57"/>
      <c r="HV57"/>
      <c r="HY57"/>
      <c r="IB57"/>
      <c r="IC57"/>
      <c r="ID57"/>
      <c r="IE57"/>
      <c r="IF57"/>
      <c r="IG57"/>
      <c r="IJ57"/>
      <c r="IK57"/>
      <c r="IL57" s="78"/>
    </row>
    <row r="58" spans="1:323" s="4" customFormat="1" x14ac:dyDescent="0.2">
      <c r="A58" s="33">
        <v>16</v>
      </c>
      <c r="B58" s="123" t="s">
        <v>126</v>
      </c>
      <c r="C58" s="124"/>
      <c r="D58" s="125"/>
      <c r="E58" s="125" t="s">
        <v>15</v>
      </c>
      <c r="F58" s="126" t="s">
        <v>23</v>
      </c>
      <c r="G58" s="127" t="str">
        <f>IF(AND(OR($G$2="Y",$H$2="Y"),I58&lt;5,J58&lt;5),IF(AND(I58=#REF!,J58=#REF!),#REF!+1,1),"")</f>
        <v/>
      </c>
      <c r="H58" s="128" t="e">
        <f>IF(AND($H$2="Y",J58&gt;0,OR(AND(G58=1,#REF!=10),AND(G58=2,#REF!=20),AND(G58=3,#REF!=30),AND(G58=4,#REF!=40),AND(G58=5,#REF!=50),AND(G58=6,#REF!=60),AND(G58=7,#REF!=70),AND(G58=8,#REF!=80),AND(G58=9,#REF!=90),AND(G58=10,#REF!=100))),VLOOKUP(J58-1,SortLookup!$A$13:$B$16,2,FALSE),"")</f>
        <v>#REF!</v>
      </c>
      <c r="I58" s="129">
        <f>IF(ISNA(VLOOKUP(E58,SortLookup!$A$1:$B$5,2,FALSE))," ",VLOOKUP(E58,SortLookup!$A$1:$B$5,2,FALSE))</f>
        <v>0</v>
      </c>
      <c r="J58" s="130">
        <f>IF(ISNA(VLOOKUP(F58,SortLookup!$A$7:$B$11,2,FALSE))," ",VLOOKUP(F58,SortLookup!$A$7:$B$11,2,FALSE))</f>
        <v>4</v>
      </c>
      <c r="K58" s="131">
        <f>L58+M58+O58</f>
        <v>228.59</v>
      </c>
      <c r="L58" s="132">
        <f>AB58+AO58+BA58+BL58+BY58+CJ58+CU58+DF58+DQ58+EB58+EM58+EX58+FI58+FT58+GE58+GP58+HA58+HL58+HW58+IH58</f>
        <v>187.59</v>
      </c>
      <c r="M58" s="105">
        <f>AD58+AQ58+BC58+BN58+CA58+CL58+CW58+DH58+DS58+ED58+EO58+EZ58+FK58+FV58+GG58+GR58+HC58+HN58+HY58+IJ58</f>
        <v>3</v>
      </c>
      <c r="N58" s="104">
        <f>O58</f>
        <v>38</v>
      </c>
      <c r="O58" s="133">
        <f>W58+AJ58+AV58+BG58+BT58+CE58+CP58+DA58+DL58+DW58+EH58+ES58+FD58+FO58+FZ58+GK58+GV58+HG58+HR58+IC58</f>
        <v>38</v>
      </c>
      <c r="P58" s="112">
        <v>38.450000000000003</v>
      </c>
      <c r="Q58" s="113"/>
      <c r="R58" s="113"/>
      <c r="S58" s="113"/>
      <c r="T58" s="113"/>
      <c r="U58" s="113"/>
      <c r="V58" s="113"/>
      <c r="W58" s="101">
        <v>6</v>
      </c>
      <c r="X58" s="101">
        <v>1</v>
      </c>
      <c r="Y58" s="101">
        <v>0</v>
      </c>
      <c r="Z58" s="101">
        <v>0</v>
      </c>
      <c r="AA58" s="102">
        <v>0</v>
      </c>
      <c r="AB58" s="103">
        <f>P58+Q58+R58+S58+T58+U58+V58</f>
        <v>38.450000000000003</v>
      </c>
      <c r="AC58" s="104">
        <f>W58</f>
        <v>6</v>
      </c>
      <c r="AD58" s="105">
        <f>(X58*3)+(Y58*10)+(Z58*5)+(AA58*20)</f>
        <v>3</v>
      </c>
      <c r="AE58" s="106">
        <f>AB58+AC58+AD58</f>
        <v>47.45</v>
      </c>
      <c r="AF58" s="112">
        <v>35.24</v>
      </c>
      <c r="AG58" s="113"/>
      <c r="AH58" s="113"/>
      <c r="AI58" s="113"/>
      <c r="AJ58" s="101">
        <v>17</v>
      </c>
      <c r="AK58" s="101">
        <v>0</v>
      </c>
      <c r="AL58" s="101">
        <v>0</v>
      </c>
      <c r="AM58" s="101">
        <v>0</v>
      </c>
      <c r="AN58" s="102">
        <v>0</v>
      </c>
      <c r="AO58" s="103">
        <f>AF58+AG58+AH58+AI58</f>
        <v>35.24</v>
      </c>
      <c r="AP58" s="104">
        <f>AJ58</f>
        <v>17</v>
      </c>
      <c r="AQ58" s="105">
        <f>(AK58*3)+(AL58*10)+(AM58*5)+(AN58*20)</f>
        <v>0</v>
      </c>
      <c r="AR58" s="106">
        <f>AO58+AP58+AQ58</f>
        <v>52.24</v>
      </c>
      <c r="AS58" s="112">
        <v>31.61</v>
      </c>
      <c r="AT58" s="113"/>
      <c r="AU58" s="113"/>
      <c r="AV58" s="101">
        <v>6</v>
      </c>
      <c r="AW58" s="101">
        <v>0</v>
      </c>
      <c r="AX58" s="101">
        <v>0</v>
      </c>
      <c r="AY58" s="101">
        <v>0</v>
      </c>
      <c r="AZ58" s="102">
        <v>0</v>
      </c>
      <c r="BA58" s="103">
        <f>AS58+AT58+AU58</f>
        <v>31.61</v>
      </c>
      <c r="BB58" s="104">
        <f>AV58</f>
        <v>6</v>
      </c>
      <c r="BC58" s="105">
        <f>(AW58*3)+(AX58*10)+(AY58*5)+(AZ58*20)</f>
        <v>0</v>
      </c>
      <c r="BD58" s="106">
        <f>BA58+BB58+BC58</f>
        <v>37.61</v>
      </c>
      <c r="BE58" s="103"/>
      <c r="BF58" s="107"/>
      <c r="BG58" s="101"/>
      <c r="BH58" s="101"/>
      <c r="BI58" s="101"/>
      <c r="BJ58" s="101"/>
      <c r="BK58" s="102"/>
      <c r="BL58" s="108">
        <f>BE58+BF58</f>
        <v>0</v>
      </c>
      <c r="BM58" s="109">
        <f>BG58/2</f>
        <v>0</v>
      </c>
      <c r="BN58" s="110">
        <f>(BH58*3)+(BI58*5)+(BJ58*5)+(BK58*20)</f>
        <v>0</v>
      </c>
      <c r="BO58" s="111">
        <f>BL58+BM58+BN58</f>
        <v>0</v>
      </c>
      <c r="BP58" s="112">
        <v>46.66</v>
      </c>
      <c r="BQ58" s="113"/>
      <c r="BR58" s="113"/>
      <c r="BS58" s="113"/>
      <c r="BT58" s="101">
        <v>0</v>
      </c>
      <c r="BU58" s="101">
        <v>0</v>
      </c>
      <c r="BV58" s="101">
        <v>0</v>
      </c>
      <c r="BW58" s="101">
        <v>0</v>
      </c>
      <c r="BX58" s="102">
        <v>0</v>
      </c>
      <c r="BY58" s="103">
        <f>BP58+BQ58+BR58+BS58</f>
        <v>46.66</v>
      </c>
      <c r="BZ58" s="104">
        <f>BT58</f>
        <v>0</v>
      </c>
      <c r="CA58" s="114">
        <f>(BU58*3)+(BV58*10)+(BW58*5)+(BX58*20)</f>
        <v>0</v>
      </c>
      <c r="CB58" s="115">
        <f>BY58+BZ58+CA58</f>
        <v>46.66</v>
      </c>
      <c r="CC58" s="112">
        <v>35.630000000000003</v>
      </c>
      <c r="CD58" s="113"/>
      <c r="CE58" s="101">
        <v>9</v>
      </c>
      <c r="CF58" s="101">
        <v>0</v>
      </c>
      <c r="CG58" s="101">
        <v>0</v>
      </c>
      <c r="CH58" s="101">
        <v>0</v>
      </c>
      <c r="CI58" s="102">
        <v>0</v>
      </c>
      <c r="CJ58" s="103">
        <f>CC58+CD58</f>
        <v>35.630000000000003</v>
      </c>
      <c r="CK58" s="104">
        <f>CE58</f>
        <v>9</v>
      </c>
      <c r="CL58" s="105">
        <f>(CF58*3)+(CG58*10)+(CH58*5)+(CI58*20)</f>
        <v>0</v>
      </c>
      <c r="CM58" s="106">
        <f>CJ58+CK58+CL58</f>
        <v>44.63</v>
      </c>
      <c r="IL58" s="78"/>
    </row>
    <row r="59" spans="1:323" s="4" customFormat="1" x14ac:dyDescent="0.2">
      <c r="A59" s="33">
        <v>17</v>
      </c>
      <c r="B59" s="123" t="s">
        <v>120</v>
      </c>
      <c r="C59" s="124"/>
      <c r="D59" s="125"/>
      <c r="E59" s="125" t="s">
        <v>15</v>
      </c>
      <c r="F59" s="126" t="s">
        <v>22</v>
      </c>
      <c r="G59" s="127" t="str">
        <f>IF(AND(OR($G$2="Y",$H$2="Y"),I59&lt;5,J59&lt;5),IF(AND(I59=#REF!,J59=#REF!),#REF!+1,1),"")</f>
        <v/>
      </c>
      <c r="H59" s="128" t="e">
        <f>IF(AND($H$2="Y",J59&gt;0,OR(AND(G59=1,#REF!=10),AND(G59=2,#REF!=20),AND(G59=3,#REF!=30),AND(G59=4,#REF!=40),AND(G59=5,#REF!=50),AND(G59=6,#REF!=60),AND(G59=7,#REF!=70),AND(G59=8,#REF!=80),AND(G59=9,#REF!=90),AND(G59=10,#REF!=100))),VLOOKUP(J59-1,SortLookup!$A$13:$B$16,2,FALSE),"")</f>
        <v>#REF!</v>
      </c>
      <c r="I59" s="129">
        <f>IF(ISNA(VLOOKUP(E59,SortLookup!$A$1:$B$5,2,FALSE))," ",VLOOKUP(E59,SortLookup!$A$1:$B$5,2,FALSE))</f>
        <v>0</v>
      </c>
      <c r="J59" s="130">
        <f>IF(ISNA(VLOOKUP(F59,SortLookup!$A$7:$B$11,2,FALSE))," ",VLOOKUP(F59,SortLookup!$A$7:$B$11,2,FALSE))</f>
        <v>3</v>
      </c>
      <c r="K59" s="131">
        <f>L59+M59+O59</f>
        <v>247.43</v>
      </c>
      <c r="L59" s="132">
        <f>AB59+AO59+BA59+BL59+BY59+CJ59+CU53+DF53+DQ53+EB53+EM53+EX53+FI53+FT53+GE53+GP53+HA53+HL53+HW53+IH53</f>
        <v>238.43</v>
      </c>
      <c r="M59" s="105">
        <f>AD59+AQ59+BC59+BN59+CA59+CL59+CW53+DH53+DS53+ED53+EO53+EZ53+FK53+FV53+GG53+GR53+HC53+HN53+HY53+IJ53</f>
        <v>0</v>
      </c>
      <c r="N59" s="104">
        <f>O59</f>
        <v>9</v>
      </c>
      <c r="O59" s="133">
        <f>W59+AJ59+AV59+BG59+BT59+CE59+CP53+DA53+DL53+DW53+EH53+ES53+FD53+FO53+FZ53+GK53+GV53+HG53+HR53+IC53</f>
        <v>9</v>
      </c>
      <c r="P59" s="112">
        <v>45.16</v>
      </c>
      <c r="Q59" s="113"/>
      <c r="R59" s="113"/>
      <c r="S59" s="113"/>
      <c r="T59" s="113"/>
      <c r="U59" s="113"/>
      <c r="V59" s="113"/>
      <c r="W59" s="101">
        <v>3</v>
      </c>
      <c r="X59" s="101">
        <v>0</v>
      </c>
      <c r="Y59" s="101">
        <v>0</v>
      </c>
      <c r="Z59" s="101">
        <v>0</v>
      </c>
      <c r="AA59" s="102">
        <v>0</v>
      </c>
      <c r="AB59" s="103">
        <f>P59+Q59+R59+S59+T59+U59+V59</f>
        <v>45.16</v>
      </c>
      <c r="AC59" s="104">
        <f>W59</f>
        <v>3</v>
      </c>
      <c r="AD59" s="105">
        <f>(X59*3)+(Y59*10)+(Z59*5)+(AA59*20)</f>
        <v>0</v>
      </c>
      <c r="AE59" s="106">
        <f>AB59+AC59+AD59</f>
        <v>48.16</v>
      </c>
      <c r="AF59" s="112">
        <v>55</v>
      </c>
      <c r="AG59" s="113"/>
      <c r="AH59" s="113"/>
      <c r="AI59" s="113"/>
      <c r="AJ59" s="101">
        <v>4</v>
      </c>
      <c r="AK59" s="101">
        <v>0</v>
      </c>
      <c r="AL59" s="101">
        <v>0</v>
      </c>
      <c r="AM59" s="101">
        <v>0</v>
      </c>
      <c r="AN59" s="102">
        <v>0</v>
      </c>
      <c r="AO59" s="103">
        <f>AF59+AG59+AH59+AI59</f>
        <v>55</v>
      </c>
      <c r="AP59" s="104">
        <f>AJ59</f>
        <v>4</v>
      </c>
      <c r="AQ59" s="105">
        <f>(AK59*3)+(AL59*10)+(AM59*5)+(AN59*20)</f>
        <v>0</v>
      </c>
      <c r="AR59" s="106">
        <f>AO59+AP59+AQ59</f>
        <v>59</v>
      </c>
      <c r="AS59" s="112">
        <v>34.4</v>
      </c>
      <c r="AT59" s="113"/>
      <c r="AU59" s="113"/>
      <c r="AV59" s="101">
        <v>1</v>
      </c>
      <c r="AW59" s="101">
        <v>0</v>
      </c>
      <c r="AX59" s="101">
        <v>0</v>
      </c>
      <c r="AY59" s="101">
        <v>0</v>
      </c>
      <c r="AZ59" s="102">
        <v>0</v>
      </c>
      <c r="BA59" s="103">
        <f>AS59+AT59+AU59</f>
        <v>34.4</v>
      </c>
      <c r="BB59" s="104">
        <f>AV59</f>
        <v>1</v>
      </c>
      <c r="BC59" s="105">
        <f>(AW59*3)+(AX59*10)+(AY59*5)+(AZ59*20)</f>
        <v>0</v>
      </c>
      <c r="BD59" s="106">
        <f>BA59+BB59+BC59</f>
        <v>35.4</v>
      </c>
      <c r="BE59" s="103"/>
      <c r="BF59" s="107"/>
      <c r="BG59" s="101"/>
      <c r="BH59" s="101"/>
      <c r="BI59" s="101"/>
      <c r="BJ59" s="101"/>
      <c r="BK59" s="102"/>
      <c r="BL59" s="108">
        <f>BE59+BF59</f>
        <v>0</v>
      </c>
      <c r="BM59" s="109">
        <f>BG59/2</f>
        <v>0</v>
      </c>
      <c r="BN59" s="110">
        <f>(BH59*3)+(BI59*5)+(BJ59*5)+(BK59*20)</f>
        <v>0</v>
      </c>
      <c r="BO59" s="111">
        <f>BL59+BM59+BN59</f>
        <v>0</v>
      </c>
      <c r="BP59" s="112">
        <v>49.47</v>
      </c>
      <c r="BQ59" s="113"/>
      <c r="BR59" s="113"/>
      <c r="BS59" s="113"/>
      <c r="BT59" s="101">
        <v>0</v>
      </c>
      <c r="BU59" s="101">
        <v>0</v>
      </c>
      <c r="BV59" s="101">
        <v>0</v>
      </c>
      <c r="BW59" s="101">
        <v>0</v>
      </c>
      <c r="BX59" s="102">
        <v>0</v>
      </c>
      <c r="BY59" s="103">
        <f>BP59+BQ59+BR59+BS59</f>
        <v>49.47</v>
      </c>
      <c r="BZ59" s="104">
        <f>BT59</f>
        <v>0</v>
      </c>
      <c r="CA59" s="114">
        <f>(BU59*3)+(BV59*10)+(BW59*5)+(BX59*20)</f>
        <v>0</v>
      </c>
      <c r="CB59" s="115">
        <f>BY59+BZ59+CA59</f>
        <v>49.47</v>
      </c>
      <c r="CC59" s="112">
        <v>54.4</v>
      </c>
      <c r="CD59" s="113"/>
      <c r="CE59" s="101">
        <v>1</v>
      </c>
      <c r="CF59" s="101">
        <v>0</v>
      </c>
      <c r="CG59" s="101">
        <v>0</v>
      </c>
      <c r="CH59" s="101">
        <v>0</v>
      </c>
      <c r="CI59" s="102">
        <v>0</v>
      </c>
      <c r="CJ59" s="103">
        <f>CC59+CD59</f>
        <v>54.4</v>
      </c>
      <c r="CK59" s="104">
        <f>CE59</f>
        <v>1</v>
      </c>
      <c r="CL59" s="105">
        <f>(CF59*3)+(CG59*10)+(CH59*5)+(CI59*20)</f>
        <v>0</v>
      </c>
      <c r="CM59" s="106">
        <f>CJ59+CK59+CL59</f>
        <v>55.4</v>
      </c>
      <c r="IL59" s="78"/>
    </row>
    <row r="60" spans="1:323" s="4" customFormat="1" x14ac:dyDescent="0.2">
      <c r="A60" s="33">
        <v>18</v>
      </c>
      <c r="B60" s="123" t="s">
        <v>123</v>
      </c>
      <c r="C60" s="124"/>
      <c r="D60" s="64"/>
      <c r="E60" s="125" t="s">
        <v>15</v>
      </c>
      <c r="F60" s="126" t="s">
        <v>102</v>
      </c>
      <c r="G60" s="127" t="str">
        <f>IF(AND(OR($G$2="Y",$H$2="Y"),I60&lt;5,J60&lt;5),IF(AND(I60=#REF!,J60=#REF!),#REF!+1,1),"")</f>
        <v/>
      </c>
      <c r="H60" s="128" t="e">
        <f>IF(AND($H$2="Y",J60&gt;0,OR(AND(G60=1,#REF!=10),AND(G60=2,#REF!=20),AND(G60=3,#REF!=30),AND(G60=4,#REF!=40),AND(G60=5,#REF!=50),AND(G60=6,#REF!=60),AND(G60=7,#REF!=70),AND(G60=8,#REF!=80),AND(G60=9,#REF!=90),AND(G60=10,#REF!=100))),VLOOKUP(J60-1,SortLookup!$A$13:$B$16,2,FALSE),"")</f>
        <v>#REF!</v>
      </c>
      <c r="I60" s="129">
        <f>IF(ISNA(VLOOKUP(E60,SortLookup!$A$1:$B$5,2,FALSE))," ",VLOOKUP(E60,SortLookup!$A$1:$B$5,2,FALSE))</f>
        <v>0</v>
      </c>
      <c r="J60" s="130" t="str">
        <f>IF(ISNA(VLOOKUP(F60,SortLookup!$A$7:$B$11,2,FALSE))," ",VLOOKUP(F60,SortLookup!$A$7:$B$11,2,FALSE))</f>
        <v xml:space="preserve"> </v>
      </c>
      <c r="K60" s="131">
        <f>L60+M60+O60</f>
        <v>249</v>
      </c>
      <c r="L60" s="132">
        <f>AB60+AO60+BA60+BL60+BY60+CJ60+CU59+DF59+DQ59+EB59+EM59+EX59+FI59+FT59+GE59+GP59+HA59+HL59+HW59+IH59</f>
        <v>203</v>
      </c>
      <c r="M60" s="105">
        <f>AD60+AQ60+BC60+BN60+CA60+CL60+CW59+DH59+DS59+ED59+EO59+EZ59+FK59+FV59+GG59+GR59+HC59+HN59+HY59+IJ59</f>
        <v>14</v>
      </c>
      <c r="N60" s="104">
        <f>O60</f>
        <v>32</v>
      </c>
      <c r="O60" s="133">
        <f>W60+AJ60+AV60+BG60+BT60+CE60+CP59+DA59+DL59+DW59+EH59+ES59+FD59+FO59+FZ59+GK59+GV59+HG59+HR59+IC59</f>
        <v>32</v>
      </c>
      <c r="P60" s="112">
        <v>33.32</v>
      </c>
      <c r="Q60" s="113"/>
      <c r="R60" s="113"/>
      <c r="S60" s="113"/>
      <c r="T60" s="113"/>
      <c r="U60" s="113"/>
      <c r="V60" s="113"/>
      <c r="W60" s="101">
        <v>8</v>
      </c>
      <c r="X60" s="101">
        <v>1</v>
      </c>
      <c r="Y60" s="101">
        <v>0</v>
      </c>
      <c r="Z60" s="101">
        <v>0</v>
      </c>
      <c r="AA60" s="102">
        <v>0</v>
      </c>
      <c r="AB60" s="103">
        <f>P60+Q60+R60+S60+T60+U60+V60</f>
        <v>33.32</v>
      </c>
      <c r="AC60" s="104">
        <f>W60</f>
        <v>8</v>
      </c>
      <c r="AD60" s="105">
        <f>(X60*3)+(Y60*10)+(Z60*5)+(AA60*20)</f>
        <v>3</v>
      </c>
      <c r="AE60" s="106">
        <f>AB60+AC60+AD60</f>
        <v>44.32</v>
      </c>
      <c r="AF60" s="112">
        <v>46.22</v>
      </c>
      <c r="AG60" s="113"/>
      <c r="AH60" s="113"/>
      <c r="AI60" s="113"/>
      <c r="AJ60" s="101">
        <v>7</v>
      </c>
      <c r="AK60" s="101">
        <v>1</v>
      </c>
      <c r="AL60" s="101">
        <v>0</v>
      </c>
      <c r="AM60" s="101">
        <v>0</v>
      </c>
      <c r="AN60" s="102">
        <v>0</v>
      </c>
      <c r="AO60" s="103">
        <f>AF60+AG60+AH60+AI60</f>
        <v>46.22</v>
      </c>
      <c r="AP60" s="104">
        <f>AJ60</f>
        <v>7</v>
      </c>
      <c r="AQ60" s="105">
        <f>(AK60*3)+(AL60*10)+(AM60*5)+(AN60*20)</f>
        <v>3</v>
      </c>
      <c r="AR60" s="106">
        <f>AO60+AP60+AQ60</f>
        <v>56.22</v>
      </c>
      <c r="AS60" s="112">
        <v>39.86</v>
      </c>
      <c r="AT60" s="113"/>
      <c r="AU60" s="113"/>
      <c r="AV60" s="101">
        <v>16</v>
      </c>
      <c r="AW60" s="101">
        <v>0</v>
      </c>
      <c r="AX60" s="101">
        <v>0</v>
      </c>
      <c r="AY60" s="101">
        <v>0</v>
      </c>
      <c r="AZ60" s="102">
        <v>0</v>
      </c>
      <c r="BA60" s="103">
        <f>AS60+AT60+AU60</f>
        <v>39.86</v>
      </c>
      <c r="BB60" s="104">
        <f>AV60</f>
        <v>16</v>
      </c>
      <c r="BC60" s="105">
        <f>(AW60*3)+(AX60*10)+(AY60*5)+(AZ60*20)</f>
        <v>0</v>
      </c>
      <c r="BD60" s="106">
        <f>BA60+BB60+BC60</f>
        <v>55.86</v>
      </c>
      <c r="BE60" s="103"/>
      <c r="BF60" s="107"/>
      <c r="BG60" s="101"/>
      <c r="BH60" s="101"/>
      <c r="BI60" s="101"/>
      <c r="BJ60" s="101"/>
      <c r="BK60" s="102"/>
      <c r="BL60" s="108">
        <f>BE60+BF60</f>
        <v>0</v>
      </c>
      <c r="BM60" s="109">
        <f>BG60/2</f>
        <v>0</v>
      </c>
      <c r="BN60" s="110">
        <f>(BH60*3)+(BI60*5)+(BJ60*5)+(BK60*20)</f>
        <v>0</v>
      </c>
      <c r="BO60" s="111">
        <f>BL60+BM60+BN60</f>
        <v>0</v>
      </c>
      <c r="BP60" s="112">
        <v>43.97</v>
      </c>
      <c r="BQ60" s="113"/>
      <c r="BR60" s="113"/>
      <c r="BS60" s="113"/>
      <c r="BT60" s="101">
        <v>0</v>
      </c>
      <c r="BU60" s="101">
        <v>1</v>
      </c>
      <c r="BV60" s="101">
        <v>0</v>
      </c>
      <c r="BW60" s="101">
        <v>1</v>
      </c>
      <c r="BX60" s="102">
        <v>0</v>
      </c>
      <c r="BY60" s="103">
        <f>BP60+BQ60+BR60+BS60</f>
        <v>43.97</v>
      </c>
      <c r="BZ60" s="104">
        <f>BT60</f>
        <v>0</v>
      </c>
      <c r="CA60" s="114">
        <f>(BU60*3)+(BV60*10)+(BW60*5)+(BX60*20)</f>
        <v>8</v>
      </c>
      <c r="CB60" s="115">
        <f>BY60+BZ60+CA60</f>
        <v>51.97</v>
      </c>
      <c r="CC60" s="112">
        <v>39.630000000000003</v>
      </c>
      <c r="CD60" s="113"/>
      <c r="CE60" s="101">
        <v>1</v>
      </c>
      <c r="CF60" s="101">
        <v>0</v>
      </c>
      <c r="CG60" s="101">
        <v>0</v>
      </c>
      <c r="CH60" s="101">
        <v>0</v>
      </c>
      <c r="CI60" s="102">
        <v>0</v>
      </c>
      <c r="CJ60" s="103">
        <f>CC60+CD60</f>
        <v>39.630000000000003</v>
      </c>
      <c r="CK60" s="104">
        <f>CE60</f>
        <v>1</v>
      </c>
      <c r="CL60" s="105">
        <f>(CF60*3)+(CG60*10)+(CH60*5)+(CI60*20)</f>
        <v>0</v>
      </c>
      <c r="CM60" s="106">
        <f>CJ60+CK60+CL60</f>
        <v>40.630000000000003</v>
      </c>
      <c r="IL60" s="78"/>
      <c r="IM60"/>
      <c r="IN60"/>
      <c r="IO60"/>
      <c r="IP60"/>
    </row>
    <row r="61" spans="1:323" s="4" customFormat="1" hidden="1" x14ac:dyDescent="0.2">
      <c r="A61" s="33">
        <v>19</v>
      </c>
      <c r="B61" s="123"/>
      <c r="C61" s="124"/>
      <c r="D61" s="145"/>
      <c r="E61" s="64"/>
      <c r="F61" s="146"/>
      <c r="G61" s="127" t="str">
        <f>IF(AND(OR($G$2="Y",$H$2="Y"),I61&lt;5,J61&lt;5),IF(AND(I61=#REF!,J61=#REF!),#REF!+1,1),"")</f>
        <v/>
      </c>
      <c r="H61" s="128" t="e">
        <f>IF(AND($H$2="Y",J61&gt;0,OR(AND(G61=1,#REF!=10),AND(G61=2,#REF!=20),AND(G61=3,#REF!=30),AND(G61=4,#REF!=40),AND(G61=5,#REF!=50),AND(G61=6,#REF!=60),AND(G61=7,#REF!=70),AND(G61=8,#REF!=80),AND(G61=9,#REF!=90),AND(G61=10,#REF!=100))),VLOOKUP(J61-1,SortLookup!$A$13:$B$16,2,FALSE),"")</f>
        <v>#REF!</v>
      </c>
      <c r="I61" s="129" t="str">
        <f>IF(ISNA(VLOOKUP(E61,SortLookup!$A$1:$B$5,2,FALSE))," ",VLOOKUP(E61,SortLookup!$A$1:$B$5,2,FALSE))</f>
        <v xml:space="preserve"> </v>
      </c>
      <c r="J61" s="130" t="str">
        <f>IF(ISNA(VLOOKUP(F61,SortLookup!$A$7:$B$11,2,FALSE))," ",VLOOKUP(F61,SortLookup!$A$7:$B$11,2,FALSE))</f>
        <v xml:space="preserve"> </v>
      </c>
      <c r="K61" s="131">
        <f>L61+M61+O61</f>
        <v>0</v>
      </c>
      <c r="L61" s="132">
        <f>AB61+AO61+BA61+BL61+BY61+CJ61+CU54+DF54+DQ54+EB54+EM54+EX54+FI54+FT54+GE54+GP54+HA54+HL54+HW54+IH54</f>
        <v>0</v>
      </c>
      <c r="M61" s="105">
        <f>AD61+AQ61+BC61+BN61+CA61+CL61+CW54+DH54+DS54+ED54+EO54+EZ54+FK54+FV54+GG54+GR54+HC54+HN54+HY54+IJ54</f>
        <v>0</v>
      </c>
      <c r="N61" s="104">
        <f>O61</f>
        <v>0</v>
      </c>
      <c r="O61" s="133">
        <f>W61+AJ61+AV61+BG61+BT61+CE61+CP54+DA54+DL54+DW54+EH54+ES54+FD54+FO54+FZ54+GK54+GV54+HG54+HR54+IC54</f>
        <v>0</v>
      </c>
      <c r="P61" s="112"/>
      <c r="Q61" s="113"/>
      <c r="R61" s="113"/>
      <c r="S61" s="113"/>
      <c r="T61" s="113"/>
      <c r="U61" s="113"/>
      <c r="V61" s="113"/>
      <c r="W61" s="101"/>
      <c r="X61" s="101"/>
      <c r="Y61" s="101"/>
      <c r="Z61" s="101"/>
      <c r="AA61" s="102"/>
      <c r="AB61" s="103">
        <f>P61+Q61+R61+S61+T61+U61+V61</f>
        <v>0</v>
      </c>
      <c r="AC61" s="104">
        <f>W61</f>
        <v>0</v>
      </c>
      <c r="AD61" s="105">
        <f>(X61*3)+(Y61*10)+(Z61*5)+(AA61*20)</f>
        <v>0</v>
      </c>
      <c r="AE61" s="106">
        <f>AB61+AC61+AD61</f>
        <v>0</v>
      </c>
      <c r="AF61" s="112"/>
      <c r="AG61" s="113"/>
      <c r="AH61" s="113"/>
      <c r="AI61" s="113"/>
      <c r="AJ61" s="101"/>
      <c r="AK61" s="101"/>
      <c r="AL61" s="101"/>
      <c r="AM61" s="101"/>
      <c r="AN61" s="102"/>
      <c r="AO61" s="103">
        <f>AF61+AG61+AH61+AI61</f>
        <v>0</v>
      </c>
      <c r="AP61" s="104">
        <f>AJ61</f>
        <v>0</v>
      </c>
      <c r="AQ61" s="105">
        <f>(AK61*3)+(AL61*10)+(AM61*5)+(AN61*20)</f>
        <v>0</v>
      </c>
      <c r="AR61" s="106">
        <f>AO61+AP61+AQ61</f>
        <v>0</v>
      </c>
      <c r="AS61" s="112"/>
      <c r="AT61" s="113"/>
      <c r="AU61" s="113"/>
      <c r="AV61" s="101"/>
      <c r="AW61" s="101"/>
      <c r="AX61" s="101"/>
      <c r="AY61" s="101"/>
      <c r="AZ61" s="102"/>
      <c r="BA61" s="103">
        <f>AS61+AT61+AU61</f>
        <v>0</v>
      </c>
      <c r="BB61" s="104">
        <f>AV61</f>
        <v>0</v>
      </c>
      <c r="BC61" s="105">
        <f>(AW61*3)+(AX61*10)+(AY61*5)+(AZ61*20)</f>
        <v>0</v>
      </c>
      <c r="BD61" s="106">
        <f>BA61+BB61+BC61</f>
        <v>0</v>
      </c>
      <c r="BE61" s="103"/>
      <c r="BF61" s="107"/>
      <c r="BG61" s="101"/>
      <c r="BH61" s="101"/>
      <c r="BI61" s="101"/>
      <c r="BJ61" s="101"/>
      <c r="BK61" s="102"/>
      <c r="BL61" s="108">
        <f>BE61+BF61</f>
        <v>0</v>
      </c>
      <c r="BM61" s="109">
        <f>BG61/2</f>
        <v>0</v>
      </c>
      <c r="BN61" s="110">
        <f>(BH61*3)+(BI61*5)+(BJ61*5)+(BK61*20)</f>
        <v>0</v>
      </c>
      <c r="BO61" s="111">
        <f>BL61+BM61+BN61</f>
        <v>0</v>
      </c>
      <c r="BP61" s="112"/>
      <c r="BQ61" s="113"/>
      <c r="BR61" s="113"/>
      <c r="BS61" s="113"/>
      <c r="BT61" s="101"/>
      <c r="BU61" s="101"/>
      <c r="BV61" s="101"/>
      <c r="BW61" s="101"/>
      <c r="BX61" s="102"/>
      <c r="BY61" s="103">
        <f>BP61+BQ61+BR61+BS61</f>
        <v>0</v>
      </c>
      <c r="BZ61" s="104">
        <f>BT61</f>
        <v>0</v>
      </c>
      <c r="CA61" s="114">
        <f>(BU61*3)+(BV61*10)+(BW61*5)+(BX61*20)</f>
        <v>0</v>
      </c>
      <c r="CB61" s="115">
        <f>BY61+BZ61+CA61</f>
        <v>0</v>
      </c>
      <c r="CC61" s="112"/>
      <c r="CD61" s="113"/>
      <c r="CE61" s="101"/>
      <c r="CF61" s="101"/>
      <c r="CG61" s="101"/>
      <c r="CH61" s="101"/>
      <c r="CI61" s="102"/>
      <c r="CJ61" s="103">
        <f>CC61+CD61</f>
        <v>0</v>
      </c>
      <c r="CK61" s="104">
        <f>CE61</f>
        <v>0</v>
      </c>
      <c r="CL61" s="105">
        <f>(CF61*3)+(CG61*10)+(CH61*5)+(CI61*20)</f>
        <v>0</v>
      </c>
      <c r="CM61" s="106">
        <f>CJ61+CK61+CL61</f>
        <v>0</v>
      </c>
      <c r="IL61" s="78"/>
    </row>
    <row r="62" spans="1:323" s="4" customFormat="1" hidden="1" x14ac:dyDescent="0.2">
      <c r="A62" s="33">
        <v>20</v>
      </c>
      <c r="B62" s="123"/>
      <c r="C62" s="124"/>
      <c r="D62" s="145"/>
      <c r="E62" s="64"/>
      <c r="F62" s="146"/>
      <c r="G62" s="127" t="str">
        <f>IF(AND(OR($G$2="Y",$H$2="Y"),I62&lt;5,J62&lt;5),IF(AND(I62=#REF!,J62=#REF!),#REF!+1,1),"")</f>
        <v/>
      </c>
      <c r="H62" s="128" t="e">
        <f>IF(AND($H$2="Y",J62&gt;0,OR(AND(G62=1,#REF!=10),AND(G62=2,#REF!=20),AND(G62=3,#REF!=30),AND(G62=4,#REF!=40),AND(G62=5,#REF!=50),AND(G62=6,#REF!=60),AND(G62=7,#REF!=70),AND(G62=8,#REF!=80),AND(G62=9,#REF!=90),AND(G62=10,#REF!=100))),VLOOKUP(J62-1,SortLookup!$A$13:$B$16,2,FALSE),"")</f>
        <v>#REF!</v>
      </c>
      <c r="I62" s="129" t="str">
        <f>IF(ISNA(VLOOKUP(E62,SortLookup!$A$1:$B$5,2,FALSE))," ",VLOOKUP(E62,SortLookup!$A$1:$B$5,2,FALSE))</f>
        <v xml:space="preserve"> </v>
      </c>
      <c r="J62" s="130" t="str">
        <f>IF(ISNA(VLOOKUP(F62,SortLookup!$A$7:$B$11,2,FALSE))," ",VLOOKUP(F62,SortLookup!$A$7:$B$11,2,FALSE))</f>
        <v xml:space="preserve"> </v>
      </c>
      <c r="K62" s="131">
        <f>L62+M62+O62</f>
        <v>0</v>
      </c>
      <c r="L62" s="132">
        <f>AB62+AO62+BA62+BL62+BY62+CJ62+CU55+DF55+DQ55+EB55+EM55+EX55+FI55+FT55+GE55+GP55+HA55+HL55+HW55+IH55</f>
        <v>0</v>
      </c>
      <c r="M62" s="105">
        <f>AD62+AQ62+BC62+BN62+CA62+CL62+CW55+DH55+DS55+ED55+EO55+EZ55+FK55+FV55+GG55+GR55+HC55+HN55+HY55+IJ55</f>
        <v>0</v>
      </c>
      <c r="N62" s="104">
        <f>O62</f>
        <v>0</v>
      </c>
      <c r="O62" s="133">
        <f>W62+AJ62+AV62+BG62+BT62+CE62+CP55+DA55+DL55+DW55+EH55+ES55+FD55+FO55+FZ55+GK55+GV55+HG55+HR55+IC55</f>
        <v>0</v>
      </c>
      <c r="P62" s="112"/>
      <c r="Q62" s="113"/>
      <c r="R62" s="113"/>
      <c r="S62" s="113"/>
      <c r="T62" s="113"/>
      <c r="U62" s="113"/>
      <c r="V62" s="113"/>
      <c r="W62" s="101"/>
      <c r="X62" s="101"/>
      <c r="Y62" s="101"/>
      <c r="Z62" s="101"/>
      <c r="AA62" s="102"/>
      <c r="AB62" s="103">
        <f>P62+Q62+R62+S62+T62+U62+V62</f>
        <v>0</v>
      </c>
      <c r="AC62" s="104">
        <f>W62</f>
        <v>0</v>
      </c>
      <c r="AD62" s="105">
        <f>(X62*3)+(Y62*10)+(Z62*5)+(AA62*20)</f>
        <v>0</v>
      </c>
      <c r="AE62" s="106">
        <f>AB62+AC62+AD62</f>
        <v>0</v>
      </c>
      <c r="AF62" s="112"/>
      <c r="AG62" s="113"/>
      <c r="AH62" s="113"/>
      <c r="AI62" s="113"/>
      <c r="AJ62" s="101"/>
      <c r="AK62" s="101"/>
      <c r="AL62" s="101"/>
      <c r="AM62" s="101"/>
      <c r="AN62" s="102"/>
      <c r="AO62" s="103">
        <f>AF62+AG62+AH62+AI62</f>
        <v>0</v>
      </c>
      <c r="AP62" s="104">
        <f>AJ62</f>
        <v>0</v>
      </c>
      <c r="AQ62" s="105">
        <f>(AK62*3)+(AL62*10)+(AM62*5)+(AN62*20)</f>
        <v>0</v>
      </c>
      <c r="AR62" s="106">
        <f>AO62+AP62+AQ62</f>
        <v>0</v>
      </c>
      <c r="AS62" s="112"/>
      <c r="AT62" s="113"/>
      <c r="AU62" s="113"/>
      <c r="AV62" s="101"/>
      <c r="AW62" s="101"/>
      <c r="AX62" s="101"/>
      <c r="AY62" s="101"/>
      <c r="AZ62" s="102"/>
      <c r="BA62" s="103">
        <f>AS62+AT62+AU62</f>
        <v>0</v>
      </c>
      <c r="BB62" s="104">
        <f>AV62</f>
        <v>0</v>
      </c>
      <c r="BC62" s="105">
        <f>(AW62*3)+(AX62*10)+(AY62*5)+(AZ62*20)</f>
        <v>0</v>
      </c>
      <c r="BD62" s="106">
        <f>BA62+BB62+BC62</f>
        <v>0</v>
      </c>
      <c r="BE62" s="103"/>
      <c r="BF62" s="107"/>
      <c r="BG62" s="101"/>
      <c r="BH62" s="101"/>
      <c r="BI62" s="101"/>
      <c r="BJ62" s="101"/>
      <c r="BK62" s="102"/>
      <c r="BL62" s="108">
        <f>BE62+BF62</f>
        <v>0</v>
      </c>
      <c r="BM62" s="109">
        <f>BG62/2</f>
        <v>0</v>
      </c>
      <c r="BN62" s="110">
        <f>(BH62*3)+(BI62*5)+(BJ62*5)+(BK62*20)</f>
        <v>0</v>
      </c>
      <c r="BO62" s="111">
        <f>BL62+BM62+BN62</f>
        <v>0</v>
      </c>
      <c r="BP62" s="112"/>
      <c r="BQ62" s="113"/>
      <c r="BR62" s="113"/>
      <c r="BS62" s="113"/>
      <c r="BT62" s="101"/>
      <c r="BU62" s="101"/>
      <c r="BV62" s="101"/>
      <c r="BW62" s="101"/>
      <c r="BX62" s="102"/>
      <c r="BY62" s="103">
        <f>BP62+BQ62+BR62+BS62</f>
        <v>0</v>
      </c>
      <c r="BZ62" s="104">
        <f>BT62</f>
        <v>0</v>
      </c>
      <c r="CA62" s="114">
        <f>(BU62*3)+(BV62*10)+(BW62*5)+(BX62*20)</f>
        <v>0</v>
      </c>
      <c r="CB62" s="115">
        <f>BY62+BZ62+CA62</f>
        <v>0</v>
      </c>
      <c r="CC62" s="112"/>
      <c r="CD62" s="113"/>
      <c r="CE62" s="101"/>
      <c r="CF62" s="101"/>
      <c r="CG62" s="101"/>
      <c r="CH62" s="101"/>
      <c r="CI62" s="102"/>
      <c r="CJ62" s="103">
        <f>CC62+CD62</f>
        <v>0</v>
      </c>
      <c r="CK62" s="104">
        <f>CE62</f>
        <v>0</v>
      </c>
      <c r="CL62" s="105">
        <f>(CF62*3)+(CG62*10)+(CH62*5)+(CI62*20)</f>
        <v>0</v>
      </c>
      <c r="CM62" s="106">
        <f>CJ62+CK62+CL62</f>
        <v>0</v>
      </c>
      <c r="CN62" s="1"/>
      <c r="CO62" s="1"/>
      <c r="CP62" s="2"/>
      <c r="CQ62" s="2"/>
      <c r="CR62" s="2"/>
      <c r="CS62" s="2"/>
      <c r="CT62" s="2"/>
      <c r="CU62" s="61"/>
      <c r="CV62" s="13"/>
      <c r="CW62" s="6"/>
      <c r="CX62" s="38"/>
      <c r="CY62" s="1"/>
      <c r="CZ62" s="1"/>
      <c r="DA62" s="2"/>
      <c r="DB62" s="2"/>
      <c r="DC62" s="2"/>
      <c r="DD62" s="2"/>
      <c r="DE62" s="2"/>
      <c r="DF62" s="61"/>
      <c r="DG62" s="13"/>
      <c r="DH62" s="6"/>
      <c r="DI62" s="38"/>
      <c r="DJ62" s="1"/>
      <c r="DK62" s="1"/>
      <c r="DL62" s="2"/>
      <c r="DM62" s="2"/>
      <c r="DN62" s="2"/>
      <c r="DO62" s="2"/>
      <c r="DP62" s="2"/>
      <c r="DQ62" s="61"/>
      <c r="DR62" s="13"/>
      <c r="DS62" s="6"/>
      <c r="DT62" s="38"/>
      <c r="DU62" s="1"/>
      <c r="DV62" s="1"/>
      <c r="DW62" s="2"/>
      <c r="DX62" s="2"/>
      <c r="DY62" s="2"/>
      <c r="DZ62" s="2"/>
      <c r="EA62" s="2"/>
      <c r="EB62" s="61"/>
      <c r="EC62" s="13"/>
      <c r="ED62" s="6"/>
      <c r="EE62" s="38"/>
      <c r="EF62" s="1"/>
      <c r="EG62" s="1"/>
      <c r="EH62" s="2"/>
      <c r="EI62" s="2"/>
      <c r="EJ62" s="2"/>
      <c r="EK62" s="2"/>
      <c r="EL62" s="2"/>
      <c r="EM62" s="61"/>
      <c r="EN62" s="13"/>
      <c r="EO62" s="6"/>
      <c r="EP62" s="38"/>
      <c r="EQ62" s="1"/>
      <c r="ER62" s="1"/>
      <c r="ES62" s="2"/>
      <c r="ET62" s="2"/>
      <c r="EU62" s="2"/>
      <c r="EV62" s="2"/>
      <c r="EW62" s="2"/>
      <c r="EX62" s="61"/>
      <c r="EY62" s="13"/>
      <c r="EZ62" s="6"/>
      <c r="FA62" s="38"/>
      <c r="FB62" s="1"/>
      <c r="FC62" s="1"/>
      <c r="FD62" s="2"/>
      <c r="FE62" s="2"/>
      <c r="FF62" s="2"/>
      <c r="FG62" s="2"/>
      <c r="FH62" s="2"/>
      <c r="FI62" s="61"/>
      <c r="FJ62" s="13"/>
      <c r="FK62" s="6"/>
      <c r="FL62" s="38"/>
      <c r="FM62" s="1"/>
      <c r="FN62" s="1"/>
      <c r="FO62" s="2"/>
      <c r="FP62" s="2"/>
      <c r="FQ62" s="2"/>
      <c r="FR62" s="2"/>
      <c r="FS62" s="2"/>
      <c r="FT62" s="61"/>
      <c r="FU62" s="13"/>
      <c r="FV62" s="6"/>
      <c r="FW62" s="38"/>
      <c r="FX62" s="1"/>
      <c r="FY62" s="1"/>
      <c r="FZ62" s="2"/>
      <c r="GA62" s="2"/>
      <c r="GB62" s="2"/>
      <c r="GC62" s="2"/>
      <c r="GD62" s="2"/>
      <c r="GE62" s="61"/>
      <c r="GF62" s="13"/>
      <c r="GG62" s="6"/>
      <c r="GH62" s="38"/>
      <c r="GI62" s="1"/>
      <c r="GJ62" s="1"/>
      <c r="GK62" s="2"/>
      <c r="GL62" s="2"/>
      <c r="GM62" s="2"/>
      <c r="GN62" s="2"/>
      <c r="GO62" s="2"/>
      <c r="GP62" s="61"/>
      <c r="GQ62" s="13"/>
      <c r="GR62" s="6"/>
      <c r="GS62" s="38"/>
      <c r="GT62" s="1"/>
      <c r="GU62" s="1"/>
      <c r="GV62" s="2"/>
      <c r="GW62" s="2"/>
      <c r="GX62" s="2"/>
      <c r="GY62" s="2"/>
      <c r="GZ62" s="2"/>
      <c r="HA62" s="61"/>
      <c r="HB62" s="13"/>
      <c r="HC62" s="6"/>
      <c r="HD62" s="38"/>
      <c r="HE62" s="1"/>
      <c r="HF62" s="1"/>
      <c r="HG62" s="2"/>
      <c r="HH62" s="2"/>
      <c r="HI62" s="2"/>
      <c r="HJ62" s="2"/>
      <c r="HK62" s="2"/>
      <c r="HL62" s="61"/>
      <c r="HM62" s="13"/>
      <c r="HN62" s="6"/>
      <c r="HO62" s="38"/>
      <c r="HP62" s="1"/>
      <c r="HQ62" s="1"/>
      <c r="HR62" s="2"/>
      <c r="HS62" s="2"/>
      <c r="HT62" s="2"/>
      <c r="HU62" s="2"/>
      <c r="HV62" s="2"/>
      <c r="HW62" s="61"/>
      <c r="HX62" s="13"/>
      <c r="HY62" s="6"/>
      <c r="HZ62" s="38"/>
      <c r="IA62" s="1"/>
      <c r="IB62" s="1"/>
      <c r="IC62" s="2"/>
      <c r="ID62" s="2"/>
      <c r="IE62" s="2"/>
      <c r="IF62" s="2"/>
      <c r="IG62" s="2"/>
      <c r="IH62" s="61"/>
      <c r="II62" s="13"/>
      <c r="IJ62" s="6"/>
      <c r="IK62" s="38"/>
      <c r="IL62" s="78"/>
      <c r="IM62"/>
      <c r="IN62"/>
      <c r="IO62"/>
      <c r="IP62"/>
      <c r="IQ62"/>
    </row>
    <row r="63" spans="1:323" s="4" customFormat="1" hidden="1" x14ac:dyDescent="0.2">
      <c r="A63" s="33">
        <v>21</v>
      </c>
      <c r="B63" s="63"/>
      <c r="C63" s="124"/>
      <c r="D63" s="125"/>
      <c r="E63" s="147"/>
      <c r="F63" s="126"/>
      <c r="G63" s="127" t="str">
        <f>IF(AND(OR($G$2="Y",$H$2="Y"),I63&lt;5,J63&lt;5),IF(AND(I63=#REF!,J63=#REF!),#REF!+1,1),"")</f>
        <v/>
      </c>
      <c r="H63" s="128" t="e">
        <f>IF(AND($H$2="Y",J63&gt;0,OR(AND(G63=1,#REF!=10),AND(G63=2,#REF!=20),AND(G63=3,#REF!=30),AND(G63=4,#REF!=40),AND(G63=5,#REF!=50),AND(G63=6,#REF!=60),AND(G63=7,#REF!=70),AND(G63=8,#REF!=80),AND(G63=9,#REF!=90),AND(G63=10,#REF!=100))),VLOOKUP(J63-1,SortLookup!$A$13:$B$16,2,FALSE),"")</f>
        <v>#REF!</v>
      </c>
      <c r="I63" s="129" t="str">
        <f>IF(ISNA(VLOOKUP(E63,SortLookup!$A$1:$B$5,2,FALSE))," ",VLOOKUP(E63,SortLookup!$A$1:$B$5,2,FALSE))</f>
        <v xml:space="preserve"> </v>
      </c>
      <c r="J63" s="130" t="str">
        <f>IF(ISNA(VLOOKUP(F63,SortLookup!$A$7:$B$11,2,FALSE))," ",VLOOKUP(F63,SortLookup!$A$7:$B$11,2,FALSE))</f>
        <v xml:space="preserve"> </v>
      </c>
      <c r="K63" s="131">
        <f>L63+M63+O63</f>
        <v>0</v>
      </c>
      <c r="L63" s="132">
        <f>AB63+AO63+BA63+BL63+BY63+CJ63+CU57+DF57+DQ57+EB57+EM57+EX57+FI57+FT57+GE57+GP57+HA57+HL57+HW57+IH57</f>
        <v>0</v>
      </c>
      <c r="M63" s="105">
        <f>AD63+AQ63+BC63+BN63+CA63+CL63+CW57+DH57+DS57+ED57+EO57+EZ57+FK57+FV57+GG57+GR57+HC57+HN57+HY57+IJ57</f>
        <v>0</v>
      </c>
      <c r="N63" s="104">
        <f>O63</f>
        <v>0</v>
      </c>
      <c r="O63" s="133">
        <f>W63+AJ63+AV63+BG63+BT63+CE63+CP57+DA57+DL57+DW57+EH57+ES57+FD57+FO57+FZ57+GK57+GV57+HG57+HR57+IC57</f>
        <v>0</v>
      </c>
      <c r="P63" s="112"/>
      <c r="Q63" s="113"/>
      <c r="R63" s="113"/>
      <c r="S63" s="113"/>
      <c r="T63" s="113"/>
      <c r="U63" s="113"/>
      <c r="V63" s="113"/>
      <c r="W63" s="101"/>
      <c r="X63" s="101"/>
      <c r="Y63" s="101"/>
      <c r="Z63" s="101"/>
      <c r="AA63" s="102"/>
      <c r="AB63" s="103">
        <f>P63+Q63+R63+S63+T63+U63+V63</f>
        <v>0</v>
      </c>
      <c r="AC63" s="104">
        <f>W63</f>
        <v>0</v>
      </c>
      <c r="AD63" s="105">
        <f>(X63*3)+(Y63*10)+(Z63*5)+(AA63*20)</f>
        <v>0</v>
      </c>
      <c r="AE63" s="106">
        <f>AB63+AC63+AD63</f>
        <v>0</v>
      </c>
      <c r="AF63" s="112"/>
      <c r="AG63" s="113"/>
      <c r="AH63" s="113"/>
      <c r="AI63" s="113"/>
      <c r="AJ63" s="101"/>
      <c r="AK63" s="101"/>
      <c r="AL63" s="101"/>
      <c r="AM63" s="101"/>
      <c r="AN63" s="102"/>
      <c r="AO63" s="103">
        <f>AF63+AG63+AH63+AI63</f>
        <v>0</v>
      </c>
      <c r="AP63" s="104">
        <f>AJ63</f>
        <v>0</v>
      </c>
      <c r="AQ63" s="105">
        <f>(AK63*3)+(AL63*10)+(AM63*5)+(AN63*20)</f>
        <v>0</v>
      </c>
      <c r="AR63" s="106">
        <f>AO63+AP63+AQ63</f>
        <v>0</v>
      </c>
      <c r="AS63" s="112"/>
      <c r="AT63" s="113"/>
      <c r="AU63" s="113"/>
      <c r="AV63" s="101"/>
      <c r="AW63" s="101"/>
      <c r="AX63" s="101"/>
      <c r="AY63" s="101"/>
      <c r="AZ63" s="102"/>
      <c r="BA63" s="103">
        <f>AS63+AT63+AU63</f>
        <v>0</v>
      </c>
      <c r="BB63" s="104">
        <f>AV63</f>
        <v>0</v>
      </c>
      <c r="BC63" s="105">
        <f>(AW63*3)+(AX63*10)+(AY63*5)+(AZ63*20)</f>
        <v>0</v>
      </c>
      <c r="BD63" s="106">
        <f>BA63+BB63+BC63</f>
        <v>0</v>
      </c>
      <c r="BE63" s="103"/>
      <c r="BF63" s="107"/>
      <c r="BG63" s="101"/>
      <c r="BH63" s="101"/>
      <c r="BI63" s="101"/>
      <c r="BJ63" s="101"/>
      <c r="BK63" s="102"/>
      <c r="BL63" s="108">
        <f>BE63+BF63</f>
        <v>0</v>
      </c>
      <c r="BM63" s="109">
        <f>BG63/2</f>
        <v>0</v>
      </c>
      <c r="BN63" s="110">
        <f>(BH63*3)+(BI63*5)+(BJ63*5)+(BK63*20)</f>
        <v>0</v>
      </c>
      <c r="BO63" s="111">
        <f>BL63+BM63+BN63</f>
        <v>0</v>
      </c>
      <c r="BP63" s="112"/>
      <c r="BQ63" s="113"/>
      <c r="BR63" s="113"/>
      <c r="BS63" s="113"/>
      <c r="BT63" s="101"/>
      <c r="BU63" s="101"/>
      <c r="BV63" s="101"/>
      <c r="BW63" s="101"/>
      <c r="BX63" s="102"/>
      <c r="BY63" s="103">
        <f>BP63+BQ63+BR63+BS63</f>
        <v>0</v>
      </c>
      <c r="BZ63" s="104">
        <f>BT63</f>
        <v>0</v>
      </c>
      <c r="CA63" s="114">
        <f>(BU63*3)+(BV63*10)+(BW63*5)+(BX63*20)</f>
        <v>0</v>
      </c>
      <c r="CB63" s="115">
        <f>BY63+BZ63+CA63</f>
        <v>0</v>
      </c>
      <c r="CC63" s="112"/>
      <c r="CD63" s="113"/>
      <c r="CE63" s="101"/>
      <c r="CF63" s="101"/>
      <c r="CG63" s="101"/>
      <c r="CH63" s="101"/>
      <c r="CI63" s="102"/>
      <c r="CJ63" s="103">
        <f>CC63+CD63</f>
        <v>0</v>
      </c>
      <c r="CK63" s="104">
        <f>CE63</f>
        <v>0</v>
      </c>
      <c r="CL63" s="105">
        <f>(CF63*3)+(CG63*10)+(CH63*5)+(CI63*20)</f>
        <v>0</v>
      </c>
      <c r="CM63" s="106">
        <f>CJ63+CK63+CL63</f>
        <v>0</v>
      </c>
      <c r="CN63"/>
      <c r="CO63"/>
      <c r="CP63"/>
      <c r="CQ63"/>
      <c r="CR63"/>
      <c r="CS63"/>
      <c r="CT63"/>
      <c r="CW63"/>
      <c r="CZ63"/>
      <c r="DA63"/>
      <c r="DB63"/>
      <c r="DC63"/>
      <c r="DD63"/>
      <c r="DE63"/>
      <c r="DH63"/>
      <c r="DK63"/>
      <c r="DL63"/>
      <c r="DM63"/>
      <c r="DN63"/>
      <c r="DO63"/>
      <c r="DP63"/>
      <c r="DS63"/>
      <c r="DV63"/>
      <c r="DW63"/>
      <c r="DX63"/>
      <c r="DY63"/>
      <c r="DZ63"/>
      <c r="EA63"/>
      <c r="ED63"/>
      <c r="EG63"/>
      <c r="EH63"/>
      <c r="EI63"/>
      <c r="EJ63"/>
      <c r="EK63"/>
      <c r="EL63"/>
      <c r="EO63"/>
      <c r="ER63"/>
      <c r="ES63"/>
      <c r="ET63"/>
      <c r="EU63"/>
      <c r="EV63"/>
      <c r="EW63"/>
      <c r="EZ63"/>
      <c r="FC63"/>
      <c r="FD63"/>
      <c r="FE63"/>
      <c r="FF63"/>
      <c r="FG63"/>
      <c r="FH63"/>
      <c r="FK63"/>
      <c r="FN63"/>
      <c r="FO63"/>
      <c r="FP63"/>
      <c r="FQ63"/>
      <c r="FR63"/>
      <c r="FS63"/>
      <c r="FV63"/>
      <c r="FY63"/>
      <c r="FZ63"/>
      <c r="GA63"/>
      <c r="GB63"/>
      <c r="GC63"/>
      <c r="GD63"/>
      <c r="GG63"/>
      <c r="GJ63"/>
      <c r="GK63"/>
      <c r="GL63"/>
      <c r="GM63"/>
      <c r="GN63"/>
      <c r="GO63"/>
      <c r="GR63"/>
      <c r="GU63"/>
      <c r="GV63"/>
      <c r="GW63"/>
      <c r="GX63"/>
      <c r="GY63"/>
      <c r="GZ63"/>
      <c r="HC63"/>
      <c r="HF63"/>
      <c r="HG63"/>
      <c r="HH63"/>
      <c r="HI63"/>
      <c r="HJ63"/>
      <c r="HK63"/>
      <c r="HN63"/>
      <c r="HQ63"/>
      <c r="HR63"/>
      <c r="HS63"/>
      <c r="HT63"/>
      <c r="HU63"/>
      <c r="HV63"/>
      <c r="HY63"/>
      <c r="IB63"/>
      <c r="IC63"/>
      <c r="ID63"/>
      <c r="IE63"/>
      <c r="IF63"/>
      <c r="IG63"/>
      <c r="IJ63"/>
      <c r="IK63"/>
      <c r="IL63" s="78"/>
    </row>
    <row r="64" spans="1:323" s="4" customFormat="1" hidden="1" x14ac:dyDescent="0.2">
      <c r="A64" s="33">
        <v>22</v>
      </c>
      <c r="B64" s="63"/>
      <c r="C64" s="124"/>
      <c r="D64" s="125"/>
      <c r="E64" s="125"/>
      <c r="F64" s="64"/>
      <c r="G64" s="127" t="str">
        <f>IF(AND(OR($G$2="Y",$H$2="Y"),I64&lt;5,J64&lt;5),IF(AND(I64=#REF!,J64=#REF!),#REF!+1,1),"")</f>
        <v/>
      </c>
      <c r="H64" s="128" t="e">
        <f>IF(AND($H$2="Y",J64&gt;0,OR(AND(G64=1,#REF!=10),AND(G64=2,#REF!=20),AND(G64=3,#REF!=30),AND(G64=4,#REF!=40),AND(G64=5,#REF!=50),AND(G64=6,#REF!=60),AND(G64=7,#REF!=70),AND(G64=8,#REF!=80),AND(G64=9,#REF!=90),AND(G64=10,#REF!=100))),VLOOKUP(J64-1,SortLookup!$A$13:$B$16,2,FALSE),"")</f>
        <v>#REF!</v>
      </c>
      <c r="I64" s="129" t="str">
        <f>IF(ISNA(VLOOKUP(E64,SortLookup!$A$1:$B$5,2,FALSE))," ",VLOOKUP(E64,SortLookup!$A$1:$B$5,2,FALSE))</f>
        <v xml:space="preserve"> </v>
      </c>
      <c r="J64" s="130" t="str">
        <f>IF(ISNA(VLOOKUP(F64,SortLookup!$A$7:$B$11,2,FALSE))," ",VLOOKUP(F64,SortLookup!$A$7:$B$11,2,FALSE))</f>
        <v xml:space="preserve"> </v>
      </c>
      <c r="K64" s="131">
        <f>L64+M64+O64</f>
        <v>0</v>
      </c>
      <c r="L64" s="132">
        <f>AB64+AO64+BA64+BL64+BY64+CJ64+CU58+DF58+DQ58+EB58+EM58+EX58+FI58+FT58+GE58+GP58+HA58+HL58+HW58+IH58</f>
        <v>0</v>
      </c>
      <c r="M64" s="105">
        <f>AD64+AQ64+BC64+BN64+CA64+CL64+CW58+DH58+DS58+ED58+EO58+EZ58+FK58+FV58+GG58+GR58+HC58+HN58+HY58+IJ58</f>
        <v>0</v>
      </c>
      <c r="N64" s="104">
        <f>O64</f>
        <v>0</v>
      </c>
      <c r="O64" s="133">
        <f>W64+AJ64+AV64+BG64+BT64+CE64+CP58+DA58+DL58+DW58+EH58+ES58+FD58+FO58+FZ58+GK58+GV58+HG58+HR58+IC58</f>
        <v>0</v>
      </c>
      <c r="P64" s="112"/>
      <c r="Q64" s="113"/>
      <c r="R64" s="113"/>
      <c r="S64" s="113"/>
      <c r="T64" s="113"/>
      <c r="U64" s="113"/>
      <c r="V64" s="113"/>
      <c r="W64" s="101"/>
      <c r="X64" s="101"/>
      <c r="Y64" s="101"/>
      <c r="Z64" s="101"/>
      <c r="AA64" s="102"/>
      <c r="AB64" s="103">
        <f>P64+Q64+R64+S64+T64+U64+V64</f>
        <v>0</v>
      </c>
      <c r="AC64" s="104">
        <f>W64</f>
        <v>0</v>
      </c>
      <c r="AD64" s="105">
        <f>(X64*3)+(Y64*10)+(Z64*5)+(AA64*20)</f>
        <v>0</v>
      </c>
      <c r="AE64" s="106">
        <f>AB64+AC64+AD64</f>
        <v>0</v>
      </c>
      <c r="AF64" s="112"/>
      <c r="AG64" s="113"/>
      <c r="AH64" s="113"/>
      <c r="AI64" s="113"/>
      <c r="AJ64" s="101"/>
      <c r="AK64" s="101"/>
      <c r="AL64" s="101"/>
      <c r="AM64" s="101"/>
      <c r="AN64" s="102"/>
      <c r="AO64" s="103">
        <f>AF64+AG64+AH64+AI64</f>
        <v>0</v>
      </c>
      <c r="AP64" s="104">
        <f>AJ64</f>
        <v>0</v>
      </c>
      <c r="AQ64" s="105">
        <f>(AK64*3)+(AL64*10)+(AM64*5)+(AN64*20)</f>
        <v>0</v>
      </c>
      <c r="AR64" s="106">
        <f>AO64+AP64+AQ64</f>
        <v>0</v>
      </c>
      <c r="AS64" s="112"/>
      <c r="AT64" s="113"/>
      <c r="AU64" s="113"/>
      <c r="AV64" s="101"/>
      <c r="AW64" s="101"/>
      <c r="AX64" s="101"/>
      <c r="AY64" s="101"/>
      <c r="AZ64" s="102"/>
      <c r="BA64" s="103">
        <f>AS64+AT64+AU64</f>
        <v>0</v>
      </c>
      <c r="BB64" s="104">
        <f>AV64</f>
        <v>0</v>
      </c>
      <c r="BC64" s="105">
        <f>(AW64*3)+(AX64*10)+(AY64*5)+(AZ64*20)</f>
        <v>0</v>
      </c>
      <c r="BD64" s="106">
        <f>BA64+BB64+BC64</f>
        <v>0</v>
      </c>
      <c r="BE64" s="103"/>
      <c r="BF64" s="107"/>
      <c r="BG64" s="101"/>
      <c r="BH64" s="101"/>
      <c r="BI64" s="101"/>
      <c r="BJ64" s="101"/>
      <c r="BK64" s="102"/>
      <c r="BL64" s="108">
        <f>BE64+BF64</f>
        <v>0</v>
      </c>
      <c r="BM64" s="109">
        <f>BG64/2</f>
        <v>0</v>
      </c>
      <c r="BN64" s="110">
        <f>(BH64*3)+(BI64*5)+(BJ64*5)+(BK64*20)</f>
        <v>0</v>
      </c>
      <c r="BO64" s="111">
        <f>BL64+BM64+BN64</f>
        <v>0</v>
      </c>
      <c r="BP64" s="112"/>
      <c r="BQ64" s="113"/>
      <c r="BR64" s="113"/>
      <c r="BS64" s="113"/>
      <c r="BT64" s="101"/>
      <c r="BU64" s="101"/>
      <c r="BV64" s="101"/>
      <c r="BW64" s="101"/>
      <c r="BX64" s="102"/>
      <c r="BY64" s="103">
        <f>BP64+BQ64+BR64+BS64</f>
        <v>0</v>
      </c>
      <c r="BZ64" s="104">
        <f>BT64</f>
        <v>0</v>
      </c>
      <c r="CA64" s="114">
        <f>(BU64*3)+(BV64*10)+(BW64*5)+(BX64*20)</f>
        <v>0</v>
      </c>
      <c r="CB64" s="115">
        <f>BY64+BZ64+CA64</f>
        <v>0</v>
      </c>
      <c r="CC64" s="112"/>
      <c r="CD64" s="113"/>
      <c r="CE64" s="101"/>
      <c r="CF64" s="101"/>
      <c r="CG64" s="101"/>
      <c r="CH64" s="101"/>
      <c r="CI64" s="102"/>
      <c r="CJ64" s="103">
        <f>CC64+CD64</f>
        <v>0</v>
      </c>
      <c r="CK64" s="104">
        <f>CE64</f>
        <v>0</v>
      </c>
      <c r="CL64" s="105">
        <f>(CF64*3)+(CG64*10)+(CH64*5)+(CI64*20)</f>
        <v>0</v>
      </c>
      <c r="CM64" s="106">
        <f>CJ64+CK64+CL64</f>
        <v>0</v>
      </c>
      <c r="IL64" s="78"/>
    </row>
    <row r="65" spans="1:323" s="4" customFormat="1" hidden="1" x14ac:dyDescent="0.2">
      <c r="A65" s="33">
        <v>23</v>
      </c>
      <c r="B65" s="123"/>
      <c r="C65" s="124"/>
      <c r="D65" s="125"/>
      <c r="E65" s="125"/>
      <c r="F65" s="126"/>
      <c r="G65" s="127" t="str">
        <f>IF(AND(OR($G$2="Y",$H$2="Y"),I65&lt;5,J65&lt;5),IF(AND(I65=#REF!,J65=#REF!),#REF!+1,1),"")</f>
        <v/>
      </c>
      <c r="H65" s="128" t="e">
        <f>IF(AND($H$2="Y",J65&gt;0,OR(AND(G65=1,#REF!=10),AND(G65=2,#REF!=20),AND(G65=3,#REF!=30),AND(G65=4,#REF!=40),AND(G65=5,#REF!=50),AND(G65=6,#REF!=60),AND(G65=7,#REF!=70),AND(G65=8,#REF!=80),AND(G65=9,#REF!=90),AND(G65=10,#REF!=100))),VLOOKUP(J65-1,SortLookup!$A$13:$B$16,2,FALSE),"")</f>
        <v>#REF!</v>
      </c>
      <c r="I65" s="129" t="str">
        <f>IF(ISNA(VLOOKUP(E65,SortLookup!$A$1:$B$5,2,FALSE))," ",VLOOKUP(E65,SortLookup!$A$1:$B$5,2,FALSE))</f>
        <v xml:space="preserve"> </v>
      </c>
      <c r="J65" s="130" t="str">
        <f>IF(ISNA(VLOOKUP(F65,SortLookup!$A$7:$B$11,2,FALSE))," ",VLOOKUP(F65,SortLookup!$A$7:$B$11,2,FALSE))</f>
        <v xml:space="preserve"> </v>
      </c>
      <c r="K65" s="174">
        <f>L65+M65+O65</f>
        <v>0</v>
      </c>
      <c r="L65" s="132">
        <f>AB65+AO65+BA65+BL65+BY65+CJ65+CU58+DF58+DQ58+EB58+EM58+EX58+FI58+FT58+GE58+GP58+HA58+HL58+HW58+IH58</f>
        <v>0</v>
      </c>
      <c r="M65" s="105">
        <f>AD65+AQ65+BC65+BN65+CA65+CL65+CW58+DH58+DS58+ED58+EO58+EZ58+FK58+FV58+GG58+GR58+HC58+HN58+HY58+IJ58</f>
        <v>0</v>
      </c>
      <c r="N65" s="104">
        <f>O65</f>
        <v>0</v>
      </c>
      <c r="O65" s="133">
        <f>W65+AJ65+AV65+BG65+BT65+CE65+CP58+DA58+DL58+DW58+EH58+ES58+FD58+FO58+FZ58+GK58+GV58+HG58+HR58+IC58</f>
        <v>0</v>
      </c>
      <c r="P65" s="112"/>
      <c r="Q65" s="113"/>
      <c r="R65" s="113"/>
      <c r="S65" s="113"/>
      <c r="T65" s="113"/>
      <c r="U65" s="113"/>
      <c r="V65" s="113"/>
      <c r="W65" s="101"/>
      <c r="X65" s="101"/>
      <c r="Y65" s="101"/>
      <c r="Z65" s="101"/>
      <c r="AA65" s="102"/>
      <c r="AB65" s="103">
        <f>P65+Q65+R65+S65+T65+U65+V65</f>
        <v>0</v>
      </c>
      <c r="AC65" s="104">
        <f>W65</f>
        <v>0</v>
      </c>
      <c r="AD65" s="105">
        <f>(X65*3)+(Y65*10)+(Z65*5)+(AA65*20)</f>
        <v>0</v>
      </c>
      <c r="AE65" s="106">
        <f>AB65+AC65+AD65</f>
        <v>0</v>
      </c>
      <c r="AF65" s="112"/>
      <c r="AG65" s="113"/>
      <c r="AH65" s="113"/>
      <c r="AI65" s="113"/>
      <c r="AJ65" s="101"/>
      <c r="AK65" s="101"/>
      <c r="AL65" s="101"/>
      <c r="AM65" s="101"/>
      <c r="AN65" s="102"/>
      <c r="AO65" s="103">
        <f>AF65+AG65+AH65+AI65</f>
        <v>0</v>
      </c>
      <c r="AP65" s="104">
        <f>AJ65</f>
        <v>0</v>
      </c>
      <c r="AQ65" s="105">
        <f>(AK65*3)+(AL65*10)+(AM65*5)+(AN65*20)</f>
        <v>0</v>
      </c>
      <c r="AR65" s="106">
        <f>AO65+AP65+AQ65</f>
        <v>0</v>
      </c>
      <c r="AS65" s="112"/>
      <c r="AT65" s="113"/>
      <c r="AU65" s="113"/>
      <c r="AV65" s="101"/>
      <c r="AW65" s="101"/>
      <c r="AX65" s="101"/>
      <c r="AY65" s="101"/>
      <c r="AZ65" s="102"/>
      <c r="BA65" s="103">
        <f>AS65+AT65+AU65</f>
        <v>0</v>
      </c>
      <c r="BB65" s="104">
        <f>AV65</f>
        <v>0</v>
      </c>
      <c r="BC65" s="105">
        <f>(AW65*3)+(AX65*10)+(AY65*5)+(AZ65*20)</f>
        <v>0</v>
      </c>
      <c r="BD65" s="106">
        <f>BA65+BB65+BC65</f>
        <v>0</v>
      </c>
      <c r="BE65" s="103"/>
      <c r="BF65" s="107"/>
      <c r="BG65" s="101"/>
      <c r="BH65" s="101"/>
      <c r="BI65" s="101"/>
      <c r="BJ65" s="101"/>
      <c r="BK65" s="102"/>
      <c r="BL65" s="108">
        <f>BE65+BF65</f>
        <v>0</v>
      </c>
      <c r="BM65" s="109">
        <f>BG65/2</f>
        <v>0</v>
      </c>
      <c r="BN65" s="110">
        <f>(BH65*3)+(BI65*5)+(BJ65*5)+(BK65*20)</f>
        <v>0</v>
      </c>
      <c r="BO65" s="111">
        <f>BL65+BM65+BN65</f>
        <v>0</v>
      </c>
      <c r="BP65" s="112"/>
      <c r="BQ65" s="113"/>
      <c r="BR65" s="113"/>
      <c r="BS65" s="113"/>
      <c r="BT65" s="101"/>
      <c r="BU65" s="101"/>
      <c r="BV65" s="101"/>
      <c r="BW65" s="101"/>
      <c r="BX65" s="102"/>
      <c r="BY65" s="103">
        <f>BP65+BQ65+BR65+BS65</f>
        <v>0</v>
      </c>
      <c r="BZ65" s="104">
        <f>BT65</f>
        <v>0</v>
      </c>
      <c r="CA65" s="114">
        <f>(BU65*3)+(BV65*10)+(BW65*5)+(BX65*20)</f>
        <v>0</v>
      </c>
      <c r="CB65" s="169">
        <f>BY65+BZ65+CA65</f>
        <v>0</v>
      </c>
      <c r="CC65" s="171"/>
      <c r="CD65" s="113"/>
      <c r="CE65" s="101"/>
      <c r="CF65" s="101"/>
      <c r="CG65" s="101"/>
      <c r="CH65" s="101"/>
      <c r="CI65" s="102"/>
      <c r="CJ65" s="103">
        <f>CC65+CD65</f>
        <v>0</v>
      </c>
      <c r="CK65" s="104">
        <f>CE65</f>
        <v>0</v>
      </c>
      <c r="CL65" s="105">
        <f>(CF65*3)+(CG65*10)+(CH65*5)+(CI65*20)</f>
        <v>0</v>
      </c>
      <c r="CM65" s="106">
        <f>CJ65+CK65+CL65</f>
        <v>0</v>
      </c>
      <c r="CN65"/>
      <c r="CO65"/>
      <c r="CP65"/>
      <c r="CQ65"/>
      <c r="CR65"/>
      <c r="CS65"/>
      <c r="CT65"/>
      <c r="CW65"/>
      <c r="CZ65"/>
      <c r="DA65"/>
      <c r="DB65"/>
      <c r="DC65"/>
      <c r="DD65"/>
      <c r="DE65"/>
      <c r="DH65"/>
      <c r="DK65"/>
      <c r="DL65"/>
      <c r="DM65"/>
      <c r="DN65"/>
      <c r="DO65"/>
      <c r="DP65"/>
      <c r="DS65"/>
      <c r="DV65"/>
      <c r="DW65"/>
      <c r="DX65"/>
      <c r="DY65"/>
      <c r="DZ65"/>
      <c r="EA65"/>
      <c r="ED65"/>
      <c r="EG65"/>
      <c r="EH65"/>
      <c r="EI65"/>
      <c r="EJ65"/>
      <c r="EK65"/>
      <c r="EL65"/>
      <c r="EO65"/>
      <c r="ER65"/>
      <c r="ES65"/>
      <c r="ET65"/>
      <c r="EU65"/>
      <c r="EV65"/>
      <c r="EW65"/>
      <c r="EZ65"/>
      <c r="FC65"/>
      <c r="FD65"/>
      <c r="FE65"/>
      <c r="FF65"/>
      <c r="FG65"/>
      <c r="FH65"/>
      <c r="FK65"/>
      <c r="FN65"/>
      <c r="FO65"/>
      <c r="FP65"/>
      <c r="FQ65"/>
      <c r="FR65"/>
      <c r="FS65"/>
      <c r="FV65"/>
      <c r="FY65"/>
      <c r="FZ65"/>
      <c r="GA65"/>
      <c r="GB65"/>
      <c r="GC65"/>
      <c r="GD65"/>
      <c r="GG65"/>
      <c r="GJ65"/>
      <c r="GK65"/>
      <c r="GL65"/>
      <c r="GM65"/>
      <c r="GN65"/>
      <c r="GO65"/>
      <c r="GR65"/>
      <c r="GU65"/>
      <c r="GV65"/>
      <c r="GW65"/>
      <c r="GX65"/>
      <c r="GY65"/>
      <c r="GZ65"/>
      <c r="HC65"/>
      <c r="HF65"/>
      <c r="HG65"/>
      <c r="HH65"/>
      <c r="HI65"/>
      <c r="HJ65"/>
      <c r="HK65"/>
      <c r="HN65"/>
      <c r="HQ65"/>
      <c r="HR65"/>
      <c r="HS65"/>
      <c r="HT65"/>
      <c r="HU65"/>
      <c r="HV65"/>
      <c r="HY65"/>
      <c r="IB65"/>
      <c r="IC65"/>
      <c r="ID65"/>
      <c r="IE65"/>
      <c r="IF65"/>
      <c r="IG65"/>
      <c r="IJ65"/>
      <c r="IK65"/>
      <c r="IL65" s="78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</row>
    <row r="66" spans="1:323" s="4" customFormat="1" ht="13.5" hidden="1" thickBot="1" x14ac:dyDescent="0.25">
      <c r="A66" s="33">
        <v>24</v>
      </c>
      <c r="B66" s="63"/>
      <c r="C66" s="25"/>
      <c r="D66" s="95"/>
      <c r="E66" s="64"/>
      <c r="F66" s="64"/>
      <c r="G66" s="21" t="str">
        <f>IF(AND(OR($G$2="Y",$H$2="Y"),I66&lt;5,J66&lt;5),IF(AND(I66=#REF!,J66=#REF!),#REF!+1,1),"")</f>
        <v/>
      </c>
      <c r="H66" s="21" t="e">
        <f>IF(AND($H$2="Y",J66&gt;0,OR(AND(G66=1,#REF!=10),AND(G66=2,#REF!=20),AND(G66=3,#REF!=30),AND(G66=4,#REF!=40),AND(G66=5,#REF!=50),AND(G66=6,#REF!=60),AND(G66=7,#REF!=70),AND(G66=8,#REF!=80),AND(G66=9,#REF!=90),AND(G66=10,#REF!=100))),VLOOKUP(J66-1,SortLookup!$A$13:$B$16,2,FALSE),"")</f>
        <v>#REF!</v>
      </c>
      <c r="I66" s="34" t="str">
        <f>IF(ISNA(VLOOKUP(E66,SortLookup!$A$1:$B$5,2,FALSE))," ",VLOOKUP(E66,SortLookup!$A$1:$B$5,2,FALSE))</f>
        <v xml:space="preserve"> </v>
      </c>
      <c r="J66" s="22" t="str">
        <f>IF(ISNA(VLOOKUP(F66,SortLookup!$A$7:$B$11,2,FALSE))," ",VLOOKUP(F66,SortLookup!$A$7:$B$11,2,FALSE))</f>
        <v xml:space="preserve"> </v>
      </c>
      <c r="K66" s="175">
        <f>L66+M66+O66</f>
        <v>0</v>
      </c>
      <c r="L66" s="120">
        <f>AB66+AO66+BA66+BL66+BY66+CJ66+CU60+DF60+DQ60+EB60+EM60+EX60+FI60+FT60+GE60+GP60+HA60+HL60+HW60+IH60</f>
        <v>0</v>
      </c>
      <c r="M66" s="23">
        <f>AD66+AQ66+BC66+BN66+CA66+CL66+CW60+DH60+DS60+ED60+EO60+EZ60+FK60+FV60+GG60+GR60+HC60+HN60+HY60+IJ60</f>
        <v>0</v>
      </c>
      <c r="N66" s="26">
        <f>O66</f>
        <v>0</v>
      </c>
      <c r="O66" s="173">
        <f>W66+AJ66+AV66+BG66+BT66+CE66+CP60+DA60+DL60+DW60+EH60+ES60+FD60+FO60+FZ60+GK60+GV60+HG60+HR60+IC60</f>
        <v>0</v>
      </c>
      <c r="P66" s="31"/>
      <c r="Q66" s="28"/>
      <c r="R66" s="28"/>
      <c r="S66" s="28"/>
      <c r="T66" s="28"/>
      <c r="U66" s="28"/>
      <c r="V66" s="28"/>
      <c r="W66" s="29"/>
      <c r="X66" s="29"/>
      <c r="Y66" s="29"/>
      <c r="Z66" s="29"/>
      <c r="AA66" s="30"/>
      <c r="AB66" s="27">
        <f>P66+Q66+R66+S66+T66+U66+V66</f>
        <v>0</v>
      </c>
      <c r="AC66" s="26">
        <f>W66</f>
        <v>0</v>
      </c>
      <c r="AD66" s="23">
        <f>(X66*3)+(Y66*10)+(Z66*5)+(AA66*20)</f>
        <v>0</v>
      </c>
      <c r="AE66" s="45">
        <f>AB66+AC66+AD66</f>
        <v>0</v>
      </c>
      <c r="AF66" s="31"/>
      <c r="AG66" s="28"/>
      <c r="AH66" s="28"/>
      <c r="AI66" s="28"/>
      <c r="AJ66" s="29"/>
      <c r="AK66" s="29"/>
      <c r="AL66" s="29"/>
      <c r="AM66" s="29"/>
      <c r="AN66" s="30"/>
      <c r="AO66" s="27">
        <f>AF66+AG66+AH66+AI66</f>
        <v>0</v>
      </c>
      <c r="AP66" s="26">
        <f>AJ66</f>
        <v>0</v>
      </c>
      <c r="AQ66" s="23">
        <f>(AK66*3)+(AL66*10)+(AM66*5)+(AN66*20)</f>
        <v>0</v>
      </c>
      <c r="AR66" s="45">
        <f>AO66+AP66+AQ66</f>
        <v>0</v>
      </c>
      <c r="AS66" s="31"/>
      <c r="AT66" s="28"/>
      <c r="AU66" s="28"/>
      <c r="AV66" s="29"/>
      <c r="AW66" s="29"/>
      <c r="AX66" s="29"/>
      <c r="AY66" s="29"/>
      <c r="AZ66" s="30"/>
      <c r="BA66" s="27">
        <f>AS66+AT66+AU66</f>
        <v>0</v>
      </c>
      <c r="BB66" s="26">
        <f>AV66</f>
        <v>0</v>
      </c>
      <c r="BC66" s="23">
        <f>(AW66*3)+(AX66*10)+(AY66*5)+(AZ66*20)</f>
        <v>0</v>
      </c>
      <c r="BD66" s="45">
        <f>BA66+BB66+BC66</f>
        <v>0</v>
      </c>
      <c r="BE66" s="27"/>
      <c r="BF66" s="43"/>
      <c r="BG66" s="29"/>
      <c r="BH66" s="29"/>
      <c r="BI66" s="29"/>
      <c r="BJ66" s="29"/>
      <c r="BK66" s="29"/>
      <c r="BL66" s="120">
        <f>BE66+BF66</f>
        <v>0</v>
      </c>
      <c r="BM66" s="26">
        <f>BG66/2</f>
        <v>0</v>
      </c>
      <c r="BN66" s="23">
        <f>(BH66*3)+(BI66*5)+(BJ66*5)+(BK66*20)</f>
        <v>0</v>
      </c>
      <c r="BO66" s="168">
        <f>BL66+BM66+BN66</f>
        <v>0</v>
      </c>
      <c r="BP66" s="28"/>
      <c r="BQ66" s="28"/>
      <c r="BR66" s="28"/>
      <c r="BS66" s="28"/>
      <c r="BT66" s="29"/>
      <c r="BU66" s="29"/>
      <c r="BV66" s="29"/>
      <c r="BW66" s="29"/>
      <c r="BX66" s="29"/>
      <c r="BY66" s="120">
        <f>BP66+BQ66+BR66+BS66</f>
        <v>0</v>
      </c>
      <c r="BZ66" s="26">
        <f>BT66</f>
        <v>0</v>
      </c>
      <c r="CA66" s="23">
        <f>(BU66*3)+(BV66*10)+(BW66*5)+(BX66*20)</f>
        <v>0</v>
      </c>
      <c r="CB66" s="170">
        <f>BY66+BZ66+CA66</f>
        <v>0</v>
      </c>
      <c r="CC66" s="172"/>
      <c r="CD66" s="28"/>
      <c r="CE66" s="29"/>
      <c r="CF66" s="29"/>
      <c r="CG66" s="29"/>
      <c r="CH66" s="29"/>
      <c r="CI66" s="30"/>
      <c r="CJ66" s="27">
        <f>CC66+CD66</f>
        <v>0</v>
      </c>
      <c r="CK66" s="104">
        <f>CE66</f>
        <v>0</v>
      </c>
      <c r="CL66" s="23">
        <f>(CF66*3)+(CG66*10)+(CH66*5)+(CI66*20)</f>
        <v>0</v>
      </c>
      <c r="CM66" s="168">
        <f>CJ66+CK66+CL66</f>
        <v>0</v>
      </c>
      <c r="CN66" s="143"/>
      <c r="CO66" s="143"/>
      <c r="CP66" s="144"/>
      <c r="CQ66" s="144"/>
      <c r="CR66" s="144"/>
      <c r="CS66" s="144"/>
      <c r="CT66" s="144"/>
      <c r="CU66" s="140"/>
      <c r="CV66" s="142"/>
      <c r="CW66" s="141"/>
      <c r="CX66" s="139"/>
      <c r="CY66" s="143"/>
      <c r="CZ66" s="143"/>
      <c r="DA66" s="144"/>
      <c r="DB66" s="144"/>
      <c r="DC66" s="144"/>
      <c r="DD66" s="144"/>
      <c r="DE66" s="144"/>
      <c r="DF66" s="140"/>
      <c r="DG66" s="142"/>
      <c r="DH66" s="141"/>
      <c r="DI66" s="139"/>
      <c r="DJ66" s="143"/>
      <c r="DK66" s="143"/>
      <c r="DL66" s="144"/>
      <c r="DM66" s="144"/>
      <c r="DN66" s="144"/>
      <c r="DO66" s="144"/>
      <c r="DP66" s="144"/>
      <c r="DQ66" s="140"/>
      <c r="DR66" s="142"/>
      <c r="DS66" s="141"/>
      <c r="DT66" s="139"/>
      <c r="DU66" s="143"/>
      <c r="DV66" s="143"/>
      <c r="DW66" s="144"/>
      <c r="DX66" s="144"/>
      <c r="DY66" s="144"/>
      <c r="DZ66" s="144"/>
      <c r="EA66" s="144"/>
      <c r="EB66" s="140"/>
      <c r="EC66" s="142"/>
      <c r="ED66" s="141"/>
      <c r="EE66" s="139"/>
      <c r="EF66" s="143"/>
      <c r="EG66" s="143"/>
      <c r="EH66" s="144"/>
      <c r="EI66" s="144"/>
      <c r="EJ66" s="144"/>
      <c r="EK66" s="144"/>
      <c r="EL66" s="144"/>
      <c r="EM66" s="140"/>
      <c r="EN66" s="142"/>
      <c r="EO66" s="141"/>
      <c r="EP66" s="139"/>
      <c r="EQ66" s="143"/>
      <c r="ER66" s="143"/>
      <c r="ES66" s="144"/>
      <c r="ET66" s="144"/>
      <c r="EU66" s="144"/>
      <c r="EV66" s="144"/>
      <c r="EW66" s="144"/>
      <c r="EX66" s="140"/>
      <c r="EY66" s="142"/>
      <c r="EZ66" s="141"/>
      <c r="FA66" s="139"/>
      <c r="FB66" s="143"/>
      <c r="FC66" s="143"/>
      <c r="FD66" s="144"/>
      <c r="FE66" s="144"/>
      <c r="FF66" s="144"/>
      <c r="FG66" s="144"/>
      <c r="FH66" s="144"/>
      <c r="FI66" s="140"/>
      <c r="FJ66" s="142"/>
      <c r="FK66" s="141"/>
      <c r="FL66" s="139"/>
      <c r="FM66" s="143"/>
      <c r="FN66" s="143"/>
      <c r="FO66" s="144"/>
      <c r="FP66" s="144"/>
      <c r="FQ66" s="144"/>
      <c r="FR66" s="144"/>
      <c r="FS66" s="144"/>
      <c r="FT66" s="140"/>
      <c r="FU66" s="142"/>
      <c r="FV66" s="141"/>
      <c r="FW66" s="139"/>
      <c r="FX66" s="143"/>
      <c r="FY66" s="143"/>
      <c r="FZ66" s="144"/>
      <c r="GA66" s="144"/>
      <c r="GB66" s="144"/>
      <c r="GC66" s="144"/>
      <c r="GD66" s="144"/>
      <c r="GE66" s="140"/>
      <c r="GF66" s="142"/>
      <c r="GG66" s="141"/>
      <c r="GH66" s="139"/>
      <c r="GI66" s="143"/>
      <c r="GJ66" s="143"/>
      <c r="GK66" s="144"/>
      <c r="GL66" s="144"/>
      <c r="GM66" s="144"/>
      <c r="GN66" s="144"/>
      <c r="GO66" s="144"/>
      <c r="GP66" s="140"/>
      <c r="GQ66" s="142"/>
      <c r="GR66" s="141"/>
      <c r="GS66" s="139"/>
      <c r="GT66" s="143"/>
      <c r="GU66" s="143"/>
      <c r="GV66" s="144"/>
      <c r="GW66" s="144"/>
      <c r="GX66" s="144"/>
      <c r="GY66" s="144"/>
      <c r="GZ66" s="144"/>
      <c r="HA66" s="140"/>
      <c r="HB66" s="142"/>
      <c r="HC66" s="141"/>
      <c r="HD66" s="139"/>
      <c r="HE66" s="143"/>
      <c r="HF66" s="143"/>
      <c r="HG66" s="144"/>
      <c r="HH66" s="144"/>
      <c r="HI66" s="144"/>
      <c r="HJ66" s="144"/>
      <c r="HK66" s="144"/>
      <c r="HL66" s="140"/>
      <c r="HM66" s="142"/>
      <c r="HN66" s="141"/>
      <c r="HO66" s="139"/>
      <c r="HP66" s="143"/>
      <c r="HQ66" s="143"/>
      <c r="HR66" s="144"/>
      <c r="HS66" s="144"/>
      <c r="HT66" s="144"/>
      <c r="HU66" s="144"/>
      <c r="HV66" s="144"/>
      <c r="HW66" s="140"/>
      <c r="HX66" s="142"/>
      <c r="HY66" s="141"/>
      <c r="HZ66" s="139"/>
      <c r="IA66" s="143"/>
      <c r="IB66" s="143"/>
      <c r="IC66" s="144"/>
      <c r="ID66" s="144"/>
      <c r="IE66" s="144"/>
      <c r="IF66" s="144"/>
      <c r="IG66" s="144"/>
      <c r="IH66" s="140"/>
      <c r="II66" s="142"/>
      <c r="IJ66" s="141"/>
      <c r="IK66" s="139"/>
      <c r="IL66" s="78"/>
      <c r="IM66"/>
      <c r="IN66"/>
      <c r="IO66"/>
      <c r="IP66"/>
      <c r="IQ66"/>
    </row>
    <row r="67" spans="1:323" x14ac:dyDescent="0.2">
      <c r="A67" s="33">
        <v>25</v>
      </c>
      <c r="B67" s="63" t="s">
        <v>150</v>
      </c>
      <c r="C67" s="25"/>
      <c r="D67" s="84" t="s">
        <v>110</v>
      </c>
      <c r="E67" s="64" t="s">
        <v>15</v>
      </c>
      <c r="F67" s="64" t="s">
        <v>102</v>
      </c>
      <c r="G67" s="21" t="str">
        <f>IF(AND(OR($G$2="Y",$H$2="Y"),I67&lt;5,J67&lt;5),IF(AND(I67=#REF!,J67=#REF!),#REF!+1,1),"")</f>
        <v/>
      </c>
      <c r="H67" s="21" t="e">
        <f>IF(AND($H$2="Y",J67&gt;0,OR(AND(G67=1,#REF!=10),AND(G67=2,#REF!=20),AND(G67=3,#REF!=30),AND(G67=4,#REF!=40),AND(G67=5,#REF!=50),AND(G67=6,#REF!=60),AND(G67=7,#REF!=70),AND(G67=8,#REF!=80),AND(G67=9,#REF!=90),AND(G67=10,#REF!=100))),VLOOKUP(J67-1,SortLookup!$A$13:$B$16,2,FALSE),"")</f>
        <v>#REF!</v>
      </c>
      <c r="I67" s="34">
        <f>IF(ISNA(VLOOKUP(E67,SortLookup!$A$1:$B$5,2,FALSE))," ",VLOOKUP(E67,SortLookup!$A$1:$B$5,2,FALSE))</f>
        <v>0</v>
      </c>
      <c r="J67" s="22" t="str">
        <f>IF(ISNA(VLOOKUP(F67,SortLookup!$A$7:$B$11,2,FALSE))," ",VLOOKUP(F67,SortLookup!$A$7:$B$11,2,FALSE))</f>
        <v xml:space="preserve"> </v>
      </c>
      <c r="K67" s="175">
        <f>L67+M67+O67</f>
        <v>254.13</v>
      </c>
      <c r="L67" s="120">
        <f>AB67+AO67+BA67+BL67+BY67+CJ67+CU67+DF67+DQ67+EB67+EM67+EX67+FI67+FT67+GE67+GP67+HA67+HL67+HW67+IH67</f>
        <v>180.13</v>
      </c>
      <c r="M67" s="23">
        <f>AD67+AQ67+BC67+BN67+CA67+CL67+CW67+DH67+DS67+ED67+EO67+EZ67+FK67+FV67+GG67+GR67+HC67+HN67+HY67+IJ67</f>
        <v>12</v>
      </c>
      <c r="N67" s="26">
        <f>O67</f>
        <v>62</v>
      </c>
      <c r="O67" s="173">
        <f>W67+AJ67+AV67+BG67+BT67+CE67+CP67+DA67+DL67+DW67+EH67+ES67+FD67+FO67+FZ67+GK67+GV67+HG67+HR67+IC67</f>
        <v>62</v>
      </c>
      <c r="P67" s="31">
        <v>43.37</v>
      </c>
      <c r="Q67" s="28"/>
      <c r="R67" s="28"/>
      <c r="S67" s="28"/>
      <c r="T67" s="28"/>
      <c r="U67" s="28"/>
      <c r="V67" s="28"/>
      <c r="W67" s="29">
        <v>25</v>
      </c>
      <c r="X67" s="29">
        <v>1</v>
      </c>
      <c r="Y67" s="29">
        <v>0</v>
      </c>
      <c r="Z67" s="29">
        <v>0</v>
      </c>
      <c r="AA67" s="30">
        <v>0</v>
      </c>
      <c r="AB67" s="27">
        <f>P67+Q67+R67+S67+T67+U67+V67</f>
        <v>43.37</v>
      </c>
      <c r="AC67" s="26">
        <f>W67</f>
        <v>25</v>
      </c>
      <c r="AD67" s="23">
        <f>(X67*3)+(Y67*10)+(Z67*5)+(AA67*20)</f>
        <v>3</v>
      </c>
      <c r="AE67" s="45">
        <f>AB67+AC67+AD67</f>
        <v>71.37</v>
      </c>
      <c r="AF67" s="31">
        <v>34.26</v>
      </c>
      <c r="AG67" s="28"/>
      <c r="AH67" s="28"/>
      <c r="AI67" s="28"/>
      <c r="AJ67" s="29">
        <v>11</v>
      </c>
      <c r="AK67" s="29">
        <v>0</v>
      </c>
      <c r="AL67" s="29">
        <v>0</v>
      </c>
      <c r="AM67" s="29">
        <v>0</v>
      </c>
      <c r="AN67" s="30">
        <v>0</v>
      </c>
      <c r="AO67" s="27">
        <f>AF67+AG67+AH67+AI67</f>
        <v>34.26</v>
      </c>
      <c r="AP67" s="26">
        <f>AJ67</f>
        <v>11</v>
      </c>
      <c r="AQ67" s="23">
        <f>(AK67*3)+(AL67*10)+(AM67*5)+(AN67*20)</f>
        <v>0</v>
      </c>
      <c r="AR67" s="45">
        <f>AO67+AP67+AQ67</f>
        <v>45.26</v>
      </c>
      <c r="AS67" s="31">
        <v>28.05</v>
      </c>
      <c r="AT67" s="28"/>
      <c r="AU67" s="28"/>
      <c r="AV67" s="29">
        <v>15</v>
      </c>
      <c r="AW67" s="29">
        <v>0</v>
      </c>
      <c r="AX67" s="29">
        <v>0</v>
      </c>
      <c r="AY67" s="29">
        <v>0</v>
      </c>
      <c r="AZ67" s="30">
        <v>0</v>
      </c>
      <c r="BA67" s="27">
        <f>AS67+AT67+AU67</f>
        <v>28.05</v>
      </c>
      <c r="BB67" s="26">
        <f>AV67</f>
        <v>15</v>
      </c>
      <c r="BC67" s="23">
        <f>(AW67*3)+(AX67*10)+(AY67*5)+(AZ67*20)</f>
        <v>0</v>
      </c>
      <c r="BD67" s="45">
        <f>BA67+BB67+BC67</f>
        <v>43.05</v>
      </c>
      <c r="BE67" s="27"/>
      <c r="BF67" s="43"/>
      <c r="BG67" s="29"/>
      <c r="BH67" s="29"/>
      <c r="BI67" s="29"/>
      <c r="BJ67" s="29"/>
      <c r="BK67" s="29"/>
      <c r="BL67" s="120">
        <f>BE67+BF67</f>
        <v>0</v>
      </c>
      <c r="BM67" s="26">
        <f>BG67/2</f>
        <v>0</v>
      </c>
      <c r="BN67" s="23">
        <f>(BH67*3)+(BI67*5)+(BJ67*5)+(BK67*20)</f>
        <v>0</v>
      </c>
      <c r="BO67" s="168">
        <f>BL67+BM67+BN67</f>
        <v>0</v>
      </c>
      <c r="BP67" s="28">
        <v>36.380000000000003</v>
      </c>
      <c r="BQ67" s="28"/>
      <c r="BR67" s="28"/>
      <c r="BS67" s="28"/>
      <c r="BT67" s="29">
        <v>3</v>
      </c>
      <c r="BU67" s="29">
        <v>0</v>
      </c>
      <c r="BV67" s="29">
        <v>0</v>
      </c>
      <c r="BW67" s="29">
        <v>0</v>
      </c>
      <c r="BX67" s="29">
        <v>0</v>
      </c>
      <c r="BY67" s="120">
        <f>BP67+BQ67+BR67+BS67</f>
        <v>36.380000000000003</v>
      </c>
      <c r="BZ67" s="26">
        <f>BT67</f>
        <v>3</v>
      </c>
      <c r="CA67" s="23">
        <f>(BU67*3)+(BV67*10)+(BW67*5)+(BX67*20)</f>
        <v>0</v>
      </c>
      <c r="CB67" s="170">
        <f>BY67+BZ67+CA67</f>
        <v>39.380000000000003</v>
      </c>
      <c r="CC67" s="172">
        <v>38.07</v>
      </c>
      <c r="CD67" s="28"/>
      <c r="CE67" s="29">
        <v>8</v>
      </c>
      <c r="CF67" s="29">
        <v>3</v>
      </c>
      <c r="CG67" s="29">
        <v>0</v>
      </c>
      <c r="CH67" s="29">
        <v>0</v>
      </c>
      <c r="CI67" s="30">
        <v>0</v>
      </c>
      <c r="CJ67" s="27">
        <f>CC67+CD67</f>
        <v>38.07</v>
      </c>
      <c r="CK67" s="26">
        <f>CE67</f>
        <v>8</v>
      </c>
      <c r="CL67" s="23">
        <f>(CF67*3)+(CG67*10)+(CH67*5)+(CI67*20)</f>
        <v>9</v>
      </c>
      <c r="CM67" s="168">
        <f>CJ67+CK67+CL67</f>
        <v>55.07</v>
      </c>
      <c r="CN67" s="4"/>
      <c r="CO67" s="4"/>
      <c r="CP67" s="4"/>
      <c r="CQ67" s="4"/>
      <c r="CR67" s="4"/>
      <c r="CS67" s="4"/>
      <c r="CT67" s="4"/>
      <c r="CW67" s="4"/>
      <c r="CX67" s="4"/>
      <c r="CY67" s="4"/>
      <c r="CZ67" s="4"/>
      <c r="DA67" s="4"/>
      <c r="DB67" s="4"/>
      <c r="DC67" s="4"/>
      <c r="DD67" s="4"/>
      <c r="DE67" s="4"/>
      <c r="DH67" s="4"/>
      <c r="DI67" s="4"/>
      <c r="DJ67" s="4"/>
      <c r="DK67" s="4"/>
      <c r="DL67" s="4"/>
      <c r="DM67" s="4"/>
      <c r="DN67" s="4"/>
      <c r="DO67" s="4"/>
      <c r="DP67" s="4"/>
      <c r="DS67" s="4"/>
      <c r="DT67" s="4"/>
      <c r="DU67" s="4"/>
      <c r="DV67" s="4"/>
      <c r="DW67" s="4"/>
      <c r="DX67" s="4"/>
      <c r="DY67" s="4"/>
      <c r="DZ67" s="4"/>
      <c r="EA67" s="4"/>
      <c r="ED67" s="4"/>
      <c r="EE67" s="4"/>
      <c r="EF67" s="4"/>
      <c r="EG67" s="4"/>
      <c r="EH67" s="4"/>
      <c r="EI67" s="4"/>
      <c r="EJ67" s="4"/>
      <c r="EK67" s="4"/>
      <c r="EL67" s="4"/>
      <c r="EO67" s="4"/>
      <c r="EP67" s="4"/>
      <c r="EQ67" s="4"/>
      <c r="ER67" s="4"/>
      <c r="ES67" s="4"/>
      <c r="ET67" s="4"/>
      <c r="EU67" s="4"/>
      <c r="EV67" s="4"/>
      <c r="EW67" s="4"/>
      <c r="EZ67" s="4"/>
      <c r="FA67" s="4"/>
      <c r="FB67" s="4"/>
      <c r="FC67" s="4"/>
      <c r="FD67" s="4"/>
      <c r="FE67" s="4"/>
      <c r="FF67" s="4"/>
      <c r="FG67" s="4"/>
      <c r="FH67" s="4"/>
      <c r="FK67" s="4"/>
      <c r="FL67" s="4"/>
      <c r="FM67" s="4"/>
      <c r="FN67" s="4"/>
      <c r="FO67" s="4"/>
      <c r="FP67" s="4"/>
      <c r="FQ67" s="4"/>
      <c r="FR67" s="4"/>
      <c r="FS67" s="4"/>
      <c r="FV67" s="4"/>
      <c r="FW67" s="4"/>
      <c r="FX67" s="4"/>
      <c r="FY67" s="4"/>
      <c r="FZ67" s="4"/>
      <c r="GA67" s="4"/>
      <c r="GB67" s="4"/>
      <c r="GC67" s="4"/>
      <c r="GD67" s="4"/>
      <c r="GG67" s="4"/>
      <c r="GH67" s="4"/>
      <c r="GI67" s="4"/>
      <c r="GJ67" s="4"/>
      <c r="GK67" s="4"/>
      <c r="GL67" s="4"/>
      <c r="GM67" s="4"/>
      <c r="GN67" s="4"/>
      <c r="GO67" s="4"/>
      <c r="GR67" s="4"/>
      <c r="GS67" s="4"/>
      <c r="GT67" s="4"/>
      <c r="GU67" s="4"/>
      <c r="GV67" s="4"/>
      <c r="GW67" s="4"/>
      <c r="GX67" s="4"/>
      <c r="GY67" s="4"/>
      <c r="GZ67" s="4"/>
      <c r="HC67" s="4"/>
      <c r="HD67" s="4"/>
      <c r="HE67" s="4"/>
      <c r="HF67" s="4"/>
      <c r="HG67" s="4"/>
      <c r="HH67" s="4"/>
      <c r="HI67" s="4"/>
      <c r="HJ67" s="4"/>
      <c r="HK67" s="4"/>
      <c r="HN67" s="4"/>
      <c r="HO67" s="4"/>
      <c r="HP67" s="4"/>
      <c r="HQ67" s="4"/>
      <c r="HR67" s="4"/>
      <c r="HS67" s="4"/>
      <c r="HT67" s="4"/>
      <c r="HU67" s="4"/>
      <c r="HV67" s="4"/>
      <c r="HY67" s="4"/>
      <c r="HZ67" s="4"/>
      <c r="IA67" s="4"/>
      <c r="IB67" s="4"/>
      <c r="IC67" s="4"/>
      <c r="ID67" s="4"/>
      <c r="IE67" s="4"/>
      <c r="IF67" s="4"/>
      <c r="IG67" s="4"/>
      <c r="IJ67" s="4"/>
      <c r="IK67" s="4"/>
      <c r="IL67" s="78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</row>
    <row r="68" spans="1:323" x14ac:dyDescent="0.2">
      <c r="A68" s="33">
        <v>26</v>
      </c>
      <c r="B68" s="63" t="s">
        <v>119</v>
      </c>
      <c r="C68" s="25"/>
      <c r="D68" s="64"/>
      <c r="E68" s="64" t="s">
        <v>15</v>
      </c>
      <c r="F68" s="64" t="s">
        <v>102</v>
      </c>
      <c r="G68" s="21" t="str">
        <f>IF(AND(OR($G$2="Y",$H$2="Y"),I68&lt;5,J68&lt;5),IF(AND(I68=#REF!,J68=#REF!),#REF!+1,1),"")</f>
        <v/>
      </c>
      <c r="H68" s="21" t="e">
        <f>IF(AND($H$2="Y",J68&gt;0,OR(AND(G68=1,#REF!=10),AND(G68=2,#REF!=20),AND(G68=3,#REF!=30),AND(G68=4,#REF!=40),AND(G68=5,#REF!=50),AND(G68=6,#REF!=60),AND(G68=7,#REF!=70),AND(G68=8,#REF!=80),AND(G68=9,#REF!=90),AND(G68=10,#REF!=100))),VLOOKUP(J68-1,SortLookup!$A$13:$B$16,2,FALSE),"")</f>
        <v>#REF!</v>
      </c>
      <c r="I68" s="34">
        <f>IF(ISNA(VLOOKUP(E68,SortLookup!$A$1:$B$5,2,FALSE))," ",VLOOKUP(E68,SortLookup!$A$1:$B$5,2,FALSE))</f>
        <v>0</v>
      </c>
      <c r="J68" s="22" t="str">
        <f>IF(ISNA(VLOOKUP(F68,SortLookup!$A$7:$B$11,2,FALSE))," ",VLOOKUP(F68,SortLookup!$A$7:$B$11,2,FALSE))</f>
        <v xml:space="preserve"> </v>
      </c>
      <c r="K68" s="175">
        <f>L68+M68+O68</f>
        <v>264.66000000000003</v>
      </c>
      <c r="L68" s="120">
        <f>AB68+AO68+BA68+BL68+BY68+CJ68+CU66+DF66+DQ66+EB66+EM66+EX66+FI66+FT66+GE66+GP66+HA66+HL66+HW66+IH66</f>
        <v>214.66</v>
      </c>
      <c r="M68" s="23">
        <f>AD68+AQ68+BC68+BN68+CA68+CL68+CW66+DH66+DS66+ED66+EO66+EZ66+FK66+FV66+GG66+GR66+HC66+HN66+HY66+IJ66</f>
        <v>13</v>
      </c>
      <c r="N68" s="26">
        <f>O68</f>
        <v>37</v>
      </c>
      <c r="O68" s="173">
        <f>W68+AJ68+AV68+BG68+BT68+CE68+CP66+DA66+DL66+DW66+EH66+ES66+FD66+FO66+FZ66+GK66+GV66+HG66+HR66+IC66</f>
        <v>37</v>
      </c>
      <c r="P68" s="31">
        <v>34.35</v>
      </c>
      <c r="Q68" s="28"/>
      <c r="R68" s="28"/>
      <c r="S68" s="28"/>
      <c r="T68" s="28"/>
      <c r="U68" s="28"/>
      <c r="V68" s="28"/>
      <c r="W68" s="29">
        <v>20</v>
      </c>
      <c r="X68" s="29">
        <v>0</v>
      </c>
      <c r="Y68" s="29">
        <v>0</v>
      </c>
      <c r="Z68" s="29">
        <v>0</v>
      </c>
      <c r="AA68" s="30">
        <v>0</v>
      </c>
      <c r="AB68" s="27">
        <f>P68+Q68+R68+S68+T68+U68+V68</f>
        <v>34.35</v>
      </c>
      <c r="AC68" s="26">
        <f>W68</f>
        <v>20</v>
      </c>
      <c r="AD68" s="23">
        <f>(X68*3)+(Y68*10)+(Z68*5)+(AA68*20)</f>
        <v>0</v>
      </c>
      <c r="AE68" s="45">
        <f>AB68+AC68+AD68</f>
        <v>54.35</v>
      </c>
      <c r="AF68" s="31">
        <v>49.52</v>
      </c>
      <c r="AG68" s="28"/>
      <c r="AH68" s="28"/>
      <c r="AI68" s="28"/>
      <c r="AJ68" s="29">
        <v>4</v>
      </c>
      <c r="AK68" s="29">
        <v>0</v>
      </c>
      <c r="AL68" s="29">
        <v>0</v>
      </c>
      <c r="AM68" s="29">
        <v>0</v>
      </c>
      <c r="AN68" s="30">
        <v>0</v>
      </c>
      <c r="AO68" s="27">
        <f>AF68+AG68+AH68+AI68</f>
        <v>49.52</v>
      </c>
      <c r="AP68" s="26">
        <f>AJ68</f>
        <v>4</v>
      </c>
      <c r="AQ68" s="23">
        <f>(AK68*3)+(AL68*10)+(AM68*5)+(AN68*20)</f>
        <v>0</v>
      </c>
      <c r="AR68" s="45">
        <f>AO68+AP68+AQ68</f>
        <v>53.52</v>
      </c>
      <c r="AS68" s="31">
        <v>30.28</v>
      </c>
      <c r="AT68" s="28"/>
      <c r="AU68" s="28"/>
      <c r="AV68" s="29">
        <v>5</v>
      </c>
      <c r="AW68" s="29">
        <v>1</v>
      </c>
      <c r="AX68" s="29">
        <v>0</v>
      </c>
      <c r="AY68" s="29">
        <v>0</v>
      </c>
      <c r="AZ68" s="30">
        <v>0</v>
      </c>
      <c r="BA68" s="27">
        <f>AS68+AT68+AU68</f>
        <v>30.28</v>
      </c>
      <c r="BB68" s="26">
        <f>AV68</f>
        <v>5</v>
      </c>
      <c r="BC68" s="23">
        <f>(AW68*3)+(AX68*10)+(AY68*5)+(AZ68*20)</f>
        <v>3</v>
      </c>
      <c r="BD68" s="45">
        <f>BA68+BB68+BC68</f>
        <v>38.28</v>
      </c>
      <c r="BE68" s="27"/>
      <c r="BF68" s="43"/>
      <c r="BG68" s="29"/>
      <c r="BH68" s="29"/>
      <c r="BI68" s="29"/>
      <c r="BJ68" s="29"/>
      <c r="BK68" s="29"/>
      <c r="BL68" s="120">
        <f>BE68+BF68</f>
        <v>0</v>
      </c>
      <c r="BM68" s="26">
        <f>BG68/2</f>
        <v>0</v>
      </c>
      <c r="BN68" s="23">
        <f>(BH68*3)+(BI68*5)+(BJ68*5)+(BK68*20)</f>
        <v>0</v>
      </c>
      <c r="BO68" s="168">
        <f>BL68+BM68+BN68</f>
        <v>0</v>
      </c>
      <c r="BP68" s="28">
        <v>59.37</v>
      </c>
      <c r="BQ68" s="28"/>
      <c r="BR68" s="28"/>
      <c r="BS68" s="28"/>
      <c r="BT68" s="29">
        <v>2</v>
      </c>
      <c r="BU68" s="29">
        <v>0</v>
      </c>
      <c r="BV68" s="29">
        <v>0</v>
      </c>
      <c r="BW68" s="29">
        <v>1</v>
      </c>
      <c r="BX68" s="29">
        <v>0</v>
      </c>
      <c r="BY68" s="120">
        <f>BP68+BQ68+BR68+BS68</f>
        <v>59.37</v>
      </c>
      <c r="BZ68" s="26">
        <f>BT68</f>
        <v>2</v>
      </c>
      <c r="CA68" s="23">
        <f>(BU68*3)+(BV68*10)+(BW68*5)+(BX68*20)</f>
        <v>5</v>
      </c>
      <c r="CB68" s="170">
        <f>BY68+BZ68+CA68</f>
        <v>66.37</v>
      </c>
      <c r="CC68" s="172">
        <v>41.14</v>
      </c>
      <c r="CD68" s="28"/>
      <c r="CE68" s="29">
        <v>6</v>
      </c>
      <c r="CF68" s="29">
        <v>0</v>
      </c>
      <c r="CG68" s="29">
        <v>0</v>
      </c>
      <c r="CH68" s="29">
        <v>1</v>
      </c>
      <c r="CI68" s="30">
        <v>0</v>
      </c>
      <c r="CJ68" s="27">
        <f>CC68+CD68</f>
        <v>41.14</v>
      </c>
      <c r="CK68" s="26">
        <f>CE68</f>
        <v>6</v>
      </c>
      <c r="CL68" s="23">
        <f>(CF68*3)+(CG68*10)+(CH68*5)+(CI68*20)</f>
        <v>5</v>
      </c>
      <c r="CM68" s="168">
        <f>CJ68+CK68+CL68</f>
        <v>52.14</v>
      </c>
      <c r="CX68" s="4"/>
      <c r="CY68" s="4"/>
      <c r="DI68" s="4"/>
      <c r="DJ68" s="4"/>
      <c r="DT68" s="4"/>
      <c r="DU68" s="4"/>
      <c r="EE68" s="4"/>
      <c r="EF68" s="4"/>
      <c r="EP68" s="4"/>
      <c r="EQ68" s="4"/>
      <c r="FA68" s="4"/>
      <c r="FB68" s="4"/>
      <c r="FL68" s="4"/>
      <c r="FM68" s="4"/>
      <c r="FW68" s="4"/>
      <c r="FX68" s="4"/>
      <c r="GH68" s="4"/>
      <c r="GI68" s="4"/>
      <c r="GS68" s="4"/>
      <c r="GT68" s="4"/>
      <c r="HD68" s="4"/>
      <c r="HE68" s="4"/>
      <c r="HO68" s="4"/>
      <c r="HP68" s="4"/>
      <c r="HZ68" s="4"/>
      <c r="IA68" s="4"/>
      <c r="IL68" s="78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</row>
    <row r="69" spans="1:323" x14ac:dyDescent="0.2">
      <c r="A69" s="33">
        <v>27</v>
      </c>
      <c r="B69" s="63" t="s">
        <v>103</v>
      </c>
      <c r="C69" s="25"/>
      <c r="D69" s="64" t="s">
        <v>104</v>
      </c>
      <c r="E69" s="64" t="s">
        <v>15</v>
      </c>
      <c r="F69" s="64" t="s">
        <v>22</v>
      </c>
      <c r="G69" s="21" t="str">
        <f>IF(AND(OR($G$2="Y",$H$2="Y"),I69&lt;5,J69&lt;5),IF(AND(I69=#REF!,J69=#REF!),#REF!+1,1),"")</f>
        <v/>
      </c>
      <c r="H69" s="21" t="e">
        <f>IF(AND($H$2="Y",J69&gt;0,OR(AND(G69=1,#REF!=10),AND(G69=2,#REF!=20),AND(G69=3,#REF!=30),AND(G69=4,#REF!=40),AND(G69=5,#REF!=50),AND(G69=6,#REF!=60),AND(G69=7,#REF!=70),AND(G69=8,#REF!=80),AND(G69=9,#REF!=90),AND(G69=10,#REF!=100))),VLOOKUP(J69-1,SortLookup!$A$13:$B$16,2,FALSE),"")</f>
        <v>#REF!</v>
      </c>
      <c r="I69" s="34">
        <f>IF(ISNA(VLOOKUP(E69,SortLookup!$A$1:$B$5,2,FALSE))," ",VLOOKUP(E69,SortLookup!$A$1:$B$5,2,FALSE))</f>
        <v>0</v>
      </c>
      <c r="J69" s="22">
        <f>IF(ISNA(VLOOKUP(F69,SortLookup!$A$7:$B$11,2,FALSE))," ",VLOOKUP(F69,SortLookup!$A$7:$B$11,2,FALSE))</f>
        <v>3</v>
      </c>
      <c r="K69" s="175">
        <f>L69+M69+O69</f>
        <v>273.67</v>
      </c>
      <c r="L69" s="120">
        <f>AB69+AO69+BA69+BL69+BY69+CJ69+CU62+DF62+DQ62+EB62+EM62+EX62+FI62+FT62+GE62+GP62+HA62+HL62+HW62+IH62</f>
        <v>217.67</v>
      </c>
      <c r="M69" s="23">
        <f>AD69+AQ69+BC69+BN69+CA69+CL69+CW62+DH62+DS62+ED62+EO62+EZ62+FK62+FV62+GG62+GR62+HC62+HN62+HY62+IJ62</f>
        <v>11</v>
      </c>
      <c r="N69" s="26">
        <f>O69</f>
        <v>45</v>
      </c>
      <c r="O69" s="173">
        <f>W69+AJ69+AV69+BG69+BT69+CE69+CP62+DA62+DL62+DW62+EH62+ES62+FD62+FO62+FZ62+GK62+GV62+HG62+HR62+IC62</f>
        <v>45</v>
      </c>
      <c r="P69" s="31">
        <v>37.15</v>
      </c>
      <c r="Q69" s="28"/>
      <c r="R69" s="28"/>
      <c r="S69" s="28"/>
      <c r="T69" s="28"/>
      <c r="U69" s="28"/>
      <c r="V69" s="28"/>
      <c r="W69" s="29">
        <v>13</v>
      </c>
      <c r="X69" s="29">
        <v>0</v>
      </c>
      <c r="Y69" s="29">
        <v>0</v>
      </c>
      <c r="Z69" s="29">
        <v>0</v>
      </c>
      <c r="AA69" s="30">
        <v>0</v>
      </c>
      <c r="AB69" s="27">
        <f>P69+Q69+R69+S69+T69+U69+V69</f>
        <v>37.15</v>
      </c>
      <c r="AC69" s="26">
        <f>W69</f>
        <v>13</v>
      </c>
      <c r="AD69" s="23">
        <f>(X69*3)+(Y69*10)+(Z69*5)+(AA69*20)</f>
        <v>0</v>
      </c>
      <c r="AE69" s="45">
        <f>AB69+AC69+AD69</f>
        <v>50.15</v>
      </c>
      <c r="AF69" s="31">
        <v>47.19</v>
      </c>
      <c r="AG69" s="28"/>
      <c r="AH69" s="28"/>
      <c r="AI69" s="28"/>
      <c r="AJ69" s="29">
        <v>6</v>
      </c>
      <c r="AK69" s="29">
        <v>1</v>
      </c>
      <c r="AL69" s="29">
        <v>0</v>
      </c>
      <c r="AM69" s="29">
        <v>0</v>
      </c>
      <c r="AN69" s="30">
        <v>0</v>
      </c>
      <c r="AO69" s="27">
        <f>AF69+AG69+AH69+AI69</f>
        <v>47.19</v>
      </c>
      <c r="AP69" s="26">
        <f>AJ69</f>
        <v>6</v>
      </c>
      <c r="AQ69" s="23">
        <f>(AK69*3)+(AL69*10)+(AM69*5)+(AN69*20)</f>
        <v>3</v>
      </c>
      <c r="AR69" s="45">
        <f>AO69+AP69+AQ69</f>
        <v>56.19</v>
      </c>
      <c r="AS69" s="31">
        <v>36.21</v>
      </c>
      <c r="AT69" s="28"/>
      <c r="AU69" s="28"/>
      <c r="AV69" s="29">
        <v>12</v>
      </c>
      <c r="AW69" s="29">
        <v>1</v>
      </c>
      <c r="AX69" s="29">
        <v>0</v>
      </c>
      <c r="AY69" s="29">
        <v>0</v>
      </c>
      <c r="AZ69" s="30">
        <v>0</v>
      </c>
      <c r="BA69" s="27">
        <f>AS69+AT69+AU69</f>
        <v>36.21</v>
      </c>
      <c r="BB69" s="26">
        <f>AV69</f>
        <v>12</v>
      </c>
      <c r="BC69" s="23">
        <f>(AW69*3)+(AX69*10)+(AY69*5)+(AZ69*20)</f>
        <v>3</v>
      </c>
      <c r="BD69" s="45">
        <f>BA69+BB69+BC69</f>
        <v>51.21</v>
      </c>
      <c r="BE69" s="27"/>
      <c r="BF69" s="43"/>
      <c r="BG69" s="29"/>
      <c r="BH69" s="29"/>
      <c r="BI69" s="29"/>
      <c r="BJ69" s="29"/>
      <c r="BK69" s="29"/>
      <c r="BL69" s="120">
        <f>BE69+BF69</f>
        <v>0</v>
      </c>
      <c r="BM69" s="26">
        <f>BG69/2</f>
        <v>0</v>
      </c>
      <c r="BN69" s="23">
        <f>(BH69*3)+(BI69*5)+(BJ69*5)+(BK69*20)</f>
        <v>0</v>
      </c>
      <c r="BO69" s="168">
        <f>BL69+BM69+BN69</f>
        <v>0</v>
      </c>
      <c r="BP69" s="28">
        <v>53.91</v>
      </c>
      <c r="BQ69" s="28"/>
      <c r="BR69" s="28"/>
      <c r="BS69" s="28"/>
      <c r="BT69" s="29">
        <v>3</v>
      </c>
      <c r="BU69" s="29">
        <v>0</v>
      </c>
      <c r="BV69" s="29">
        <v>0</v>
      </c>
      <c r="BW69" s="29">
        <v>1</v>
      </c>
      <c r="BX69" s="29">
        <v>0</v>
      </c>
      <c r="BY69" s="120">
        <f>BP69+BQ69+BR69+BS69</f>
        <v>53.91</v>
      </c>
      <c r="BZ69" s="26">
        <f>BT69</f>
        <v>3</v>
      </c>
      <c r="CA69" s="23">
        <f>(BU69*3)+(BV69*10)+(BW69*5)+(BX69*20)</f>
        <v>5</v>
      </c>
      <c r="CB69" s="170">
        <f>BY69+BZ69+CA69</f>
        <v>61.91</v>
      </c>
      <c r="CC69" s="172">
        <v>43.21</v>
      </c>
      <c r="CD69" s="28"/>
      <c r="CE69" s="29">
        <v>11</v>
      </c>
      <c r="CF69" s="29">
        <v>0</v>
      </c>
      <c r="CG69" s="29">
        <v>0</v>
      </c>
      <c r="CH69" s="29">
        <v>0</v>
      </c>
      <c r="CI69" s="30">
        <v>0</v>
      </c>
      <c r="CJ69" s="27">
        <f>CC69+CD69</f>
        <v>43.21</v>
      </c>
      <c r="CK69" s="26">
        <f>CE69</f>
        <v>11</v>
      </c>
      <c r="CL69" s="23">
        <f>(CF69*3)+(CG69*10)+(CH69*5)+(CI69*20)</f>
        <v>0</v>
      </c>
      <c r="CM69" s="168">
        <f>CJ69+CK69+CL69</f>
        <v>54.21</v>
      </c>
      <c r="IL69" s="78"/>
    </row>
    <row r="70" spans="1:323" hidden="1" x14ac:dyDescent="0.2">
      <c r="A70" s="33">
        <v>28</v>
      </c>
      <c r="B70" s="63" t="s">
        <v>103</v>
      </c>
      <c r="C70" s="25"/>
      <c r="D70" s="64" t="s">
        <v>179</v>
      </c>
      <c r="E70" s="64" t="s">
        <v>15</v>
      </c>
      <c r="F70" s="64" t="s">
        <v>22</v>
      </c>
      <c r="G70" s="21" t="str">
        <f>IF(AND(OR($G$2="Y",$H$2="Y"),I70&lt;5,J70&lt;5),IF(AND(I70=#REF!,J70=#REF!),#REF!+1,1),"")</f>
        <v/>
      </c>
      <c r="H70" s="21" t="e">
        <f>IF(AND($H$2="Y",J70&gt;0,OR(AND(G70=1,#REF!=10),AND(G70=2,#REF!=20),AND(G70=3,#REF!=30),AND(G70=4,#REF!=40),AND(G70=5,#REF!=50),AND(G70=6,#REF!=60),AND(G70=7,#REF!=70),AND(G70=8,#REF!=80),AND(G70=9,#REF!=90),AND(G70=10,#REF!=100))),VLOOKUP(J70-1,SortLookup!$A$13:$B$16,2,FALSE),"")</f>
        <v>#REF!</v>
      </c>
      <c r="I70" s="34">
        <f>IF(ISNA(VLOOKUP(E70,SortLookup!$A$1:$B$5,2,FALSE))," ",VLOOKUP(E70,SortLookup!$A$1:$B$5,2,FALSE))</f>
        <v>0</v>
      </c>
      <c r="J70" s="22">
        <f>IF(ISNA(VLOOKUP(F70,SortLookup!$A$7:$B$11,2,FALSE))," ",VLOOKUP(F70,SortLookup!$A$7:$B$11,2,FALSE))</f>
        <v>3</v>
      </c>
      <c r="K70" s="175">
        <f>L70+M70+O70</f>
        <v>273.67</v>
      </c>
      <c r="L70" s="120">
        <f>AB70+AO70+BA70+BL70+BY70+CJ70+CU63+DF63+DQ63+EB63+EM63+EX63+FI63+FT63+GE63+GP63+HA63+HL63+HW63+IH63</f>
        <v>217.67</v>
      </c>
      <c r="M70" s="23">
        <f>AD70+AQ70+BC70+BN70+CA70+CL70+CW63+DH63+DS63+ED63+EO63+EZ63+FK63+FV63+GG63+GR63+HC63+HN63+HY63+IJ63</f>
        <v>11</v>
      </c>
      <c r="N70" s="26">
        <f>O70</f>
        <v>45</v>
      </c>
      <c r="O70" s="173">
        <f>W70+AJ70+AV70+BG70+BT70+CE70+CP63+DA63+DL63+DW63+EH63+ES63+FD63+FO63+FZ63+GK63+GV63+HG63+HR63+IC63</f>
        <v>45</v>
      </c>
      <c r="P70" s="31">
        <v>37.15</v>
      </c>
      <c r="Q70" s="28"/>
      <c r="R70" s="28"/>
      <c r="S70" s="28"/>
      <c r="T70" s="28"/>
      <c r="U70" s="28"/>
      <c r="V70" s="28"/>
      <c r="W70" s="29">
        <v>13</v>
      </c>
      <c r="X70" s="29">
        <v>0</v>
      </c>
      <c r="Y70" s="29">
        <v>0</v>
      </c>
      <c r="Z70" s="29">
        <v>0</v>
      </c>
      <c r="AA70" s="30">
        <v>0</v>
      </c>
      <c r="AB70" s="27">
        <f>P70+Q70+R70+S70+T70+U70+V70</f>
        <v>37.15</v>
      </c>
      <c r="AC70" s="26">
        <f>W70</f>
        <v>13</v>
      </c>
      <c r="AD70" s="23">
        <f>(X70*3)+(Y70*10)+(Z70*5)+(AA70*20)</f>
        <v>0</v>
      </c>
      <c r="AE70" s="45">
        <f>AB70+AC70+AD70</f>
        <v>50.15</v>
      </c>
      <c r="AF70" s="31">
        <v>47.19</v>
      </c>
      <c r="AG70" s="28"/>
      <c r="AH70" s="28"/>
      <c r="AI70" s="28"/>
      <c r="AJ70" s="29">
        <v>6</v>
      </c>
      <c r="AK70" s="29">
        <v>1</v>
      </c>
      <c r="AL70" s="29">
        <v>0</v>
      </c>
      <c r="AM70" s="29">
        <v>0</v>
      </c>
      <c r="AN70" s="30">
        <v>0</v>
      </c>
      <c r="AO70" s="27">
        <f>AF70+AG70+AH70+AI70</f>
        <v>47.19</v>
      </c>
      <c r="AP70" s="26">
        <f>AJ70</f>
        <v>6</v>
      </c>
      <c r="AQ70" s="23">
        <f>(AK70*3)+(AL70*10)+(AM70*5)+(AN70*20)</f>
        <v>3</v>
      </c>
      <c r="AR70" s="45">
        <f>AO70+AP70+AQ70</f>
        <v>56.19</v>
      </c>
      <c r="AS70" s="31">
        <v>36.21</v>
      </c>
      <c r="AT70" s="28"/>
      <c r="AU70" s="28"/>
      <c r="AV70" s="29">
        <v>12</v>
      </c>
      <c r="AW70" s="29">
        <v>1</v>
      </c>
      <c r="AX70" s="29">
        <v>0</v>
      </c>
      <c r="AY70" s="29">
        <v>0</v>
      </c>
      <c r="AZ70" s="30">
        <v>0</v>
      </c>
      <c r="BA70" s="27">
        <f>AS70+AT70+AU70</f>
        <v>36.21</v>
      </c>
      <c r="BB70" s="26">
        <f>AV70</f>
        <v>12</v>
      </c>
      <c r="BC70" s="23">
        <f>(AW70*3)+(AX70*10)+(AY70*5)+(AZ70*20)</f>
        <v>3</v>
      </c>
      <c r="BD70" s="45">
        <f>BA70+BB70+BC70</f>
        <v>51.21</v>
      </c>
      <c r="BE70" s="27"/>
      <c r="BF70" s="43"/>
      <c r="BG70" s="29"/>
      <c r="BH70" s="29"/>
      <c r="BI70" s="29"/>
      <c r="BJ70" s="29"/>
      <c r="BK70" s="29"/>
      <c r="BL70" s="120">
        <f>BE70+BF70</f>
        <v>0</v>
      </c>
      <c r="BM70" s="26">
        <f>BG70/2</f>
        <v>0</v>
      </c>
      <c r="BN70" s="23">
        <f>(BH70*3)+(BI70*5)+(BJ70*5)+(BK70*20)</f>
        <v>0</v>
      </c>
      <c r="BO70" s="168">
        <f>BL70+BM70+BN70</f>
        <v>0</v>
      </c>
      <c r="BP70" s="28">
        <v>53.91</v>
      </c>
      <c r="BQ70" s="28"/>
      <c r="BR70" s="28"/>
      <c r="BS70" s="28"/>
      <c r="BT70" s="29">
        <v>3</v>
      </c>
      <c r="BU70" s="29">
        <v>0</v>
      </c>
      <c r="BV70" s="29">
        <v>0</v>
      </c>
      <c r="BW70" s="29">
        <v>1</v>
      </c>
      <c r="BX70" s="29">
        <v>0</v>
      </c>
      <c r="BY70" s="120">
        <f>BP70+BQ70+BR70+BS70</f>
        <v>53.91</v>
      </c>
      <c r="BZ70" s="26">
        <f>BT70</f>
        <v>3</v>
      </c>
      <c r="CA70" s="23">
        <f>(BU70*3)+(BV70*10)+(BW70*5)+(BX70*20)</f>
        <v>5</v>
      </c>
      <c r="CB70" s="170">
        <f>BY70+BZ70+CA70</f>
        <v>61.91</v>
      </c>
      <c r="CC70" s="172">
        <v>43.21</v>
      </c>
      <c r="CD70" s="28"/>
      <c r="CE70" s="29">
        <v>11</v>
      </c>
      <c r="CF70" s="29">
        <v>0</v>
      </c>
      <c r="CG70" s="29">
        <v>0</v>
      </c>
      <c r="CH70" s="29">
        <v>0</v>
      </c>
      <c r="CI70" s="30">
        <v>0</v>
      </c>
      <c r="CJ70" s="27">
        <f>CC70+CD70</f>
        <v>43.21</v>
      </c>
      <c r="CK70" s="26">
        <f>CE70</f>
        <v>11</v>
      </c>
      <c r="CL70" s="23">
        <f>(CF70*3)+(CG70*10)+(CH70*5)+(CI70*20)</f>
        <v>0</v>
      </c>
      <c r="CM70" s="168">
        <f>CJ70+CK70+CL70</f>
        <v>54.21</v>
      </c>
      <c r="IL70" s="78"/>
    </row>
    <row r="71" spans="1:323" x14ac:dyDescent="0.2">
      <c r="A71" s="33">
        <v>29</v>
      </c>
      <c r="B71" s="63" t="s">
        <v>153</v>
      </c>
      <c r="C71" s="25"/>
      <c r="D71" s="64" t="s">
        <v>110</v>
      </c>
      <c r="E71" s="64" t="s">
        <v>15</v>
      </c>
      <c r="F71" s="64" t="s">
        <v>109</v>
      </c>
      <c r="G71" s="21" t="str">
        <f>IF(AND(OR($G$2="Y",$H$2="Y"),I71&lt;5,J71&lt;5),IF(AND(I71=#REF!,J71=#REF!),#REF!+1,1),"")</f>
        <v/>
      </c>
      <c r="H71" s="21" t="e">
        <f>IF(AND($H$2="Y",J71&gt;0,OR(AND(G71=1,#REF!=10),AND(G71=2,#REF!=20),AND(G71=3,#REF!=30),AND(G71=4,#REF!=40),AND(G71=5,#REF!=50),AND(G71=6,#REF!=60),AND(G71=7,#REF!=70),AND(G71=8,#REF!=80),AND(G71=9,#REF!=90),AND(G71=10,#REF!=100))),VLOOKUP(J71-1,SortLookup!$A$13:$B$16,2,FALSE),"")</f>
        <v>#REF!</v>
      </c>
      <c r="I71" s="34">
        <f>IF(ISNA(VLOOKUP(E71,SortLookup!$A$1:$B$5,2,FALSE))," ",VLOOKUP(E71,SortLookup!$A$1:$B$5,2,FALSE))</f>
        <v>0</v>
      </c>
      <c r="J71" s="22" t="str">
        <f>IF(ISNA(VLOOKUP(F71,SortLookup!$A$7:$B$11,2,FALSE))," ",VLOOKUP(F71,SortLookup!$A$7:$B$11,2,FALSE))</f>
        <v xml:space="preserve"> </v>
      </c>
      <c r="K71" s="175">
        <f>L71+M71+O71</f>
        <v>299.27999999999997</v>
      </c>
      <c r="L71" s="120">
        <f>AB71+AO71+BA71+BL71+BY71+CJ71+CU69+DF69+DQ69+EB69+EM69+EX69+FI69+FT69+GE69+GP69+HA69+HL69+HW69+IH69</f>
        <v>215.28</v>
      </c>
      <c r="M71" s="23">
        <f>AD71+AQ71+BC71+BN71+CA71+CL71+CW69+DH69+DS69+ED69+EO69+EZ69+FK69+FV69+GG69+GR69+HC69+HN69+HY69+IJ69</f>
        <v>11</v>
      </c>
      <c r="N71" s="26">
        <f>O71</f>
        <v>73</v>
      </c>
      <c r="O71" s="173">
        <f>W71+AJ71+AV71+BG71+BT71+CE71+CP69+DA69+DL69+DW69+EH69+ES69+FD69+FO69+FZ69+GK69+GV69+HG69+HR69+IC69</f>
        <v>73</v>
      </c>
      <c r="P71" s="31">
        <v>39.71</v>
      </c>
      <c r="Q71" s="28"/>
      <c r="R71" s="28"/>
      <c r="S71" s="28"/>
      <c r="T71" s="28"/>
      <c r="U71" s="28"/>
      <c r="V71" s="28"/>
      <c r="W71" s="29">
        <v>21</v>
      </c>
      <c r="X71" s="29">
        <v>0</v>
      </c>
      <c r="Y71" s="29">
        <v>0</v>
      </c>
      <c r="Z71" s="29">
        <v>0</v>
      </c>
      <c r="AA71" s="30">
        <v>0</v>
      </c>
      <c r="AB71" s="27">
        <f>P71+Q71+R71+S71+T71+U71+V71</f>
        <v>39.71</v>
      </c>
      <c r="AC71" s="26">
        <f>W71</f>
        <v>21</v>
      </c>
      <c r="AD71" s="23">
        <f>(X71*3)+(Y71*10)+(Z71*5)+(AA71*20)</f>
        <v>0</v>
      </c>
      <c r="AE71" s="45">
        <f>AB71+AC71+AD71</f>
        <v>60.71</v>
      </c>
      <c r="AF71" s="31">
        <v>40.03</v>
      </c>
      <c r="AG71" s="28"/>
      <c r="AH71" s="28"/>
      <c r="AI71" s="28"/>
      <c r="AJ71" s="29">
        <v>26</v>
      </c>
      <c r="AK71" s="29">
        <v>0</v>
      </c>
      <c r="AL71" s="29">
        <v>0</v>
      </c>
      <c r="AM71" s="29">
        <v>0</v>
      </c>
      <c r="AN71" s="30">
        <v>0</v>
      </c>
      <c r="AO71" s="27">
        <f>AF71+AG71+AH71+AI71</f>
        <v>40.03</v>
      </c>
      <c r="AP71" s="26">
        <f>AJ71</f>
        <v>26</v>
      </c>
      <c r="AQ71" s="23">
        <f>(AK71*3)+(AL71*10)+(AM71*5)+(AN71*20)</f>
        <v>0</v>
      </c>
      <c r="AR71" s="45">
        <f>AO71+AP71+AQ71</f>
        <v>66.03</v>
      </c>
      <c r="AS71" s="31">
        <v>38.270000000000003</v>
      </c>
      <c r="AT71" s="28"/>
      <c r="AU71" s="28"/>
      <c r="AV71" s="29">
        <v>10</v>
      </c>
      <c r="AW71" s="29">
        <v>0</v>
      </c>
      <c r="AX71" s="29">
        <v>0</v>
      </c>
      <c r="AY71" s="29">
        <v>0</v>
      </c>
      <c r="AZ71" s="30">
        <v>0</v>
      </c>
      <c r="BA71" s="27">
        <f>AS71+AT71+AU71</f>
        <v>38.270000000000003</v>
      </c>
      <c r="BB71" s="26">
        <f>AV71</f>
        <v>10</v>
      </c>
      <c r="BC71" s="23">
        <f>(AW71*3)+(AX71*10)+(AY71*5)+(AZ71*20)</f>
        <v>0</v>
      </c>
      <c r="BD71" s="45">
        <f>BA71+BB71+BC71</f>
        <v>48.27</v>
      </c>
      <c r="BE71" s="27"/>
      <c r="BF71" s="43"/>
      <c r="BG71" s="29"/>
      <c r="BH71" s="29"/>
      <c r="BI71" s="29"/>
      <c r="BJ71" s="29"/>
      <c r="BK71" s="29"/>
      <c r="BL71" s="120">
        <f>BE71+BF71</f>
        <v>0</v>
      </c>
      <c r="BM71" s="26">
        <f>BG71/2</f>
        <v>0</v>
      </c>
      <c r="BN71" s="23">
        <f>(BH71*3)+(BI71*5)+(BJ71*5)+(BK71*20)</f>
        <v>0</v>
      </c>
      <c r="BO71" s="168">
        <f>BL71+BM71+BN71</f>
        <v>0</v>
      </c>
      <c r="BP71" s="28">
        <v>58.09</v>
      </c>
      <c r="BQ71" s="28"/>
      <c r="BR71" s="28"/>
      <c r="BS71" s="28"/>
      <c r="BT71" s="29">
        <v>12</v>
      </c>
      <c r="BU71" s="29">
        <v>2</v>
      </c>
      <c r="BV71" s="29">
        <v>0</v>
      </c>
      <c r="BW71" s="29">
        <v>1</v>
      </c>
      <c r="BX71" s="29">
        <v>0</v>
      </c>
      <c r="BY71" s="120">
        <f>BP71+BQ71+BR71+BS71</f>
        <v>58.09</v>
      </c>
      <c r="BZ71" s="26">
        <f>BT71</f>
        <v>12</v>
      </c>
      <c r="CA71" s="23">
        <f>(BU71*3)+(BV71*10)+(BW71*5)+(BX71*20)</f>
        <v>11</v>
      </c>
      <c r="CB71" s="170">
        <f>BY71+BZ71+CA71</f>
        <v>81.09</v>
      </c>
      <c r="CC71" s="172">
        <v>39.18</v>
      </c>
      <c r="CD71" s="28"/>
      <c r="CE71" s="29">
        <v>4</v>
      </c>
      <c r="CF71" s="29">
        <v>0</v>
      </c>
      <c r="CG71" s="29">
        <v>0</v>
      </c>
      <c r="CH71" s="29">
        <v>0</v>
      </c>
      <c r="CI71" s="30">
        <v>0</v>
      </c>
      <c r="CJ71" s="27">
        <f>CC71+CD71</f>
        <v>39.18</v>
      </c>
      <c r="CK71" s="26">
        <f>CE71</f>
        <v>4</v>
      </c>
      <c r="CL71" s="23">
        <f>(CF71*3)+(CG71*10)+(CH71*5)+(CI71*20)</f>
        <v>0</v>
      </c>
      <c r="CM71" s="168">
        <f>CJ71+CK71+CL71</f>
        <v>43.18</v>
      </c>
      <c r="CN71" s="4"/>
      <c r="CO71" s="4"/>
      <c r="CP71" s="4"/>
      <c r="CQ71" s="4"/>
      <c r="CR71" s="4"/>
      <c r="CS71" s="4"/>
      <c r="CT71" s="4"/>
      <c r="CW71" s="4"/>
      <c r="CX71" s="4"/>
      <c r="CY71" s="4"/>
      <c r="CZ71" s="4"/>
      <c r="DA71" s="4"/>
      <c r="DB71" s="4"/>
      <c r="DC71" s="4"/>
      <c r="DD71" s="4"/>
      <c r="DE71" s="4"/>
      <c r="DH71" s="4"/>
      <c r="DI71" s="4"/>
      <c r="DJ71" s="4"/>
      <c r="DK71" s="4"/>
      <c r="DL71" s="4"/>
      <c r="DM71" s="4"/>
      <c r="DN71" s="4"/>
      <c r="DO71" s="4"/>
      <c r="DP71" s="4"/>
      <c r="DS71" s="4"/>
      <c r="DT71" s="4"/>
      <c r="DU71" s="4"/>
      <c r="DV71" s="4"/>
      <c r="DW71" s="4"/>
      <c r="DX71" s="4"/>
      <c r="DY71" s="4"/>
      <c r="DZ71" s="4"/>
      <c r="EA71" s="4"/>
      <c r="ED71" s="4"/>
      <c r="EE71" s="4"/>
      <c r="EF71" s="4"/>
      <c r="EG71" s="4"/>
      <c r="EH71" s="4"/>
      <c r="EI71" s="4"/>
      <c r="EJ71" s="4"/>
      <c r="EK71" s="4"/>
      <c r="EL71" s="4"/>
      <c r="EO71" s="4"/>
      <c r="EP71" s="4"/>
      <c r="EQ71" s="4"/>
      <c r="ER71" s="4"/>
      <c r="ES71" s="4"/>
      <c r="ET71" s="4"/>
      <c r="EU71" s="4"/>
      <c r="EV71" s="4"/>
      <c r="EW71" s="4"/>
      <c r="EZ71" s="4"/>
      <c r="FA71" s="4"/>
      <c r="FB71" s="4"/>
      <c r="FC71" s="4"/>
      <c r="FD71" s="4"/>
      <c r="FE71" s="4"/>
      <c r="FF71" s="4"/>
      <c r="FG71" s="4"/>
      <c r="FH71" s="4"/>
      <c r="FK71" s="4"/>
      <c r="FL71" s="4"/>
      <c r="FM71" s="4"/>
      <c r="FN71" s="4"/>
      <c r="FO71" s="4"/>
      <c r="FP71" s="4"/>
      <c r="FQ71" s="4"/>
      <c r="FR71" s="4"/>
      <c r="FS71" s="4"/>
      <c r="FV71" s="4"/>
      <c r="FW71" s="4"/>
      <c r="FX71" s="4"/>
      <c r="FY71" s="4"/>
      <c r="FZ71" s="4"/>
      <c r="GA71" s="4"/>
      <c r="GB71" s="4"/>
      <c r="GC71" s="4"/>
      <c r="GD71" s="4"/>
      <c r="GG71" s="4"/>
      <c r="GH71" s="4"/>
      <c r="GI71" s="4"/>
      <c r="GJ71" s="4"/>
      <c r="GK71" s="4"/>
      <c r="GL71" s="4"/>
      <c r="GM71" s="4"/>
      <c r="GN71" s="4"/>
      <c r="GO71" s="4"/>
      <c r="GR71" s="4"/>
      <c r="GS71" s="4"/>
      <c r="GT71" s="4"/>
      <c r="GU71" s="4"/>
      <c r="GV71" s="4"/>
      <c r="GW71" s="4"/>
      <c r="GX71" s="4"/>
      <c r="GY71" s="4"/>
      <c r="GZ71" s="4"/>
      <c r="HC71" s="4"/>
      <c r="HD71" s="4"/>
      <c r="HE71" s="4"/>
      <c r="HF71" s="4"/>
      <c r="HG71" s="4"/>
      <c r="HH71" s="4"/>
      <c r="HI71" s="4"/>
      <c r="HJ71" s="4"/>
      <c r="HK71" s="4"/>
      <c r="HN71" s="4"/>
      <c r="HO71" s="4"/>
      <c r="HP71" s="4"/>
      <c r="HQ71" s="4"/>
      <c r="HR71" s="4"/>
      <c r="HS71" s="4"/>
      <c r="HT71" s="4"/>
      <c r="HU71" s="4"/>
      <c r="HV71" s="4"/>
      <c r="HY71" s="4"/>
      <c r="HZ71" s="4"/>
      <c r="IA71" s="4"/>
      <c r="IB71" s="4"/>
      <c r="IC71" s="4"/>
      <c r="ID71" s="4"/>
      <c r="IE71" s="4"/>
      <c r="IF71" s="4"/>
      <c r="IG71" s="4"/>
      <c r="IJ71" s="4"/>
      <c r="IK71" s="4"/>
      <c r="IL71" s="78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</row>
    <row r="72" spans="1:323" x14ac:dyDescent="0.2">
      <c r="A72" s="33">
        <v>30</v>
      </c>
      <c r="B72" s="63" t="s">
        <v>169</v>
      </c>
      <c r="C72" s="25"/>
      <c r="D72" s="64" t="s">
        <v>110</v>
      </c>
      <c r="E72" s="64" t="s">
        <v>15</v>
      </c>
      <c r="F72" s="64" t="s">
        <v>102</v>
      </c>
      <c r="G72" s="21" t="str">
        <f>IF(AND(OR($G$2="Y",$H$2="Y"),I72&lt;5,J72&lt;5),IF(AND(I72=#REF!,J72=#REF!),#REF!+1,1),"")</f>
        <v/>
      </c>
      <c r="H72" s="21" t="e">
        <f>IF(AND($H$2="Y",J72&gt;0,OR(AND(G72=1,#REF!=10),AND(G72=2,#REF!=20),AND(G72=3,#REF!=30),AND(G72=4,#REF!=40),AND(G72=5,#REF!=50),AND(G72=6,#REF!=60),AND(G72=7,#REF!=70),AND(G72=8,#REF!=80),AND(G72=9,#REF!=90),AND(G72=10,#REF!=100))),VLOOKUP(J72-1,SortLookup!$A$13:$B$16,2,FALSE),"")</f>
        <v>#REF!</v>
      </c>
      <c r="I72" s="34">
        <f>IF(ISNA(VLOOKUP(E72,SortLookup!$A$1:$B$5,2,FALSE))," ",VLOOKUP(E72,SortLookup!$A$1:$B$5,2,FALSE))</f>
        <v>0</v>
      </c>
      <c r="J72" s="22" t="str">
        <f>IF(ISNA(VLOOKUP(F72,SortLookup!$A$7:$B$11,2,FALSE))," ",VLOOKUP(F72,SortLookup!$A$7:$B$11,2,FALSE))</f>
        <v xml:space="preserve"> </v>
      </c>
      <c r="K72" s="175">
        <f>L72+M72+O72</f>
        <v>333.78</v>
      </c>
      <c r="L72" s="120">
        <f>AB72+AO72+BA72+BL72+BY72+CJ72+CU60+DF60+DQ60+EB60+EM60+EX60+FI60+FT60+GE60+GP60+HA60+HL60+HW60+IH60</f>
        <v>235.78</v>
      </c>
      <c r="M72" s="23">
        <f>AD72+AQ72+BC72+BN72+CA72+CL72+CW60+DH60+DS60+ED60+EO60+EZ60+FK60+FV60+GG60+GR60+HC60+HN60+HY60+IJ60</f>
        <v>23</v>
      </c>
      <c r="N72" s="26">
        <f>O72</f>
        <v>75</v>
      </c>
      <c r="O72" s="173">
        <f>W72+AJ72+AV72+BG72+BT72+CE72+CP60+DA60+DL60+DW60+EH60+ES60+FD60+FO60+FZ60+GK60+GV60+HG60+HR60+IC60</f>
        <v>75</v>
      </c>
      <c r="P72" s="31">
        <v>48.63</v>
      </c>
      <c r="Q72" s="28"/>
      <c r="R72" s="28"/>
      <c r="S72" s="28"/>
      <c r="T72" s="28"/>
      <c r="U72" s="28"/>
      <c r="V72" s="28"/>
      <c r="W72" s="29">
        <v>14</v>
      </c>
      <c r="X72" s="29">
        <v>0</v>
      </c>
      <c r="Y72" s="29">
        <v>0</v>
      </c>
      <c r="Z72" s="29">
        <v>1</v>
      </c>
      <c r="AA72" s="30">
        <v>0</v>
      </c>
      <c r="AB72" s="27">
        <f>P72+Q72+R72+S72+T72+U72+V72</f>
        <v>48.63</v>
      </c>
      <c r="AC72" s="26">
        <f>W72</f>
        <v>14</v>
      </c>
      <c r="AD72" s="23">
        <f>(X72*3)+(Y72*10)+(Z72*5)+(AA72*20)</f>
        <v>5</v>
      </c>
      <c r="AE72" s="45">
        <f>AB72+AC72+AD72</f>
        <v>67.63</v>
      </c>
      <c r="AF72" s="31">
        <v>44.36</v>
      </c>
      <c r="AG72" s="28"/>
      <c r="AH72" s="28"/>
      <c r="AI72" s="28"/>
      <c r="AJ72" s="29">
        <v>22</v>
      </c>
      <c r="AK72" s="29">
        <v>3</v>
      </c>
      <c r="AL72" s="29">
        <v>0</v>
      </c>
      <c r="AM72" s="29">
        <v>0</v>
      </c>
      <c r="AN72" s="30">
        <v>0</v>
      </c>
      <c r="AO72" s="27">
        <f>AF72+AG72+AH72+AI72</f>
        <v>44.36</v>
      </c>
      <c r="AP72" s="26">
        <f>AJ72</f>
        <v>22</v>
      </c>
      <c r="AQ72" s="23">
        <f>(AK72*3)+(AL72*10)+(AM72*5)+(AN72*20)</f>
        <v>9</v>
      </c>
      <c r="AR72" s="45">
        <f>AO72+AP72+AQ72</f>
        <v>75.36</v>
      </c>
      <c r="AS72" s="31">
        <v>32.729999999999997</v>
      </c>
      <c r="AT72" s="28"/>
      <c r="AU72" s="28"/>
      <c r="AV72" s="29">
        <v>15</v>
      </c>
      <c r="AW72" s="29">
        <v>1</v>
      </c>
      <c r="AX72" s="29">
        <v>0</v>
      </c>
      <c r="AY72" s="29">
        <v>0</v>
      </c>
      <c r="AZ72" s="30">
        <v>0</v>
      </c>
      <c r="BA72" s="27">
        <f>AS72+AT72+AU72</f>
        <v>32.729999999999997</v>
      </c>
      <c r="BB72" s="26">
        <f>AV72</f>
        <v>15</v>
      </c>
      <c r="BC72" s="23">
        <f>(AW72*3)+(AX72*10)+(AY72*5)+(AZ72*20)</f>
        <v>3</v>
      </c>
      <c r="BD72" s="45">
        <f>BA72+BB72+BC72</f>
        <v>50.73</v>
      </c>
      <c r="BE72" s="27"/>
      <c r="BF72" s="43"/>
      <c r="BG72" s="29"/>
      <c r="BH72" s="29"/>
      <c r="BI72" s="29"/>
      <c r="BJ72" s="29"/>
      <c r="BK72" s="29"/>
      <c r="BL72" s="120">
        <f>BE72+BF72</f>
        <v>0</v>
      </c>
      <c r="BM72" s="26">
        <f>BG72/2</f>
        <v>0</v>
      </c>
      <c r="BN72" s="23">
        <f>(BH72*3)+(BI72*5)+(BJ72*5)+(BK72*20)</f>
        <v>0</v>
      </c>
      <c r="BO72" s="168">
        <f>BL72+BM72+BN72</f>
        <v>0</v>
      </c>
      <c r="BP72" s="28">
        <v>56.79</v>
      </c>
      <c r="BQ72" s="28"/>
      <c r="BR72" s="28"/>
      <c r="BS72" s="28"/>
      <c r="BT72" s="29">
        <v>5</v>
      </c>
      <c r="BU72" s="29">
        <v>0</v>
      </c>
      <c r="BV72" s="29">
        <v>0</v>
      </c>
      <c r="BW72" s="29">
        <v>0</v>
      </c>
      <c r="BX72" s="29">
        <v>0</v>
      </c>
      <c r="BY72" s="120">
        <f>BP72+BQ72+BR72+BS72</f>
        <v>56.79</v>
      </c>
      <c r="BZ72" s="26">
        <f>BT72</f>
        <v>5</v>
      </c>
      <c r="CA72" s="23">
        <f>(BU72*3)+(BV72*10)+(BW72*5)+(BX72*20)</f>
        <v>0</v>
      </c>
      <c r="CB72" s="170">
        <f>BY72+BZ72+CA72</f>
        <v>61.79</v>
      </c>
      <c r="CC72" s="172">
        <v>53.27</v>
      </c>
      <c r="CD72" s="28"/>
      <c r="CE72" s="29">
        <v>19</v>
      </c>
      <c r="CF72" s="29">
        <v>2</v>
      </c>
      <c r="CG72" s="29">
        <v>0</v>
      </c>
      <c r="CH72" s="29">
        <v>0</v>
      </c>
      <c r="CI72" s="30">
        <v>0</v>
      </c>
      <c r="CJ72" s="27">
        <f>CC72+CD72</f>
        <v>53.27</v>
      </c>
      <c r="CK72" s="26">
        <f>CE72</f>
        <v>19</v>
      </c>
      <c r="CL72" s="23">
        <f>(CF72*3)+(CG72*10)+(CH72*5)+(CI72*20)</f>
        <v>6</v>
      </c>
      <c r="CM72" s="168">
        <f>CJ72+CK72+CL72</f>
        <v>78.27</v>
      </c>
      <c r="CN72" s="4"/>
      <c r="CO72" s="4"/>
      <c r="CP72" s="4"/>
      <c r="CQ72" s="4"/>
      <c r="CR72" s="4"/>
      <c r="CS72" s="4"/>
      <c r="CT72" s="4"/>
      <c r="CW72" s="4"/>
      <c r="CX72" s="4"/>
      <c r="CY72" s="4"/>
      <c r="CZ72" s="4"/>
      <c r="DA72" s="4"/>
      <c r="DB72" s="4"/>
      <c r="DC72" s="4"/>
      <c r="DD72" s="4"/>
      <c r="DE72" s="4"/>
      <c r="DH72" s="4"/>
      <c r="DI72" s="4"/>
      <c r="DJ72" s="4"/>
      <c r="DK72" s="4"/>
      <c r="DL72" s="4"/>
      <c r="DM72" s="4"/>
      <c r="DN72" s="4"/>
      <c r="DO72" s="4"/>
      <c r="DP72" s="4"/>
      <c r="DS72" s="4"/>
      <c r="DT72" s="4"/>
      <c r="DU72" s="4"/>
      <c r="DV72" s="4"/>
      <c r="DW72" s="4"/>
      <c r="DX72" s="4"/>
      <c r="DY72" s="4"/>
      <c r="DZ72" s="4"/>
      <c r="EA72" s="4"/>
      <c r="ED72" s="4"/>
      <c r="EE72" s="4"/>
      <c r="EF72" s="4"/>
      <c r="EG72" s="4"/>
      <c r="EH72" s="4"/>
      <c r="EI72" s="4"/>
      <c r="EJ72" s="4"/>
      <c r="EK72" s="4"/>
      <c r="EL72" s="4"/>
      <c r="EO72" s="4"/>
      <c r="EP72" s="4"/>
      <c r="EQ72" s="4"/>
      <c r="ER72" s="4"/>
      <c r="ES72" s="4"/>
      <c r="ET72" s="4"/>
      <c r="EU72" s="4"/>
      <c r="EV72" s="4"/>
      <c r="EW72" s="4"/>
      <c r="EZ72" s="4"/>
      <c r="FA72" s="4"/>
      <c r="FB72" s="4"/>
      <c r="FC72" s="4"/>
      <c r="FD72" s="4"/>
      <c r="FE72" s="4"/>
      <c r="FF72" s="4"/>
      <c r="FG72" s="4"/>
      <c r="FH72" s="4"/>
      <c r="FK72" s="4"/>
      <c r="FL72" s="4"/>
      <c r="FM72" s="4"/>
      <c r="FN72" s="4"/>
      <c r="FO72" s="4"/>
      <c r="FP72" s="4"/>
      <c r="FQ72" s="4"/>
      <c r="FR72" s="4"/>
      <c r="FS72" s="4"/>
      <c r="FV72" s="4"/>
      <c r="FW72" s="4"/>
      <c r="FX72" s="4"/>
      <c r="FY72" s="4"/>
      <c r="FZ72" s="4"/>
      <c r="GA72" s="4"/>
      <c r="GB72" s="4"/>
      <c r="GC72" s="4"/>
      <c r="GD72" s="4"/>
      <c r="GG72" s="4"/>
      <c r="GH72" s="4"/>
      <c r="GI72" s="4"/>
      <c r="GJ72" s="4"/>
      <c r="GK72" s="4"/>
      <c r="GL72" s="4"/>
      <c r="GM72" s="4"/>
      <c r="GN72" s="4"/>
      <c r="GO72" s="4"/>
      <c r="GR72" s="4"/>
      <c r="GS72" s="4"/>
      <c r="GT72" s="4"/>
      <c r="GU72" s="4"/>
      <c r="GV72" s="4"/>
      <c r="GW72" s="4"/>
      <c r="GX72" s="4"/>
      <c r="GY72" s="4"/>
      <c r="GZ72" s="4"/>
      <c r="HC72" s="4"/>
      <c r="HD72" s="4"/>
      <c r="HE72" s="4"/>
      <c r="HF72" s="4"/>
      <c r="HG72" s="4"/>
      <c r="HH72" s="4"/>
      <c r="HI72" s="4"/>
      <c r="HJ72" s="4"/>
      <c r="HK72" s="4"/>
      <c r="HN72" s="4"/>
      <c r="HO72" s="4"/>
      <c r="HP72" s="4"/>
      <c r="HQ72" s="4"/>
      <c r="HR72" s="4"/>
      <c r="HS72" s="4"/>
      <c r="HT72" s="4"/>
      <c r="HU72" s="4"/>
      <c r="HV72" s="4"/>
      <c r="HY72" s="4"/>
      <c r="HZ72" s="4"/>
      <c r="IA72" s="4"/>
      <c r="IB72" s="4"/>
      <c r="IC72" s="4"/>
      <c r="ID72" s="4"/>
      <c r="IE72" s="4"/>
      <c r="IF72" s="4"/>
      <c r="IG72" s="4"/>
      <c r="IJ72" s="4"/>
      <c r="IK72" s="4"/>
      <c r="IL72" s="78"/>
      <c r="IM72" s="4"/>
      <c r="IN72" s="4"/>
      <c r="IO72" s="4"/>
      <c r="IP72" s="4"/>
      <c r="IQ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</row>
    <row r="73" spans="1:323" x14ac:dyDescent="0.2">
      <c r="A73" s="33">
        <v>31</v>
      </c>
      <c r="B73" s="63" t="s">
        <v>176</v>
      </c>
      <c r="C73" s="25"/>
      <c r="D73" s="64" t="s">
        <v>110</v>
      </c>
      <c r="E73" s="64" t="s">
        <v>15</v>
      </c>
      <c r="F73" s="64" t="s">
        <v>102</v>
      </c>
      <c r="G73" s="21" t="str">
        <f>IF(AND(OR($G$2="Y",$H$2="Y"),I73&lt;5,J73&lt;5),IF(AND(I73=#REF!,J73=#REF!),#REF!+1,1),"")</f>
        <v/>
      </c>
      <c r="H73" s="21" t="e">
        <f>IF(AND($H$2="Y",J73&gt;0,OR(AND(G73=1,#REF!=10),AND(G73=2,#REF!=20),AND(G73=3,#REF!=30),AND(G73=4,#REF!=40),AND(G73=5,#REF!=50),AND(G73=6,#REF!=60),AND(G73=7,#REF!=70),AND(G73=8,#REF!=80),AND(G73=9,#REF!=90),AND(G73=10,#REF!=100))),VLOOKUP(J73-1,SortLookup!$A$13:$B$16,2,FALSE),"")</f>
        <v>#REF!</v>
      </c>
      <c r="I73" s="34">
        <f>IF(ISNA(VLOOKUP(E73,SortLookup!$A$1:$B$5,2,FALSE))," ",VLOOKUP(E73,SortLookup!$A$1:$B$5,2,FALSE))</f>
        <v>0</v>
      </c>
      <c r="J73" s="22" t="str">
        <f>IF(ISNA(VLOOKUP(F73,SortLookup!$A$7:$B$11,2,FALSE))," ",VLOOKUP(F73,SortLookup!$A$7:$B$11,2,FALSE))</f>
        <v xml:space="preserve"> </v>
      </c>
      <c r="K73" s="175">
        <f>L73+M73+O73</f>
        <v>433.36</v>
      </c>
      <c r="L73" s="120">
        <f>AB73+AO73+BA73+BL73+BY73+CJ73+CU66+DF66+DQ66+EB66+EM66+EX66+FI66+FT66+GE66+GP66+HA66+HL66+HW66+IH66</f>
        <v>262.36</v>
      </c>
      <c r="M73" s="23">
        <f>AD73+AQ73+BC73+BN73+CA73+CL73+CW66+DH66+DS66+ED66+EO66+EZ66+FK66+FV66+GG66+GR66+HC66+HN66+HY66+IJ66</f>
        <v>13</v>
      </c>
      <c r="N73" s="26">
        <f>O73</f>
        <v>158</v>
      </c>
      <c r="O73" s="173">
        <f>W73+AJ73+AV73+BG73+BT73+CE73+CP66+DA66+DL66+DW66+EH66+ES66+FD66+FO66+FZ66+GK66+GV66+HG66+HR66+IC66</f>
        <v>158</v>
      </c>
      <c r="P73" s="31">
        <v>47.56</v>
      </c>
      <c r="Q73" s="28"/>
      <c r="R73" s="28"/>
      <c r="S73" s="28"/>
      <c r="T73" s="28"/>
      <c r="U73" s="28"/>
      <c r="V73" s="28"/>
      <c r="W73" s="29">
        <v>28</v>
      </c>
      <c r="X73" s="29">
        <v>0</v>
      </c>
      <c r="Y73" s="29">
        <v>0</v>
      </c>
      <c r="Z73" s="29">
        <v>1</v>
      </c>
      <c r="AA73" s="30">
        <v>0</v>
      </c>
      <c r="AB73" s="27">
        <f>P73+Q73+R73+S73+T73+U73+V73</f>
        <v>47.56</v>
      </c>
      <c r="AC73" s="26">
        <f>W73</f>
        <v>28</v>
      </c>
      <c r="AD73" s="23">
        <f>(X73*3)+(Y73*10)+(Z73*5)+(AA73*20)</f>
        <v>5</v>
      </c>
      <c r="AE73" s="45">
        <f>AB73+AC73+AD73</f>
        <v>80.56</v>
      </c>
      <c r="AF73" s="31">
        <v>41.81</v>
      </c>
      <c r="AG73" s="28"/>
      <c r="AH73" s="28"/>
      <c r="AI73" s="28"/>
      <c r="AJ73" s="29">
        <v>34</v>
      </c>
      <c r="AK73" s="29">
        <v>0</v>
      </c>
      <c r="AL73" s="29">
        <v>0</v>
      </c>
      <c r="AM73" s="29">
        <v>0</v>
      </c>
      <c r="AN73" s="30">
        <v>0</v>
      </c>
      <c r="AO73" s="27">
        <f>AF73+AG73+AH73+AI73</f>
        <v>41.81</v>
      </c>
      <c r="AP73" s="26">
        <f>AJ73</f>
        <v>34</v>
      </c>
      <c r="AQ73" s="23">
        <f>(AK73*3)+(AL73*10)+(AM73*5)+(AN73*20)</f>
        <v>0</v>
      </c>
      <c r="AR73" s="45">
        <f>AO73+AP73+AQ73</f>
        <v>75.81</v>
      </c>
      <c r="AS73" s="31">
        <v>49.03</v>
      </c>
      <c r="AT73" s="28"/>
      <c r="AU73" s="28"/>
      <c r="AV73" s="29">
        <v>45</v>
      </c>
      <c r="AW73" s="29">
        <v>0</v>
      </c>
      <c r="AX73" s="29">
        <v>0</v>
      </c>
      <c r="AY73" s="29">
        <v>1</v>
      </c>
      <c r="AZ73" s="30">
        <v>0</v>
      </c>
      <c r="BA73" s="27">
        <f>AS73+AT73+AU73</f>
        <v>49.03</v>
      </c>
      <c r="BB73" s="26">
        <f>AV73</f>
        <v>45</v>
      </c>
      <c r="BC73" s="23">
        <f>(AW73*3)+(AX73*10)+(AY73*5)+(AZ73*20)</f>
        <v>5</v>
      </c>
      <c r="BD73" s="45">
        <f>BA73+BB73+BC73</f>
        <v>99.03</v>
      </c>
      <c r="BE73" s="27"/>
      <c r="BF73" s="43"/>
      <c r="BG73" s="29"/>
      <c r="BH73" s="29"/>
      <c r="BI73" s="29"/>
      <c r="BJ73" s="29"/>
      <c r="BK73" s="29"/>
      <c r="BL73" s="120">
        <f>BE73+BF73</f>
        <v>0</v>
      </c>
      <c r="BM73" s="26">
        <f>BG73/2</f>
        <v>0</v>
      </c>
      <c r="BN73" s="23">
        <f>(BH73*3)+(BI73*5)+(BJ73*5)+(BK73*20)</f>
        <v>0</v>
      </c>
      <c r="BO73" s="168">
        <f>BL73+BM73+BN73</f>
        <v>0</v>
      </c>
      <c r="BP73" s="28">
        <v>70.06</v>
      </c>
      <c r="BQ73" s="28"/>
      <c r="BR73" s="28"/>
      <c r="BS73" s="28"/>
      <c r="BT73" s="29">
        <v>11</v>
      </c>
      <c r="BU73" s="29">
        <v>0</v>
      </c>
      <c r="BV73" s="29">
        <v>0</v>
      </c>
      <c r="BW73" s="29">
        <v>0</v>
      </c>
      <c r="BX73" s="29">
        <v>0</v>
      </c>
      <c r="BY73" s="120">
        <f>BP73+BQ73+BR73+BS73</f>
        <v>70.06</v>
      </c>
      <c r="BZ73" s="26">
        <f>BT73</f>
        <v>11</v>
      </c>
      <c r="CA73" s="23">
        <f>(BU73*3)+(BV73*10)+(BW73*5)+(BX73*20)</f>
        <v>0</v>
      </c>
      <c r="CB73" s="170">
        <f>BY73+BZ73+CA73</f>
        <v>81.06</v>
      </c>
      <c r="CC73" s="172">
        <v>53.9</v>
      </c>
      <c r="CD73" s="28"/>
      <c r="CE73" s="29">
        <v>40</v>
      </c>
      <c r="CF73" s="29">
        <v>1</v>
      </c>
      <c r="CG73" s="29">
        <v>0</v>
      </c>
      <c r="CH73" s="29">
        <v>0</v>
      </c>
      <c r="CI73" s="30">
        <v>0</v>
      </c>
      <c r="CJ73" s="27">
        <f>CC73+CD73</f>
        <v>53.9</v>
      </c>
      <c r="CK73" s="26">
        <f>CE73</f>
        <v>40</v>
      </c>
      <c r="CL73" s="23">
        <f>(CF73*3)+(CG73*10)+(CH73*5)+(CI73*20)</f>
        <v>3</v>
      </c>
      <c r="CM73" s="168">
        <f>CJ73+CK73+CL73</f>
        <v>96.9</v>
      </c>
      <c r="IL73" s="78"/>
    </row>
    <row r="74" spans="1:323" ht="13.5" thickBot="1" x14ac:dyDescent="0.25">
      <c r="A74" s="33"/>
      <c r="B74" s="148" t="s">
        <v>125</v>
      </c>
      <c r="C74" s="149"/>
      <c r="D74" s="150"/>
      <c r="E74" s="150" t="s">
        <v>15</v>
      </c>
      <c r="F74" s="151" t="s">
        <v>21</v>
      </c>
      <c r="G74" s="152" t="str">
        <f>IF(AND(OR($G$2="Y",$H$2="Y"),I74&lt;5,J74&lt;5),IF(AND(I74=#REF!,J74=#REF!),#REF!+1,1),"")</f>
        <v/>
      </c>
      <c r="H74" s="153" t="e">
        <f>IF(AND($H$2="Y",J74&gt;0,OR(AND(G74=1,#REF!=10),AND(G74=2,#REF!=20),AND(G74=3,#REF!=30),AND(G74=4,#REF!=40),AND(G74=5,#REF!=50),AND(G74=6,#REF!=60),AND(G74=7,#REF!=70),AND(G74=8,#REF!=80),AND(G74=9,#REF!=90),AND(G74=10,#REF!=100))),VLOOKUP(J74-1,SortLookup!$A$13:$B$16,2,FALSE),"")</f>
        <v>#REF!</v>
      </c>
      <c r="I74" s="154">
        <f>IF(ISNA(VLOOKUP(E74,SortLookup!$A$1:$B$5,2,FALSE))," ",VLOOKUP(E74,SortLookup!$A$1:$B$5,2,FALSE))</f>
        <v>0</v>
      </c>
      <c r="J74" s="155">
        <f>IF(ISNA(VLOOKUP(F74,SortLookup!$A$7:$B$11,2,FALSE))," ",VLOOKUP(F74,SortLookup!$A$7:$B$11,2,FALSE))</f>
        <v>2</v>
      </c>
      <c r="K74" s="156" t="s">
        <v>128</v>
      </c>
      <c r="L74" s="157"/>
      <c r="M74" s="136"/>
      <c r="N74" s="135">
        <f>O74</f>
        <v>0</v>
      </c>
      <c r="O74" s="158"/>
      <c r="P74" s="159"/>
      <c r="Q74" s="160"/>
      <c r="R74" s="160"/>
      <c r="S74" s="160"/>
      <c r="T74" s="160"/>
      <c r="U74" s="160"/>
      <c r="V74" s="160"/>
      <c r="W74" s="161"/>
      <c r="X74" s="161"/>
      <c r="Y74" s="161"/>
      <c r="Z74" s="161"/>
      <c r="AA74" s="162"/>
      <c r="AB74" s="134"/>
      <c r="AC74" s="135"/>
      <c r="AD74" s="136"/>
      <c r="AE74" s="163"/>
      <c r="AF74" s="159"/>
      <c r="AG74" s="160"/>
      <c r="AH74" s="160"/>
      <c r="AI74" s="160"/>
      <c r="AJ74" s="161"/>
      <c r="AK74" s="161"/>
      <c r="AL74" s="161"/>
      <c r="AM74" s="161"/>
      <c r="AN74" s="162"/>
      <c r="AO74" s="134"/>
      <c r="AP74" s="135"/>
      <c r="AQ74" s="136"/>
      <c r="AR74" s="163"/>
      <c r="AS74" s="159">
        <v>20.32</v>
      </c>
      <c r="AT74" s="160"/>
      <c r="AU74" s="160"/>
      <c r="AV74" s="161">
        <v>1</v>
      </c>
      <c r="AW74" s="161">
        <v>0</v>
      </c>
      <c r="AX74" s="161">
        <v>0</v>
      </c>
      <c r="AY74" s="161">
        <v>0</v>
      </c>
      <c r="AZ74" s="162">
        <v>0</v>
      </c>
      <c r="BA74" s="134">
        <f>AS74+AT74+AU74</f>
        <v>20.32</v>
      </c>
      <c r="BB74" s="135">
        <f>AV74</f>
        <v>1</v>
      </c>
      <c r="BC74" s="136">
        <f>(AW74*3)+(AX74*10)+(AY74*5)+(AZ74*20)</f>
        <v>0</v>
      </c>
      <c r="BD74" s="163">
        <f>BA74+BB74+BC74</f>
        <v>21.32</v>
      </c>
      <c r="BE74" s="134"/>
      <c r="BF74" s="164"/>
      <c r="BG74" s="161"/>
      <c r="BH74" s="161"/>
      <c r="BI74" s="161"/>
      <c r="BJ74" s="161"/>
      <c r="BK74" s="162"/>
      <c r="BL74" s="134">
        <f>BE74+BF74</f>
        <v>0</v>
      </c>
      <c r="BM74" s="135">
        <f>BG74/2</f>
        <v>0</v>
      </c>
      <c r="BN74" s="136">
        <f>(BH74*3)+(BI74*5)+(BJ74*5)+(BK74*20)</f>
        <v>0</v>
      </c>
      <c r="BO74" s="137">
        <f>BL74+BM74+BN74</f>
        <v>0</v>
      </c>
      <c r="BP74" s="159" t="s">
        <v>132</v>
      </c>
      <c r="BQ74" s="160"/>
      <c r="BR74" s="160"/>
      <c r="BS74" s="160"/>
      <c r="BT74" s="161">
        <v>2</v>
      </c>
      <c r="BU74" s="161">
        <v>0</v>
      </c>
      <c r="BV74" s="161">
        <v>0</v>
      </c>
      <c r="BW74" s="161">
        <v>1</v>
      </c>
      <c r="BX74" s="162">
        <v>0</v>
      </c>
      <c r="BY74" s="134" t="s">
        <v>132</v>
      </c>
      <c r="BZ74" s="135">
        <f>BT74</f>
        <v>2</v>
      </c>
      <c r="CA74" s="165">
        <f>(BU74*3)+(BV74*10)+(BW74*5)+(BX74*20)</f>
        <v>5</v>
      </c>
      <c r="CB74" s="166" t="s">
        <v>132</v>
      </c>
      <c r="CC74" s="159" t="s">
        <v>128</v>
      </c>
      <c r="CD74" s="160"/>
      <c r="CE74" s="161"/>
      <c r="CF74" s="161"/>
      <c r="CG74" s="161"/>
      <c r="CH74" s="161"/>
      <c r="CI74" s="162"/>
      <c r="CJ74" s="134" t="s">
        <v>128</v>
      </c>
      <c r="CK74" s="135"/>
      <c r="CL74" s="136"/>
      <c r="CM74" s="163" t="s">
        <v>128</v>
      </c>
      <c r="CN74" s="1"/>
      <c r="CO74" s="1"/>
      <c r="CP74" s="2"/>
      <c r="CQ74" s="2"/>
      <c r="CR74" s="2"/>
      <c r="CS74" s="2"/>
      <c r="CT74" s="2"/>
      <c r="CU74" s="61"/>
      <c r="CV74" s="13"/>
      <c r="CW74" s="6"/>
      <c r="CX74" s="38"/>
      <c r="CY74" s="1"/>
      <c r="CZ74" s="1"/>
      <c r="DA74" s="2"/>
      <c r="DB74" s="2"/>
      <c r="DC74" s="2"/>
      <c r="DD74" s="2"/>
      <c r="DE74" s="2"/>
      <c r="DF74" s="61"/>
      <c r="DG74" s="13"/>
      <c r="DH74" s="6"/>
      <c r="DI74" s="38"/>
      <c r="DJ74" s="1"/>
      <c r="DK74" s="1"/>
      <c r="DL74" s="2"/>
      <c r="DM74" s="2"/>
      <c r="DN74" s="2"/>
      <c r="DO74" s="2"/>
      <c r="DP74" s="2"/>
      <c r="DQ74" s="61"/>
      <c r="DR74" s="13"/>
      <c r="DS74" s="6"/>
      <c r="DT74" s="38"/>
      <c r="DU74" s="1"/>
      <c r="DV74" s="1"/>
      <c r="DW74" s="2"/>
      <c r="DX74" s="2"/>
      <c r="DY74" s="2"/>
      <c r="DZ74" s="2"/>
      <c r="EA74" s="2"/>
      <c r="EB74" s="61"/>
      <c r="EC74" s="13"/>
      <c r="ED74" s="6"/>
      <c r="EE74" s="38"/>
      <c r="EF74" s="1"/>
      <c r="EG74" s="1"/>
      <c r="EH74" s="2"/>
      <c r="EI74" s="2"/>
      <c r="EJ74" s="2"/>
      <c r="EK74" s="2"/>
      <c r="EL74" s="2"/>
      <c r="EM74" s="61"/>
      <c r="EN74" s="13"/>
      <c r="EO74" s="6"/>
      <c r="EP74" s="38"/>
      <c r="EQ74" s="1"/>
      <c r="ER74" s="1"/>
      <c r="ES74" s="2"/>
      <c r="ET74" s="2"/>
      <c r="EU74" s="2"/>
      <c r="EV74" s="2"/>
      <c r="EW74" s="2"/>
      <c r="EX74" s="61"/>
      <c r="EY74" s="13"/>
      <c r="EZ74" s="6"/>
      <c r="FA74" s="38"/>
      <c r="FB74" s="1"/>
      <c r="FC74" s="1"/>
      <c r="FD74" s="2"/>
      <c r="FE74" s="2"/>
      <c r="FF74" s="2"/>
      <c r="FG74" s="2"/>
      <c r="FH74" s="2"/>
      <c r="FI74" s="61"/>
      <c r="FJ74" s="13"/>
      <c r="FK74" s="6"/>
      <c r="FL74" s="38"/>
      <c r="FM74" s="1"/>
      <c r="FN74" s="1"/>
      <c r="FO74" s="2"/>
      <c r="FP74" s="2"/>
      <c r="FQ74" s="2"/>
      <c r="FR74" s="2"/>
      <c r="FS74" s="2"/>
      <c r="FT74" s="61"/>
      <c r="FU74" s="13"/>
      <c r="FV74" s="6"/>
      <c r="FW74" s="38"/>
      <c r="FX74" s="1"/>
      <c r="FY74" s="1"/>
      <c r="FZ74" s="2"/>
      <c r="GA74" s="2"/>
      <c r="GB74" s="2"/>
      <c r="GC74" s="2"/>
      <c r="GD74" s="2"/>
      <c r="GE74" s="61"/>
      <c r="GF74" s="13"/>
      <c r="GG74" s="6"/>
      <c r="GH74" s="38"/>
      <c r="GI74" s="1"/>
      <c r="GJ74" s="1"/>
      <c r="GK74" s="2"/>
      <c r="GL74" s="2"/>
      <c r="GM74" s="2"/>
      <c r="GN74" s="2"/>
      <c r="GO74" s="2"/>
      <c r="GP74" s="61"/>
      <c r="GQ74" s="13"/>
      <c r="GR74" s="6"/>
      <c r="GS74" s="38"/>
      <c r="GT74" s="1"/>
      <c r="GU74" s="1"/>
      <c r="GV74" s="2"/>
      <c r="GW74" s="2"/>
      <c r="GX74" s="2"/>
      <c r="GY74" s="2"/>
      <c r="GZ74" s="2"/>
      <c r="HA74" s="61"/>
      <c r="HB74" s="13"/>
      <c r="HC74" s="6"/>
      <c r="HD74" s="38"/>
      <c r="HE74" s="1"/>
      <c r="HF74" s="1"/>
      <c r="HG74" s="2"/>
      <c r="HH74" s="2"/>
      <c r="HI74" s="2"/>
      <c r="HJ74" s="2"/>
      <c r="HK74" s="2"/>
      <c r="HL74" s="61"/>
      <c r="HM74" s="13"/>
      <c r="HN74" s="6"/>
      <c r="HO74" s="38"/>
      <c r="HP74" s="1"/>
      <c r="HQ74" s="1"/>
      <c r="HR74" s="2"/>
      <c r="HS74" s="2"/>
      <c r="HT74" s="2"/>
      <c r="HU74" s="2"/>
      <c r="HV74" s="2"/>
      <c r="HW74" s="61"/>
      <c r="HX74" s="13"/>
      <c r="HY74" s="6"/>
      <c r="HZ74" s="38"/>
      <c r="IA74" s="1"/>
      <c r="IB74" s="1"/>
      <c r="IC74" s="2"/>
      <c r="ID74" s="2"/>
      <c r="IE74" s="2"/>
      <c r="IF74" s="2"/>
      <c r="IG74" s="2"/>
      <c r="IH74" s="61"/>
      <c r="II74" s="13"/>
      <c r="IJ74" s="6"/>
      <c r="IK74" s="38"/>
      <c r="IL74" s="79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</row>
    <row r="75" spans="1:323" ht="13.5" thickTop="1" x14ac:dyDescent="0.2">
      <c r="A75" s="176"/>
      <c r="B75" s="180"/>
      <c r="E75" s="180"/>
      <c r="F75" s="180"/>
      <c r="G75" s="181"/>
      <c r="H75" s="181"/>
      <c r="I75" s="181"/>
      <c r="J75" s="181"/>
      <c r="K75" s="181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  <c r="BD75" s="180"/>
      <c r="BE75" s="180"/>
      <c r="BF75" s="180"/>
      <c r="BG75" s="180"/>
      <c r="BH75" s="180"/>
      <c r="BI75" s="180"/>
      <c r="BJ75" s="180"/>
      <c r="BK75" s="180"/>
      <c r="BL75" s="180"/>
      <c r="BM75" s="180"/>
      <c r="BN75" s="180"/>
      <c r="BO75" s="180"/>
      <c r="BP75" s="180"/>
      <c r="BQ75" s="180"/>
      <c r="BR75" s="180"/>
      <c r="BS75" s="180"/>
      <c r="BT75" s="180"/>
      <c r="BU75" s="180"/>
      <c r="BV75" s="180"/>
      <c r="BW75" s="180"/>
      <c r="BX75" s="180"/>
      <c r="BY75" s="180"/>
      <c r="BZ75" s="180"/>
      <c r="CA75" s="180"/>
      <c r="CB75" s="180"/>
      <c r="CC75" s="180"/>
      <c r="CD75" s="180"/>
      <c r="CE75" s="180"/>
      <c r="CF75" s="180"/>
      <c r="CG75" s="180"/>
      <c r="CH75" s="180"/>
      <c r="CI75" s="180"/>
      <c r="CJ75" s="180"/>
      <c r="CK75" s="180"/>
      <c r="CL75" s="180"/>
      <c r="CM75" s="180"/>
    </row>
    <row r="76" spans="1:323" x14ac:dyDescent="0.2">
      <c r="B76" s="66" t="s">
        <v>90</v>
      </c>
      <c r="D76" s="75"/>
      <c r="AE76" s="4"/>
    </row>
    <row r="77" spans="1:323" x14ac:dyDescent="0.2">
      <c r="B77" s="4" t="s">
        <v>86</v>
      </c>
      <c r="AE77" s="4"/>
    </row>
    <row r="78" spans="1:323" ht="25.5" x14ac:dyDescent="0.2">
      <c r="B78" s="138" t="s">
        <v>113</v>
      </c>
      <c r="AE78" s="4"/>
    </row>
    <row r="79" spans="1:323" x14ac:dyDescent="0.2">
      <c r="B79" s="4" t="s">
        <v>85</v>
      </c>
      <c r="AE79" s="4"/>
    </row>
    <row r="80" spans="1:323" x14ac:dyDescent="0.2">
      <c r="B80" s="81" t="s">
        <v>100</v>
      </c>
      <c r="AE80" s="4"/>
      <c r="AX80" s="4"/>
    </row>
    <row r="81" spans="1:49" x14ac:dyDescent="0.2">
      <c r="B81" s="81" t="s">
        <v>101</v>
      </c>
      <c r="AE81" s="4"/>
    </row>
    <row r="82" spans="1:49" x14ac:dyDescent="0.2">
      <c r="AE82" s="4"/>
    </row>
    <row r="83" spans="1:49" x14ac:dyDescent="0.2">
      <c r="B83" s="77" t="s">
        <v>94</v>
      </c>
      <c r="AE83" s="4"/>
    </row>
    <row r="84" spans="1:49" x14ac:dyDescent="0.2">
      <c r="B84" s="77" t="s">
        <v>92</v>
      </c>
      <c r="AE84" s="4"/>
    </row>
    <row r="85" spans="1:49" x14ac:dyDescent="0.2">
      <c r="B85" s="77" t="s">
        <v>93</v>
      </c>
      <c r="AE85" s="4"/>
    </row>
    <row r="86" spans="1:49" ht="102" x14ac:dyDescent="0.2">
      <c r="B86" s="122" t="s">
        <v>114</v>
      </c>
      <c r="AE86" s="4"/>
      <c r="AW86" s="4"/>
    </row>
    <row r="87" spans="1:49" x14ac:dyDescent="0.2">
      <c r="B87" s="77" t="s">
        <v>96</v>
      </c>
      <c r="AE87" s="4"/>
    </row>
    <row r="88" spans="1:49" x14ac:dyDescent="0.2">
      <c r="AE88" s="4"/>
    </row>
    <row r="89" spans="1:49" x14ac:dyDescent="0.2">
      <c r="A89" s="167"/>
      <c r="AE89" s="4"/>
    </row>
    <row r="90" spans="1:49" x14ac:dyDescent="0.2">
      <c r="AE90" s="4"/>
    </row>
  </sheetData>
  <sheetProtection sheet="1" selectLockedCells="1"/>
  <sortState ref="A3:LK74">
    <sortCondition ref="E3:E74"/>
    <sortCondition ref="K3:K74"/>
  </sortState>
  <customSheetViews>
    <customSheetView guid="{233156EF-6886-4018-8D35-72AEDB4F2C43}" showRuler="0">
      <pane xSplit="10" ySplit="4" topLeftCell="K5" activePane="bottomRight" state="frozenSplit"/>
      <selection pane="bottomRight" activeCell="B5" sqref="B5"/>
      <pageMargins left="0.75" right="0.75" top="1" bottom="1" header="0.5" footer="0.5"/>
      <pageSetup orientation="portrait" horizontalDpi="300" verticalDpi="300" r:id="rId1"/>
      <headerFooter alignWithMargins="0"/>
    </customSheetView>
    <customSheetView guid="{1229FF16-6ED5-4DBA-B9FE-D3EE84024C57}" showRuler="0">
      <pane xSplit="6" ySplit="2" topLeftCell="G3" activePane="bottomRight" state="frozenSplit"/>
      <selection pane="bottomRight" activeCell="A53" sqref="A53"/>
      <rowBreaks count="1" manualBreakCount="1">
        <brk id="41" max="244" man="1"/>
      </rowBreaks>
      <colBreaks count="11" manualBreakCount="11">
        <brk id="15" max="51" man="1"/>
        <brk id="31" max="51" man="1"/>
        <brk id="44" max="51" man="1"/>
        <brk id="68" max="51" man="1"/>
        <brk id="91" max="51" man="1"/>
        <brk id="113" max="51" man="1"/>
        <brk id="135" max="51" man="1"/>
        <brk id="157" max="51" man="1"/>
        <brk id="179" max="51" man="1"/>
        <brk id="201" max="51" man="1"/>
        <brk id="223" max="51" man="1"/>
      </colBreaks>
      <pageMargins left="0.25" right="0.25" top="0.5" bottom="0.25" header="0.25" footer="0"/>
      <printOptions gridLines="1"/>
      <pageSetup paperSize="5" fitToWidth="12" fitToHeight="2" pageOrder="overThenDown" orientation="landscape" blackAndWhite="1" horizontalDpi="300" verticalDpi="300" r:id="rId2"/>
      <headerFooter alignWithMargins="0">
        <oddHeader>Page &amp;P&amp;RIDPA Match Scoring Spreadsheet (X-Large)</oddHeader>
      </headerFooter>
    </customSheetView>
  </customSheetViews>
  <mergeCells count="23">
    <mergeCell ref="A1:F1"/>
    <mergeCell ref="DU1:EE1"/>
    <mergeCell ref="AF1:AR1"/>
    <mergeCell ref="I1:J1"/>
    <mergeCell ref="K1:O1"/>
    <mergeCell ref="P1:AE1"/>
    <mergeCell ref="DJ1:DT1"/>
    <mergeCell ref="GT1:HD1"/>
    <mergeCell ref="HE1:HO1"/>
    <mergeCell ref="AS1:BD1"/>
    <mergeCell ref="IA1:IK1"/>
    <mergeCell ref="HP1:HZ1"/>
    <mergeCell ref="GI1:GS1"/>
    <mergeCell ref="FM1:FW1"/>
    <mergeCell ref="FX1:GH1"/>
    <mergeCell ref="BE1:BO1"/>
    <mergeCell ref="BP1:CB1"/>
    <mergeCell ref="EQ1:FA1"/>
    <mergeCell ref="FB1:FL1"/>
    <mergeCell ref="EF1:EP1"/>
    <mergeCell ref="CC1:CM1"/>
    <mergeCell ref="CN1:CX1"/>
    <mergeCell ref="CY1:DI1"/>
  </mergeCells>
  <phoneticPr fontId="1" type="noConversion"/>
  <printOptions headings="1"/>
  <pageMargins left="0.25" right="0.25" top="0.5" bottom="0.25" header="0.25" footer="0"/>
  <pageSetup paperSize="5" fitToWidth="12" fitToHeight="2" pageOrder="overThenDown" orientation="landscape" blackAndWhite="1" horizontalDpi="300" verticalDpi="300" r:id="rId3"/>
  <headerFooter alignWithMargins="0">
    <oddHeader>Page &amp;P&amp;RIDPA Match Scoring Spreadsheet (X-Large)</oddHeader>
  </headerFooter>
  <colBreaks count="11" manualBreakCount="11">
    <brk id="15" max="1048575" man="1"/>
    <brk id="31" max="1048575" man="1"/>
    <brk id="44" max="1048575" man="1"/>
    <brk id="67" max="1048575" man="1"/>
    <brk id="91" max="1048575" man="1"/>
    <brk id="113" max="1048575" man="1"/>
    <brk id="135" max="1048575" man="1"/>
    <brk id="157" max="1048575" man="1"/>
    <brk id="179" max="1048575" man="1"/>
    <brk id="201" max="1048575" man="1"/>
    <brk id="223" max="1048575" man="1"/>
  </colBreaks>
  <webPublishItems count="3">
    <webPublishItem id="2499" divId="121013CC_2499" sourceType="sheet" destinationFile="F:\personal\IDPA\FRIDPA_Archive13\FRIDPA\MatchResults\2012\Page.htm"/>
    <webPublishItem id="16419" divId="070310CC_16419" sourceType="printArea" destinationFile="F:\personal\IDPA\FRIDPA_Archive13\FRIDPA\MatchResults\2012\121013CC.htm"/>
    <webPublishItem id="2498" divId="070310CC_2498" sourceType="range" sourceRef="A2:BO2" destinationFile="C:\Documents and Settings\Mick\My Documents\personal\IDPA\FRIDPA_ARCHIVE4\MatchResults\2007\070310c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A19" sqref="A19"/>
    </sheetView>
  </sheetViews>
  <sheetFormatPr defaultRowHeight="12.75" x14ac:dyDescent="0.2"/>
  <cols>
    <col min="1" max="1" width="4.85546875" bestFit="1" customWidth="1"/>
    <col min="2" max="2" width="4.5703125" bestFit="1" customWidth="1"/>
    <col min="3" max="3" width="113.140625" bestFit="1" customWidth="1"/>
  </cols>
  <sheetData>
    <row r="1" spans="1:3" x14ac:dyDescent="0.2">
      <c r="A1" s="7" t="s">
        <v>15</v>
      </c>
      <c r="B1" s="10">
        <v>0</v>
      </c>
      <c r="C1" s="8" t="s">
        <v>26</v>
      </c>
    </row>
    <row r="2" spans="1:3" x14ac:dyDescent="0.2">
      <c r="A2" s="7" t="s">
        <v>16</v>
      </c>
      <c r="B2" s="10">
        <v>1</v>
      </c>
      <c r="C2" s="9" t="s">
        <v>28</v>
      </c>
    </row>
    <row r="3" spans="1:3" x14ac:dyDescent="0.2">
      <c r="A3" s="7" t="s">
        <v>17</v>
      </c>
      <c r="B3" s="10">
        <v>2</v>
      </c>
      <c r="C3" s="9" t="s">
        <v>29</v>
      </c>
    </row>
    <row r="4" spans="1:3" x14ac:dyDescent="0.2">
      <c r="A4" s="7" t="s">
        <v>80</v>
      </c>
      <c r="B4" s="10">
        <v>3</v>
      </c>
      <c r="C4" s="9" t="s">
        <v>24</v>
      </c>
    </row>
    <row r="5" spans="1:3" x14ac:dyDescent="0.2">
      <c r="A5" s="7" t="s">
        <v>18</v>
      </c>
      <c r="B5" s="10">
        <v>4</v>
      </c>
      <c r="C5" s="9" t="s">
        <v>25</v>
      </c>
    </row>
    <row r="6" spans="1:3" x14ac:dyDescent="0.2">
      <c r="A6" s="7"/>
      <c r="B6" s="10"/>
    </row>
    <row r="7" spans="1:3" x14ac:dyDescent="0.2">
      <c r="A7" s="7" t="s">
        <v>19</v>
      </c>
      <c r="B7" s="10">
        <v>0</v>
      </c>
      <c r="C7" s="9" t="s">
        <v>27</v>
      </c>
    </row>
    <row r="8" spans="1:3" x14ac:dyDescent="0.2">
      <c r="A8" s="7" t="s">
        <v>20</v>
      </c>
      <c r="B8" s="10">
        <v>1</v>
      </c>
      <c r="C8" s="9"/>
    </row>
    <row r="9" spans="1:3" x14ac:dyDescent="0.2">
      <c r="A9" s="7" t="s">
        <v>21</v>
      </c>
      <c r="B9" s="10">
        <v>2</v>
      </c>
    </row>
    <row r="10" spans="1:3" x14ac:dyDescent="0.2">
      <c r="A10" s="7" t="s">
        <v>22</v>
      </c>
      <c r="B10" s="10">
        <v>3</v>
      </c>
      <c r="C10" s="9"/>
    </row>
    <row r="11" spans="1:3" x14ac:dyDescent="0.2">
      <c r="A11" s="7" t="s">
        <v>23</v>
      </c>
      <c r="B11" s="10">
        <v>4</v>
      </c>
      <c r="C11" s="9"/>
    </row>
    <row r="13" spans="1:3" x14ac:dyDescent="0.2">
      <c r="A13" s="11">
        <v>0</v>
      </c>
      <c r="B13" s="7" t="s">
        <v>19</v>
      </c>
      <c r="C13" s="9" t="s">
        <v>46</v>
      </c>
    </row>
    <row r="14" spans="1:3" x14ac:dyDescent="0.2">
      <c r="A14" s="11">
        <v>1</v>
      </c>
      <c r="B14" s="7" t="s">
        <v>20</v>
      </c>
      <c r="C14" s="9"/>
    </row>
    <row r="15" spans="1:3" x14ac:dyDescent="0.2">
      <c r="A15" s="11">
        <v>2</v>
      </c>
      <c r="B15" s="7" t="s">
        <v>21</v>
      </c>
      <c r="C15" s="9"/>
    </row>
    <row r="16" spans="1:3" x14ac:dyDescent="0.2">
      <c r="A16" s="11">
        <v>3</v>
      </c>
      <c r="B16" s="7" t="s">
        <v>22</v>
      </c>
      <c r="C16" s="9"/>
    </row>
    <row r="17" spans="1:3" x14ac:dyDescent="0.2">
      <c r="A17" s="11">
        <v>4</v>
      </c>
      <c r="B17" t="s">
        <v>52</v>
      </c>
      <c r="C17" t="s">
        <v>53</v>
      </c>
    </row>
  </sheetData>
  <sheetProtection sheet="1" objects="1" scenarios="1" selectLockedCells="1"/>
  <customSheetViews>
    <customSheetView guid="{1229FF16-6ED5-4DBA-B9FE-D3EE84024C57}" showRuler="0">
      <selection activeCell="A19" sqref="A19"/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6"/>
  <sheetViews>
    <sheetView workbookViewId="0">
      <selection activeCell="A33" sqref="A33"/>
    </sheetView>
  </sheetViews>
  <sheetFormatPr defaultRowHeight="12.75" x14ac:dyDescent="0.2"/>
  <cols>
    <col min="1" max="1" width="125.7109375" customWidth="1"/>
  </cols>
  <sheetData>
    <row r="1" spans="1:1" s="14" customFormat="1" x14ac:dyDescent="0.2">
      <c r="A1" s="16" t="s">
        <v>81</v>
      </c>
    </row>
    <row r="2" spans="1:1" s="14" customFormat="1" x14ac:dyDescent="0.2">
      <c r="A2" s="15"/>
    </row>
    <row r="3" spans="1:1" s="14" customFormat="1" x14ac:dyDescent="0.2">
      <c r="A3" s="15"/>
    </row>
    <row r="4" spans="1:1" s="14" customFormat="1" x14ac:dyDescent="0.2">
      <c r="A4" s="16" t="s">
        <v>55</v>
      </c>
    </row>
    <row r="5" spans="1:1" s="14" customFormat="1" x14ac:dyDescent="0.2">
      <c r="A5" s="15" t="s">
        <v>56</v>
      </c>
    </row>
    <row r="6" spans="1:1" s="14" customFormat="1" ht="12.75" customHeight="1" x14ac:dyDescent="0.2">
      <c r="A6" s="15"/>
    </row>
    <row r="7" spans="1:1" x14ac:dyDescent="0.2">
      <c r="A7" s="15" t="s">
        <v>57</v>
      </c>
    </row>
    <row r="8" spans="1:1" x14ac:dyDescent="0.2">
      <c r="A8" s="15" t="s">
        <v>58</v>
      </c>
    </row>
    <row r="9" spans="1:1" x14ac:dyDescent="0.2">
      <c r="A9" s="15" t="s">
        <v>59</v>
      </c>
    </row>
    <row r="10" spans="1:1" x14ac:dyDescent="0.2">
      <c r="A10" s="15" t="s">
        <v>60</v>
      </c>
    </row>
    <row r="11" spans="1:1" x14ac:dyDescent="0.2">
      <c r="A11" s="15" t="s">
        <v>61</v>
      </c>
    </row>
    <row r="12" spans="1:1" x14ac:dyDescent="0.2">
      <c r="A12" s="15" t="s">
        <v>62</v>
      </c>
    </row>
    <row r="13" spans="1:1" x14ac:dyDescent="0.2">
      <c r="A13" s="15" t="s">
        <v>63</v>
      </c>
    </row>
    <row r="14" spans="1:1" x14ac:dyDescent="0.2">
      <c r="A14" s="15" t="s">
        <v>64</v>
      </c>
    </row>
    <row r="15" spans="1:1" x14ac:dyDescent="0.2">
      <c r="A15" s="15"/>
    </row>
    <row r="16" spans="1:1" ht="27" customHeight="1" x14ac:dyDescent="0.2">
      <c r="A16" s="15" t="s">
        <v>69</v>
      </c>
    </row>
    <row r="17" spans="1:1" x14ac:dyDescent="0.2">
      <c r="A17" s="15"/>
    </row>
    <row r="18" spans="1:1" x14ac:dyDescent="0.2">
      <c r="A18" s="15"/>
    </row>
    <row r="19" spans="1:1" ht="25.5" x14ac:dyDescent="0.2">
      <c r="A19" s="17" t="s">
        <v>78</v>
      </c>
    </row>
    <row r="20" spans="1:1" x14ac:dyDescent="0.2">
      <c r="A20" s="17"/>
    </row>
    <row r="21" spans="1:1" x14ac:dyDescent="0.2">
      <c r="A21" s="14"/>
    </row>
    <row r="22" spans="1:1" x14ac:dyDescent="0.2">
      <c r="A22" s="18" t="s">
        <v>70</v>
      </c>
    </row>
    <row r="23" spans="1:1" x14ac:dyDescent="0.2">
      <c r="A23" s="15" t="s">
        <v>57</v>
      </c>
    </row>
    <row r="24" spans="1:1" x14ac:dyDescent="0.2">
      <c r="A24" s="14" t="s">
        <v>71</v>
      </c>
    </row>
    <row r="25" spans="1:1" x14ac:dyDescent="0.2">
      <c r="A25" s="14" t="s">
        <v>77</v>
      </c>
    </row>
    <row r="26" spans="1:1" x14ac:dyDescent="0.2">
      <c r="A26" s="14" t="s">
        <v>72</v>
      </c>
    </row>
    <row r="27" spans="1:1" x14ac:dyDescent="0.2">
      <c r="A27" s="14" t="s">
        <v>73</v>
      </c>
    </row>
    <row r="28" spans="1:1" x14ac:dyDescent="0.2">
      <c r="A28" s="14" t="s">
        <v>74</v>
      </c>
    </row>
    <row r="29" spans="1:1" x14ac:dyDescent="0.2">
      <c r="A29" s="14" t="s">
        <v>79</v>
      </c>
    </row>
    <row r="30" spans="1:1" x14ac:dyDescent="0.2">
      <c r="A30" s="14" t="s">
        <v>75</v>
      </c>
    </row>
    <row r="31" spans="1:1" x14ac:dyDescent="0.2">
      <c r="A31" s="14" t="s">
        <v>76</v>
      </c>
    </row>
    <row r="32" spans="1:1" x14ac:dyDescent="0.2">
      <c r="A32" s="14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36" spans="1:1" x14ac:dyDescent="0.2">
      <c r="A36" s="14"/>
    </row>
  </sheetData>
  <sheetProtection sheet="1" objects="1" scenarios="1"/>
  <customSheetViews>
    <customSheetView guid="{1229FF16-6ED5-4DBA-B9FE-D3EE84024C57}" showRuler="0">
      <selection activeCell="A33" sqref="A33"/>
      <pageMargins left="0.75" right="0.75" top="1" bottom="1" header="0.5" footer="0.5"/>
      <pageSetup orientation="portrait" horizontalDpi="300" verticalDpi="300" r:id="rId1"/>
      <headerFooter alignWithMargins="0"/>
    </customSheetView>
  </customSheetViews>
  <phoneticPr fontId="1" type="noConversion"/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Scoresheet</vt:lpstr>
      <vt:lpstr>Sheet1</vt:lpstr>
      <vt:lpstr>SortLookup</vt:lpstr>
      <vt:lpstr>Help</vt:lpstr>
      <vt:lpstr>Scoresheet!Print_Area</vt:lpstr>
      <vt:lpstr>Scoresheet!Print_Titles</vt:lpstr>
    </vt:vector>
  </TitlesOfParts>
  <Company>Collin County IDPA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FRIDPA 13-April-2013 Match Scoring Spreadsheet</dc:title>
  <dc:subject>Updated Jan 05, 2005</dc:subject>
  <dc:creator>James D. Morgan</dc:creator>
  <dc:description>Free for use by all IDPA clubs. Tested, but use at your own risk. Info at http://www.ccidpa.org/scoring/spreadsheets.html</dc:description>
  <cp:lastModifiedBy>mick</cp:lastModifiedBy>
  <cp:revision>1</cp:revision>
  <cp:lastPrinted>2014-01-21T22:33:36Z</cp:lastPrinted>
  <dcterms:created xsi:type="dcterms:W3CDTF">2001-08-02T04:21:03Z</dcterms:created>
  <dcterms:modified xsi:type="dcterms:W3CDTF">2018-08-20T16:13:31Z</dcterms:modified>
</cp:coreProperties>
</file>