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8_{07D6B08D-6069-49D1-8DC0-2FF3884337A4}" xr6:coauthVersionLast="40" xr6:coauthVersionMax="40" xr10:uidLastSave="{00000000-0000-0000-0000-000000000000}"/>
  <bookViews>
    <workbookView xWindow="0" yWindow="0" windowWidth="24000" windowHeight="8625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Scoresheet!$A$1:$IM$61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9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P3" i="1" l="1"/>
  <c r="O3" i="1" s="1"/>
  <c r="P5" i="1" l="1"/>
  <c r="O5" i="1" s="1"/>
  <c r="P4" i="1"/>
  <c r="O4" i="1" s="1"/>
  <c r="P19" i="1"/>
  <c r="O19" i="1" s="1"/>
  <c r="CK3" i="1"/>
  <c r="CL3" i="1"/>
  <c r="CM3" i="1"/>
  <c r="BZ3" i="1"/>
  <c r="CA3" i="1"/>
  <c r="CB3" i="1"/>
  <c r="BB3" i="1"/>
  <c r="BC3" i="1"/>
  <c r="BD3" i="1"/>
  <c r="AP3" i="1"/>
  <c r="AQ3" i="1"/>
  <c r="AR3" i="1"/>
  <c r="AC3" i="1"/>
  <c r="AD3" i="1"/>
  <c r="AE3" i="1"/>
  <c r="CC3" i="1" l="1"/>
  <c r="CN3" i="1"/>
  <c r="AF3" i="1"/>
  <c r="N3" i="1"/>
  <c r="M3" i="1"/>
  <c r="AS3" i="1"/>
  <c r="BE3" i="1"/>
  <c r="P10" i="1"/>
  <c r="P30" i="1"/>
  <c r="O30" i="1" s="1"/>
  <c r="L3" i="1" l="1"/>
  <c r="O10" i="1"/>
  <c r="P35" i="1"/>
  <c r="J6" i="1" l="1"/>
  <c r="K6" i="1"/>
  <c r="P6" i="1"/>
  <c r="O6" i="1" s="1"/>
  <c r="AC6" i="1"/>
  <c r="AD6" i="1"/>
  <c r="AE6" i="1"/>
  <c r="AP6" i="1"/>
  <c r="AQ6" i="1"/>
  <c r="AR6" i="1"/>
  <c r="BB6" i="1"/>
  <c r="BC6" i="1"/>
  <c r="BD6" i="1"/>
  <c r="BM6" i="1"/>
  <c r="BN6" i="1"/>
  <c r="BO6" i="1"/>
  <c r="BZ6" i="1"/>
  <c r="CA6" i="1"/>
  <c r="CB6" i="1"/>
  <c r="CK6" i="1"/>
  <c r="CL6" i="1"/>
  <c r="CM6" i="1"/>
  <c r="BE6" i="1" l="1"/>
  <c r="AF6" i="1"/>
  <c r="CN6" i="1"/>
  <c r="BP6" i="1"/>
  <c r="AS6" i="1"/>
  <c r="CC6" i="1"/>
  <c r="N6" i="1"/>
  <c r="M6" i="1"/>
  <c r="P24" i="1"/>
  <c r="O24" i="1" s="1"/>
  <c r="P39" i="1"/>
  <c r="O39" i="1" s="1"/>
  <c r="J24" i="1"/>
  <c r="K24" i="1"/>
  <c r="AC24" i="1"/>
  <c r="AD24" i="1"/>
  <c r="AE24" i="1"/>
  <c r="AP24" i="1"/>
  <c r="AQ24" i="1"/>
  <c r="AR24" i="1"/>
  <c r="BB24" i="1"/>
  <c r="BC24" i="1"/>
  <c r="BD24" i="1"/>
  <c r="BM24" i="1"/>
  <c r="BN24" i="1"/>
  <c r="BO24" i="1"/>
  <c r="BZ24" i="1"/>
  <c r="CA24" i="1"/>
  <c r="CB24" i="1"/>
  <c r="CK24" i="1"/>
  <c r="CL24" i="1"/>
  <c r="CM24" i="1"/>
  <c r="L6" i="1" l="1"/>
  <c r="CN24" i="1"/>
  <c r="AS24" i="1"/>
  <c r="N24" i="1"/>
  <c r="CC24" i="1"/>
  <c r="AF24" i="1"/>
  <c r="BP24" i="1"/>
  <c r="BE24" i="1"/>
  <c r="P46" i="1"/>
  <c r="O46" i="1" s="1"/>
  <c r="P8" i="1"/>
  <c r="O8" i="1" s="1"/>
  <c r="P16" i="1"/>
  <c r="O16" i="1" s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J42" i="1"/>
  <c r="K42" i="1"/>
  <c r="P42" i="1"/>
  <c r="O42" i="1" s="1"/>
  <c r="AC42" i="1"/>
  <c r="AD42" i="1"/>
  <c r="AE42" i="1"/>
  <c r="AP42" i="1"/>
  <c r="AQ42" i="1"/>
  <c r="AR42" i="1"/>
  <c r="BB42" i="1"/>
  <c r="BC42" i="1"/>
  <c r="BD42" i="1"/>
  <c r="BM42" i="1"/>
  <c r="BN42" i="1"/>
  <c r="BO42" i="1"/>
  <c r="BZ42" i="1"/>
  <c r="CA42" i="1"/>
  <c r="CB42" i="1"/>
  <c r="CK42" i="1"/>
  <c r="CL42" i="1"/>
  <c r="CM42" i="1"/>
  <c r="CM26" i="1"/>
  <c r="CL26" i="1"/>
  <c r="CK26" i="1"/>
  <c r="CB26" i="1"/>
  <c r="CA26" i="1"/>
  <c r="BZ26" i="1"/>
  <c r="BO26" i="1"/>
  <c r="BN26" i="1"/>
  <c r="BM26" i="1"/>
  <c r="BD26" i="1"/>
  <c r="BC26" i="1"/>
  <c r="BB26" i="1"/>
  <c r="AR26" i="1"/>
  <c r="AQ26" i="1"/>
  <c r="AP26" i="1"/>
  <c r="AE26" i="1"/>
  <c r="AD26" i="1"/>
  <c r="AC26" i="1"/>
  <c r="P26" i="1"/>
  <c r="O26" i="1" s="1"/>
  <c r="K26" i="1"/>
  <c r="J26" i="1"/>
  <c r="CM47" i="1"/>
  <c r="CL47" i="1"/>
  <c r="CK47" i="1"/>
  <c r="CB47" i="1"/>
  <c r="CA47" i="1"/>
  <c r="BZ47" i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P33" i="1"/>
  <c r="O33" i="1" s="1"/>
  <c r="L24" i="1" l="1"/>
  <c r="BP47" i="1"/>
  <c r="BP40" i="1"/>
  <c r="BP26" i="1"/>
  <c r="BP42" i="1"/>
  <c r="CN42" i="1"/>
  <c r="CC42" i="1"/>
  <c r="N42" i="1"/>
  <c r="BE42" i="1"/>
  <c r="AS42" i="1"/>
  <c r="M42" i="1"/>
  <c r="CN40" i="1"/>
  <c r="CC40" i="1"/>
  <c r="BE40" i="1"/>
  <c r="N40" i="1"/>
  <c r="AS40" i="1"/>
  <c r="M40" i="1"/>
  <c r="AF40" i="1"/>
  <c r="AF42" i="1"/>
  <c r="CN26" i="1"/>
  <c r="CC26" i="1"/>
  <c r="BE26" i="1"/>
  <c r="N26" i="1"/>
  <c r="AS26" i="1"/>
  <c r="M26" i="1"/>
  <c r="AF26" i="1"/>
  <c r="CN47" i="1"/>
  <c r="CC47" i="1"/>
  <c r="BE47" i="1"/>
  <c r="N47" i="1"/>
  <c r="AS47" i="1"/>
  <c r="AF47" i="1"/>
  <c r="P32" i="1"/>
  <c r="O32" i="1" s="1"/>
  <c r="L42" i="1" l="1"/>
  <c r="L40" i="1"/>
  <c r="L26" i="1"/>
  <c r="L47" i="1"/>
  <c r="P18" i="1"/>
  <c r="O18" i="1" s="1"/>
  <c r="O35" i="1"/>
  <c r="J35" i="1"/>
  <c r="K35" i="1"/>
  <c r="AC35" i="1"/>
  <c r="AD35" i="1"/>
  <c r="AE35" i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J43" i="1"/>
  <c r="K43" i="1"/>
  <c r="P43" i="1"/>
  <c r="O43" i="1" s="1"/>
  <c r="AC43" i="1"/>
  <c r="AD43" i="1"/>
  <c r="AE43" i="1"/>
  <c r="AP43" i="1"/>
  <c r="AQ43" i="1"/>
  <c r="AR43" i="1"/>
  <c r="BB43" i="1"/>
  <c r="BC43" i="1"/>
  <c r="BD43" i="1"/>
  <c r="BM43" i="1"/>
  <c r="BN43" i="1"/>
  <c r="BO43" i="1"/>
  <c r="BZ43" i="1"/>
  <c r="CA43" i="1"/>
  <c r="CB43" i="1"/>
  <c r="CK43" i="1"/>
  <c r="CL43" i="1"/>
  <c r="CM43" i="1"/>
  <c r="J18" i="1"/>
  <c r="K18" i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N35" i="1" l="1"/>
  <c r="M35" i="1"/>
  <c r="CC43" i="1"/>
  <c r="M18" i="1"/>
  <c r="BP43" i="1"/>
  <c r="CC35" i="1"/>
  <c r="N18" i="1"/>
  <c r="BP18" i="1"/>
  <c r="CC18" i="1"/>
  <c r="BP35" i="1"/>
  <c r="CN18" i="1"/>
  <c r="BE18" i="1"/>
  <c r="AS18" i="1"/>
  <c r="AF18" i="1"/>
  <c r="CN43" i="1"/>
  <c r="BE43" i="1"/>
  <c r="N43" i="1"/>
  <c r="AS43" i="1"/>
  <c r="M43" i="1"/>
  <c r="AF43" i="1"/>
  <c r="CN35" i="1"/>
  <c r="BE35" i="1"/>
  <c r="AS35" i="1"/>
  <c r="AF35" i="1"/>
  <c r="J15" i="1"/>
  <c r="K15" i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N15" i="1"/>
  <c r="BO15" i="1"/>
  <c r="BZ15" i="1"/>
  <c r="CA15" i="1"/>
  <c r="CB15" i="1"/>
  <c r="CK15" i="1"/>
  <c r="CL15" i="1"/>
  <c r="CM15" i="1"/>
  <c r="J17" i="1"/>
  <c r="K17" i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34" i="1"/>
  <c r="K34" i="1"/>
  <c r="P34" i="1"/>
  <c r="O34" i="1" s="1"/>
  <c r="AC34" i="1"/>
  <c r="AD34" i="1"/>
  <c r="AE34" i="1"/>
  <c r="AP34" i="1"/>
  <c r="AQ34" i="1"/>
  <c r="AR34" i="1"/>
  <c r="BB34" i="1"/>
  <c r="BC34" i="1"/>
  <c r="BD34" i="1"/>
  <c r="BM34" i="1"/>
  <c r="BN34" i="1"/>
  <c r="BO34" i="1"/>
  <c r="BZ34" i="1"/>
  <c r="CA34" i="1"/>
  <c r="CB34" i="1"/>
  <c r="CK34" i="1"/>
  <c r="CL34" i="1"/>
  <c r="CM34" i="1"/>
  <c r="L18" i="1" l="1"/>
  <c r="L43" i="1"/>
  <c r="L35" i="1"/>
  <c r="BP34" i="1"/>
  <c r="BE34" i="1"/>
  <c r="BP15" i="1"/>
  <c r="BP17" i="1"/>
  <c r="CC34" i="1"/>
  <c r="CN34" i="1"/>
  <c r="AF34" i="1"/>
  <c r="AS34" i="1"/>
  <c r="CN17" i="1"/>
  <c r="BE17" i="1"/>
  <c r="AS17" i="1"/>
  <c r="AS15" i="1"/>
  <c r="N15" i="1"/>
  <c r="N17" i="1"/>
  <c r="AF15" i="1"/>
  <c r="BE15" i="1"/>
  <c r="CC17" i="1"/>
  <c r="CC15" i="1"/>
  <c r="CN15" i="1"/>
  <c r="N34" i="1"/>
  <c r="M17" i="1"/>
  <c r="M34" i="1"/>
  <c r="AF17" i="1"/>
  <c r="M15" i="1"/>
  <c r="J8" i="1"/>
  <c r="K8" i="1"/>
  <c r="AC8" i="1"/>
  <c r="AD8" i="1"/>
  <c r="AE8" i="1"/>
  <c r="AP8" i="1"/>
  <c r="AQ8" i="1"/>
  <c r="AR8" i="1"/>
  <c r="BB8" i="1"/>
  <c r="BC8" i="1"/>
  <c r="BD8" i="1"/>
  <c r="BM8" i="1"/>
  <c r="BN8" i="1"/>
  <c r="BO8" i="1"/>
  <c r="BZ8" i="1"/>
  <c r="CA8" i="1"/>
  <c r="CB8" i="1"/>
  <c r="CK8" i="1"/>
  <c r="CL8" i="1"/>
  <c r="CM8" i="1"/>
  <c r="J44" i="1"/>
  <c r="K44" i="1"/>
  <c r="P44" i="1"/>
  <c r="O44" i="1" s="1"/>
  <c r="AC44" i="1"/>
  <c r="AD44" i="1"/>
  <c r="AE44" i="1"/>
  <c r="AP44" i="1"/>
  <c r="AQ44" i="1"/>
  <c r="AR44" i="1"/>
  <c r="BB44" i="1"/>
  <c r="BC44" i="1"/>
  <c r="BD44" i="1"/>
  <c r="BM44" i="1"/>
  <c r="BN44" i="1"/>
  <c r="BO44" i="1"/>
  <c r="BZ44" i="1"/>
  <c r="CA44" i="1"/>
  <c r="CB44" i="1"/>
  <c r="CK44" i="1"/>
  <c r="CL44" i="1"/>
  <c r="CM44" i="1"/>
  <c r="M8" i="1" l="1"/>
  <c r="N8" i="1"/>
  <c r="L17" i="1"/>
  <c r="L15" i="1"/>
  <c r="L34" i="1"/>
  <c r="BP44" i="1"/>
  <c r="BP8" i="1"/>
  <c r="CC8" i="1"/>
  <c r="N44" i="1"/>
  <c r="AF8" i="1"/>
  <c r="AF44" i="1"/>
  <c r="AS8" i="1"/>
  <c r="AS44" i="1"/>
  <c r="BE44" i="1"/>
  <c r="BE8" i="1"/>
  <c r="CC44" i="1"/>
  <c r="CN44" i="1"/>
  <c r="CN8" i="1"/>
  <c r="M44" i="1"/>
  <c r="AC46" i="1"/>
  <c r="AD46" i="1"/>
  <c r="AE46" i="1"/>
  <c r="AC12" i="1"/>
  <c r="AD12" i="1"/>
  <c r="AE12" i="1"/>
  <c r="AC7" i="1"/>
  <c r="AD7" i="1"/>
  <c r="AE7" i="1"/>
  <c r="AC20" i="1"/>
  <c r="AD20" i="1"/>
  <c r="AE20" i="1"/>
  <c r="AC5" i="1"/>
  <c r="AD5" i="1"/>
  <c r="AE5" i="1"/>
  <c r="AC41" i="1"/>
  <c r="AD41" i="1"/>
  <c r="AE41" i="1"/>
  <c r="AC29" i="1"/>
  <c r="AD29" i="1"/>
  <c r="AE29" i="1"/>
  <c r="AC19" i="1"/>
  <c r="AD19" i="1"/>
  <c r="AE19" i="1"/>
  <c r="AC16" i="1"/>
  <c r="AD16" i="1"/>
  <c r="AE16" i="1"/>
  <c r="AC10" i="1"/>
  <c r="AD10" i="1"/>
  <c r="AE10" i="1"/>
  <c r="AC36" i="1"/>
  <c r="AD36" i="1"/>
  <c r="AE36" i="1"/>
  <c r="AC21" i="1"/>
  <c r="AD21" i="1"/>
  <c r="AE21" i="1"/>
  <c r="AC28" i="1"/>
  <c r="AD28" i="1"/>
  <c r="AE28" i="1"/>
  <c r="AC32" i="1"/>
  <c r="AD32" i="1"/>
  <c r="AE32" i="1"/>
  <c r="AC4" i="1"/>
  <c r="AD4" i="1"/>
  <c r="AE4" i="1"/>
  <c r="AC38" i="1"/>
  <c r="AD38" i="1"/>
  <c r="AE38" i="1"/>
  <c r="AC30" i="1"/>
  <c r="AD30" i="1"/>
  <c r="AE30" i="1"/>
  <c r="AC13" i="1"/>
  <c r="AD13" i="1"/>
  <c r="AE13" i="1"/>
  <c r="L8" i="1" l="1"/>
  <c r="L44" i="1"/>
  <c r="AF12" i="1"/>
  <c r="AF46" i="1"/>
  <c r="AF13" i="1"/>
  <c r="AF30" i="1"/>
  <c r="AF38" i="1"/>
  <c r="AF4" i="1"/>
  <c r="AF32" i="1"/>
  <c r="AF28" i="1"/>
  <c r="AF21" i="1"/>
  <c r="AF36" i="1"/>
  <c r="AF10" i="1"/>
  <c r="AF16" i="1"/>
  <c r="AF19" i="1"/>
  <c r="AF29" i="1"/>
  <c r="AF41" i="1"/>
  <c r="AF5" i="1"/>
  <c r="AF20" i="1"/>
  <c r="AF7" i="1"/>
  <c r="J21" i="1" l="1"/>
  <c r="K21" i="1"/>
  <c r="P21" i="1"/>
  <c r="O21" i="1" s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J12" i="1"/>
  <c r="K12" i="1"/>
  <c r="P12" i="1"/>
  <c r="O12" i="1" s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BP21" i="1" l="1"/>
  <c r="CN21" i="1"/>
  <c r="AS21" i="1"/>
  <c r="CC21" i="1"/>
  <c r="BE21" i="1"/>
  <c r="M21" i="1"/>
  <c r="CC12" i="1"/>
  <c r="CN12" i="1"/>
  <c r="AS12" i="1"/>
  <c r="BE12" i="1"/>
  <c r="N12" i="1"/>
  <c r="BP12" i="1"/>
  <c r="M12" i="1"/>
  <c r="J31" i="1"/>
  <c r="K31" i="1"/>
  <c r="P31" i="1"/>
  <c r="O31" i="1" s="1"/>
  <c r="AC31" i="1"/>
  <c r="AD31" i="1"/>
  <c r="AE31" i="1"/>
  <c r="AP31" i="1"/>
  <c r="AQ31" i="1"/>
  <c r="AR31" i="1"/>
  <c r="BB31" i="1"/>
  <c r="BC31" i="1"/>
  <c r="BD31" i="1"/>
  <c r="BM31" i="1"/>
  <c r="BN31" i="1"/>
  <c r="BO31" i="1"/>
  <c r="BZ31" i="1"/>
  <c r="CA31" i="1"/>
  <c r="CB31" i="1"/>
  <c r="CK31" i="1"/>
  <c r="CL31" i="1"/>
  <c r="CM31" i="1"/>
  <c r="L21" i="1" l="1"/>
  <c r="L12" i="1"/>
  <c r="BP31" i="1"/>
  <c r="CC31" i="1"/>
  <c r="AF31" i="1"/>
  <c r="CN31" i="1"/>
  <c r="AS31" i="1"/>
  <c r="BE31" i="1"/>
  <c r="N31" i="1"/>
  <c r="M31" i="1"/>
  <c r="CM36" i="1"/>
  <c r="CL36" i="1"/>
  <c r="CK36" i="1"/>
  <c r="CB36" i="1"/>
  <c r="CA36" i="1"/>
  <c r="BZ36" i="1"/>
  <c r="BO36" i="1"/>
  <c r="BN36" i="1"/>
  <c r="BM36" i="1"/>
  <c r="BD36" i="1"/>
  <c r="BC36" i="1"/>
  <c r="BB36" i="1"/>
  <c r="AR36" i="1"/>
  <c r="AQ36" i="1"/>
  <c r="AP36" i="1"/>
  <c r="P36" i="1"/>
  <c r="O36" i="1" s="1"/>
  <c r="K36" i="1"/>
  <c r="J36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P13" i="1"/>
  <c r="O13" i="1" s="1"/>
  <c r="K13" i="1"/>
  <c r="J13" i="1"/>
  <c r="CM39" i="1"/>
  <c r="CL39" i="1"/>
  <c r="CK39" i="1"/>
  <c r="CB39" i="1"/>
  <c r="CA39" i="1"/>
  <c r="BZ39" i="1"/>
  <c r="BO39" i="1"/>
  <c r="BN39" i="1"/>
  <c r="BM39" i="1"/>
  <c r="BD39" i="1"/>
  <c r="BC39" i="1"/>
  <c r="BB39" i="1"/>
  <c r="AR39" i="1"/>
  <c r="AQ39" i="1"/>
  <c r="AP39" i="1"/>
  <c r="AE39" i="1"/>
  <c r="AD39" i="1"/>
  <c r="AC39" i="1"/>
  <c r="K39" i="1"/>
  <c r="J39" i="1"/>
  <c r="CM30" i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K30" i="1"/>
  <c r="J30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K19" i="1"/>
  <c r="J19" i="1"/>
  <c r="CM10" i="1"/>
  <c r="CL10" i="1"/>
  <c r="CK10" i="1"/>
  <c r="CB10" i="1"/>
  <c r="CA10" i="1"/>
  <c r="BZ10" i="1"/>
  <c r="BO10" i="1"/>
  <c r="BN10" i="1"/>
  <c r="BM10" i="1"/>
  <c r="BD10" i="1"/>
  <c r="BC10" i="1"/>
  <c r="BB10" i="1"/>
  <c r="AR10" i="1"/>
  <c r="AQ10" i="1"/>
  <c r="AP10" i="1"/>
  <c r="K10" i="1"/>
  <c r="J10" i="1"/>
  <c r="CM4" i="1"/>
  <c r="CL4" i="1"/>
  <c r="CK4" i="1"/>
  <c r="CB4" i="1"/>
  <c r="CA4" i="1"/>
  <c r="BZ4" i="1"/>
  <c r="BO4" i="1"/>
  <c r="BN4" i="1"/>
  <c r="BM4" i="1"/>
  <c r="BD4" i="1"/>
  <c r="BC4" i="1"/>
  <c r="BB4" i="1"/>
  <c r="AR4" i="1"/>
  <c r="AQ4" i="1"/>
  <c r="AP4" i="1"/>
  <c r="K4" i="1"/>
  <c r="J4" i="1"/>
  <c r="CM5" i="1"/>
  <c r="CL5" i="1"/>
  <c r="CK5" i="1"/>
  <c r="CB5" i="1"/>
  <c r="CA5" i="1"/>
  <c r="BZ5" i="1"/>
  <c r="BO5" i="1"/>
  <c r="BN5" i="1"/>
  <c r="BM5" i="1"/>
  <c r="BD5" i="1"/>
  <c r="BC5" i="1"/>
  <c r="BB5" i="1"/>
  <c r="AR5" i="1"/>
  <c r="AQ5" i="1"/>
  <c r="AP5" i="1"/>
  <c r="K5" i="1"/>
  <c r="J5" i="1"/>
  <c r="J16" i="1"/>
  <c r="K16" i="1"/>
  <c r="AP16" i="1"/>
  <c r="AQ16" i="1"/>
  <c r="AR16" i="1"/>
  <c r="BB16" i="1"/>
  <c r="BC16" i="1"/>
  <c r="BD16" i="1"/>
  <c r="BM16" i="1"/>
  <c r="BN16" i="1"/>
  <c r="BO16" i="1"/>
  <c r="BZ16" i="1"/>
  <c r="CA16" i="1"/>
  <c r="CB16" i="1"/>
  <c r="CK16" i="1"/>
  <c r="CL16" i="1"/>
  <c r="CM16" i="1"/>
  <c r="J7" i="1"/>
  <c r="K7" i="1"/>
  <c r="P7" i="1"/>
  <c r="O7" i="1" s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41" i="1"/>
  <c r="K41" i="1"/>
  <c r="P41" i="1"/>
  <c r="O41" i="1" s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37" i="1"/>
  <c r="K37" i="1"/>
  <c r="P37" i="1"/>
  <c r="O37" i="1" s="1"/>
  <c r="AC37" i="1"/>
  <c r="AD37" i="1"/>
  <c r="AE37" i="1"/>
  <c r="AP37" i="1"/>
  <c r="AQ37" i="1"/>
  <c r="AR37" i="1"/>
  <c r="BB37" i="1"/>
  <c r="BC37" i="1"/>
  <c r="BD37" i="1"/>
  <c r="BM37" i="1"/>
  <c r="BN37" i="1"/>
  <c r="BO37" i="1"/>
  <c r="BZ37" i="1"/>
  <c r="CA37" i="1"/>
  <c r="CB37" i="1"/>
  <c r="CK37" i="1"/>
  <c r="CL37" i="1"/>
  <c r="CM37" i="1"/>
  <c r="J23" i="1"/>
  <c r="K23" i="1"/>
  <c r="P23" i="1"/>
  <c r="O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32" i="1"/>
  <c r="K32" i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J29" i="1"/>
  <c r="K29" i="1"/>
  <c r="P29" i="1"/>
  <c r="O29" i="1" s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J46" i="1"/>
  <c r="K46" i="1"/>
  <c r="AP46" i="1"/>
  <c r="AQ46" i="1"/>
  <c r="AR46" i="1"/>
  <c r="BB46" i="1"/>
  <c r="BC46" i="1"/>
  <c r="BD46" i="1"/>
  <c r="BM46" i="1"/>
  <c r="BN46" i="1"/>
  <c r="BO46" i="1"/>
  <c r="BZ46" i="1"/>
  <c r="CA46" i="1"/>
  <c r="CB46" i="1"/>
  <c r="CK46" i="1"/>
  <c r="CL46" i="1"/>
  <c r="CM46" i="1"/>
  <c r="J20" i="1"/>
  <c r="K20" i="1"/>
  <c r="P20" i="1"/>
  <c r="O20" i="1" s="1"/>
  <c r="AP20" i="1"/>
  <c r="AQ20" i="1"/>
  <c r="AR20" i="1"/>
  <c r="BB20" i="1"/>
  <c r="BC20" i="1"/>
  <c r="BD20" i="1"/>
  <c r="BM20" i="1"/>
  <c r="BN20" i="1"/>
  <c r="BO20" i="1"/>
  <c r="BZ20" i="1"/>
  <c r="CA20" i="1"/>
  <c r="CB20" i="1"/>
  <c r="CK20" i="1"/>
  <c r="CL20" i="1"/>
  <c r="CM20" i="1"/>
  <c r="J33" i="1"/>
  <c r="K33" i="1"/>
  <c r="AC33" i="1"/>
  <c r="AD33" i="1"/>
  <c r="AE33" i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J28" i="1"/>
  <c r="K28" i="1"/>
  <c r="P28" i="1"/>
  <c r="O28" i="1" s="1"/>
  <c r="AP28" i="1"/>
  <c r="AQ28" i="1"/>
  <c r="AR28" i="1"/>
  <c r="BB28" i="1"/>
  <c r="BC28" i="1"/>
  <c r="BD28" i="1"/>
  <c r="BM28" i="1"/>
  <c r="BN28" i="1"/>
  <c r="BO28" i="1"/>
  <c r="BZ28" i="1"/>
  <c r="CA28" i="1"/>
  <c r="CB28" i="1"/>
  <c r="CK28" i="1"/>
  <c r="CL28" i="1"/>
  <c r="CM28" i="1"/>
  <c r="J45" i="1"/>
  <c r="K45" i="1"/>
  <c r="P45" i="1"/>
  <c r="O45" i="1" s="1"/>
  <c r="AC45" i="1"/>
  <c r="AD45" i="1"/>
  <c r="AE45" i="1"/>
  <c r="AP45" i="1"/>
  <c r="AQ45" i="1"/>
  <c r="AR45" i="1"/>
  <c r="BB45" i="1"/>
  <c r="BC45" i="1"/>
  <c r="BD45" i="1"/>
  <c r="BM45" i="1"/>
  <c r="BN45" i="1"/>
  <c r="BO45" i="1"/>
  <c r="BZ45" i="1"/>
  <c r="CA45" i="1"/>
  <c r="CB45" i="1"/>
  <c r="CK45" i="1"/>
  <c r="CL45" i="1"/>
  <c r="CM45" i="1"/>
  <c r="CL38" i="1"/>
  <c r="M4" i="1" l="1"/>
  <c r="N19" i="1"/>
  <c r="N4" i="1"/>
  <c r="L4" i="1" s="1"/>
  <c r="M5" i="1"/>
  <c r="N5" i="1"/>
  <c r="M19" i="1"/>
  <c r="BE45" i="1"/>
  <c r="N30" i="1"/>
  <c r="M30" i="1"/>
  <c r="M10" i="1"/>
  <c r="N10" i="1"/>
  <c r="M39" i="1"/>
  <c r="N39" i="1"/>
  <c r="M16" i="1"/>
  <c r="N46" i="1"/>
  <c r="N16" i="1"/>
  <c r="N33" i="1"/>
  <c r="M33" i="1"/>
  <c r="N32" i="1"/>
  <c r="M32" i="1"/>
  <c r="L31" i="1"/>
  <c r="BE5" i="1"/>
  <c r="AS39" i="1"/>
  <c r="CN39" i="1"/>
  <c r="M13" i="1"/>
  <c r="AS13" i="1"/>
  <c r="CN13" i="1"/>
  <c r="N36" i="1"/>
  <c r="BE36" i="1"/>
  <c r="CC16" i="1"/>
  <c r="AS36" i="1"/>
  <c r="CN36" i="1"/>
  <c r="BP39" i="1"/>
  <c r="BP13" i="1"/>
  <c r="BP4" i="1"/>
  <c r="BP10" i="1"/>
  <c r="BE19" i="1"/>
  <c r="BP30" i="1"/>
  <c r="N13" i="1"/>
  <c r="AS4" i="1"/>
  <c r="CN4" i="1"/>
  <c r="BE41" i="1"/>
  <c r="N41" i="1"/>
  <c r="AS5" i="1"/>
  <c r="CN5" i="1"/>
  <c r="CC4" i="1"/>
  <c r="BE10" i="1"/>
  <c r="AS19" i="1"/>
  <c r="CN19" i="1"/>
  <c r="BE30" i="1"/>
  <c r="AF39" i="1"/>
  <c r="CC39" i="1"/>
  <c r="CC13" i="1"/>
  <c r="N7" i="1"/>
  <c r="CC5" i="1"/>
  <c r="AS10" i="1"/>
  <c r="CN10" i="1"/>
  <c r="CC19" i="1"/>
  <c r="AS30" i="1"/>
  <c r="CN30" i="1"/>
  <c r="CC36" i="1"/>
  <c r="BP5" i="1"/>
  <c r="BE4" i="1"/>
  <c r="CC10" i="1"/>
  <c r="BP19" i="1"/>
  <c r="CC30" i="1"/>
  <c r="BE39" i="1"/>
  <c r="BE13" i="1"/>
  <c r="BP36" i="1"/>
  <c r="M36" i="1"/>
  <c r="CN28" i="1"/>
  <c r="AS28" i="1"/>
  <c r="BP46" i="1"/>
  <c r="BP29" i="1"/>
  <c r="BE32" i="1"/>
  <c r="BE23" i="1"/>
  <c r="BP41" i="1"/>
  <c r="BP7" i="1"/>
  <c r="CN16" i="1"/>
  <c r="AS16" i="1"/>
  <c r="BE46" i="1"/>
  <c r="CN33" i="1"/>
  <c r="AS33" i="1"/>
  <c r="CC29" i="1"/>
  <c r="CC41" i="1"/>
  <c r="BE16" i="1"/>
  <c r="CN37" i="1"/>
  <c r="AS37" i="1"/>
  <c r="CN41" i="1"/>
  <c r="AS41" i="1"/>
  <c r="BP16" i="1"/>
  <c r="BP45" i="1"/>
  <c r="BE28" i="1"/>
  <c r="BE33" i="1"/>
  <c r="CN20" i="1"/>
  <c r="AS20" i="1"/>
  <c r="BP23" i="1"/>
  <c r="N37" i="1"/>
  <c r="BP28" i="1"/>
  <c r="BE20" i="1"/>
  <c r="N29" i="1"/>
  <c r="CN32" i="1"/>
  <c r="AS32" i="1"/>
  <c r="CC23" i="1"/>
  <c r="AF23" i="1"/>
  <c r="CC28" i="1"/>
  <c r="CN23" i="1"/>
  <c r="AS23" i="1"/>
  <c r="CC45" i="1"/>
  <c r="AF45" i="1"/>
  <c r="M28" i="1"/>
  <c r="BP33" i="1"/>
  <c r="BP20" i="1"/>
  <c r="CC46" i="1"/>
  <c r="CN29" i="1"/>
  <c r="AS29" i="1"/>
  <c r="BP32" i="1"/>
  <c r="M23" i="1"/>
  <c r="BP37" i="1"/>
  <c r="N20" i="1"/>
  <c r="CN45" i="1"/>
  <c r="AS45" i="1"/>
  <c r="CC33" i="1"/>
  <c r="AF33" i="1"/>
  <c r="CC20" i="1"/>
  <c r="M20" i="1"/>
  <c r="CN46" i="1"/>
  <c r="AS46" i="1"/>
  <c r="BE29" i="1"/>
  <c r="CC32" i="1"/>
  <c r="N45" i="1"/>
  <c r="N28" i="1"/>
  <c r="M29" i="1"/>
  <c r="N23" i="1"/>
  <c r="BE37" i="1"/>
  <c r="CC7" i="1"/>
  <c r="M45" i="1"/>
  <c r="CN7" i="1"/>
  <c r="AS7" i="1"/>
  <c r="CC37" i="1"/>
  <c r="AF37" i="1"/>
  <c r="M41" i="1"/>
  <c r="BE7" i="1"/>
  <c r="M37" i="1"/>
  <c r="M7" i="1"/>
  <c r="BC38" i="1"/>
  <c r="L19" i="1" l="1"/>
  <c r="L5" i="1"/>
  <c r="L10" i="1"/>
  <c r="L30" i="1"/>
  <c r="L39" i="1"/>
  <c r="L16" i="1"/>
  <c r="L46" i="1"/>
  <c r="L33" i="1"/>
  <c r="L32" i="1"/>
  <c r="L13" i="1"/>
  <c r="L36" i="1"/>
  <c r="L41" i="1"/>
  <c r="L29" i="1"/>
  <c r="L23" i="1"/>
  <c r="L37" i="1"/>
  <c r="L7" i="1"/>
  <c r="L45" i="1"/>
  <c r="L20" i="1"/>
  <c r="L28" i="1"/>
  <c r="CM38" i="1"/>
  <c r="CB38" i="1"/>
  <c r="BD38" i="1"/>
  <c r="AR38" i="1"/>
  <c r="J38" i="1"/>
  <c r="K38" i="1"/>
  <c r="P38" i="1"/>
  <c r="O38" i="1" s="1"/>
  <c r="AP38" i="1"/>
  <c r="AQ38" i="1"/>
  <c r="BB38" i="1"/>
  <c r="BM38" i="1"/>
  <c r="BN38" i="1"/>
  <c r="BO38" i="1"/>
  <c r="BZ38" i="1"/>
  <c r="CA38" i="1"/>
  <c r="N38" i="1" l="1"/>
  <c r="BP38" i="1"/>
  <c r="CC38" i="1"/>
  <c r="BE38" i="1"/>
  <c r="AS38" i="1"/>
  <c r="CK38" i="1" l="1"/>
  <c r="M38" i="1" s="1"/>
  <c r="L38" i="1" s="1"/>
  <c r="CN38" i="1" l="1"/>
  <c r="H44" i="1"/>
  <c r="H6" i="1"/>
  <c r="H24" i="1"/>
  <c r="H23" i="1"/>
  <c r="H29" i="1"/>
  <c r="I29" i="1" s="1"/>
  <c r="H16" i="1"/>
  <c r="I16" i="1" s="1"/>
  <c r="H21" i="1"/>
  <c r="I21" i="1" s="1"/>
  <c r="H32" i="1"/>
  <c r="I32" i="1" s="1"/>
  <c r="H36" i="1"/>
  <c r="I36" i="1" s="1"/>
  <c r="H8" i="1"/>
  <c r="I8" i="1" s="1"/>
  <c r="H12" i="1"/>
  <c r="I12" i="1" s="1"/>
  <c r="H5" i="1"/>
  <c r="H47" i="1"/>
  <c r="H43" i="1"/>
  <c r="H35" i="1"/>
  <c r="I35" i="1" s="1"/>
  <c r="H15" i="1"/>
  <c r="I15" i="1" s="1"/>
  <c r="H13" i="1"/>
  <c r="I13" i="1" s="1"/>
  <c r="H45" i="1"/>
  <c r="I45" i="1" s="1"/>
  <c r="H26" i="1"/>
  <c r="I26" i="1" s="1"/>
  <c r="H28" i="1"/>
  <c r="I28" i="1" s="1"/>
  <c r="H40" i="1"/>
  <c r="I40" i="1" s="1"/>
  <c r="H39" i="1"/>
  <c r="I39" i="1" s="1"/>
  <c r="H41" i="1"/>
  <c r="I41" i="1" s="1"/>
  <c r="H4" i="1"/>
  <c r="I4" i="1" s="1"/>
  <c r="H31" i="1"/>
  <c r="H30" i="1"/>
  <c r="I30" i="1" s="1"/>
  <c r="H18" i="1"/>
  <c r="H34" i="1"/>
  <c r="I34" i="1" s="1"/>
  <c r="H10" i="1"/>
  <c r="I10" i="1" s="1"/>
  <c r="H37" i="1"/>
  <c r="I37" i="1" s="1"/>
  <c r="H46" i="1"/>
  <c r="I46" i="1" s="1"/>
  <c r="H7" i="1"/>
  <c r="I7" i="1" s="1"/>
  <c r="H19" i="1"/>
  <c r="I19" i="1" s="1"/>
  <c r="H42" i="1"/>
  <c r="I42" i="1" s="1"/>
  <c r="H38" i="1"/>
  <c r="I38" i="1" s="1"/>
  <c r="H33" i="1"/>
  <c r="I33" i="1" s="1"/>
  <c r="H17" i="1"/>
  <c r="H20" i="1"/>
  <c r="I20" i="1" s="1"/>
  <c r="I44" i="1"/>
  <c r="I23" i="1"/>
  <c r="I24" i="1"/>
  <c r="I5" i="1"/>
  <c r="I17" i="1"/>
  <c r="I18" i="1"/>
  <c r="I6" i="1"/>
  <c r="I47" i="1"/>
  <c r="I43" i="1"/>
  <c r="I31" i="1"/>
</calcChain>
</file>

<file path=xl/sharedStrings.xml><?xml version="1.0" encoding="utf-8"?>
<sst xmlns="http://schemas.openxmlformats.org/spreadsheetml/2006/main" count="310" uniqueCount="162">
  <si>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</si>
  <si>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</si>
  <si>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</si>
  <si>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</si>
  <si>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</si>
  <si>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</si>
  <si>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</si>
  <si>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</si>
  <si>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</si>
  <si>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</si>
  <si>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</si>
  <si>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</si>
  <si>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</si>
  <si>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</si>
  <si>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</si>
  <si>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</si>
  <si>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</si>
  <si>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</si>
  <si>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</si>
  <si>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</si>
  <si>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</si>
  <si>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</si>
  <si>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</si>
  <si>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</si>
  <si>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</si>
  <si>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</si>
  <si>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</si>
  <si>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</si>
  <si>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</si>
  <si>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</si>
  <si>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</si>
  <si>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</si>
  <si>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</si>
  <si>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</si>
  <si>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</si>
  <si>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</si>
  <si>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</si>
  <si>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</si>
  <si>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</si>
  <si>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</si>
  <si>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</si>
  <si>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</si>
  <si>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</si>
  <si>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</si>
  <si>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</si>
  <si>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</si>
  <si>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</si>
  <si>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</si>
  <si>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</si>
  <si>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</si>
  <si>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</si>
  <si>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</si>
  <si>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</si>
  <si>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</si>
  <si>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</si>
  <si>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</si>
  <si>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</si>
  <si>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</si>
  <si>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</si>
  <si>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</si>
  <si>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</si>
  <si>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</si>
  <si>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</si>
  <si>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</si>
  <si>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</si>
  <si>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</si>
  <si>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</si>
  <si>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</si>
  <si>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</si>
  <si>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</si>
  <si>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</si>
  <si>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</si>
  <si>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</si>
  <si>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</si>
  <si>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</si>
  <si>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</si>
  <si>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</si>
  <si>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</si>
  <si>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</si>
  <si>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</si>
  <si>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</si>
  <si>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</si>
  <si>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</si>
  <si>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</si>
  <si>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</si>
  <si>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</si>
  <si>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</si>
  <si>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</si>
  <si>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</si>
  <si>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</si>
  <si>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</si>
  <si>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</si>
  <si>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</si>
  <si>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</si>
  <si>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</si>
  <si>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</si>
  <si>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</si>
  <si>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</si>
  <si>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</si>
  <si>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</si>
  <si>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</si>
  <si>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</si>
  <si>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</si>
  <si>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</si>
  <si>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Finger</t>
  </si>
  <si>
    <t>FRIDPA
Pikes Peak
Main Match
January 20, 2019</t>
  </si>
  <si>
    <t>Bruce B.</t>
  </si>
  <si>
    <t>Bay 3
Not More Ports!</t>
  </si>
  <si>
    <t>Bay 4
Classifier Stage 1</t>
  </si>
  <si>
    <t>Bay 5
Who You Calling Non-Essential</t>
  </si>
  <si>
    <t>Bay 6
No More EBT</t>
  </si>
  <si>
    <t>Bay 7
Fault Lines??</t>
  </si>
  <si>
    <t>Aaron P.</t>
  </si>
  <si>
    <t>15</t>
  </si>
  <si>
    <t>OUT</t>
  </si>
  <si>
    <t>UN</t>
  </si>
  <si>
    <t>Mark S.</t>
  </si>
  <si>
    <t>CCP</t>
  </si>
  <si>
    <t>Pete F.</t>
  </si>
  <si>
    <t>Cameron W.</t>
  </si>
  <si>
    <t>Rob D.</t>
  </si>
  <si>
    <t>Scott W.</t>
  </si>
  <si>
    <t>Jay G.</t>
  </si>
  <si>
    <t>Matt C.</t>
  </si>
  <si>
    <t>Mark C.</t>
  </si>
  <si>
    <t>Bryan H.</t>
  </si>
  <si>
    <t>DNF</t>
  </si>
  <si>
    <t>Eddie H.</t>
  </si>
  <si>
    <t>16</t>
  </si>
  <si>
    <t>Ben L.</t>
  </si>
  <si>
    <t>Gilbert R.</t>
  </si>
  <si>
    <t>Ken B.</t>
  </si>
  <si>
    <t>Bonnie R.</t>
  </si>
  <si>
    <t>Alex F.</t>
  </si>
  <si>
    <t>Felix M.</t>
  </si>
  <si>
    <t>CO</t>
  </si>
  <si>
    <t>TNR</t>
  </si>
  <si>
    <t>Dina P.</t>
  </si>
  <si>
    <t>Frank N.</t>
  </si>
  <si>
    <t>Lacy C.</t>
  </si>
  <si>
    <t>Steve R.</t>
  </si>
  <si>
    <t>Nathan T.</t>
  </si>
  <si>
    <t>Dennis C.</t>
  </si>
  <si>
    <t>Jim R.</t>
  </si>
  <si>
    <t>Rusty H.</t>
  </si>
  <si>
    <t>3</t>
  </si>
  <si>
    <t>Henry L.</t>
  </si>
  <si>
    <t>PCC</t>
  </si>
  <si>
    <t>Bill B.</t>
  </si>
  <si>
    <t>Rick P.</t>
  </si>
  <si>
    <t>Louis M.</t>
  </si>
  <si>
    <t>Erik H.</t>
  </si>
  <si>
    <t>Donald M.</t>
  </si>
  <si>
    <t>Regis F.</t>
  </si>
  <si>
    <t>1</t>
  </si>
  <si>
    <t>Nate S.</t>
  </si>
  <si>
    <t>Terence E.</t>
  </si>
  <si>
    <t>Michael H.</t>
  </si>
  <si>
    <t>Bob L.</t>
  </si>
  <si>
    <t>Larry M.</t>
  </si>
  <si>
    <t>John S. * **</t>
  </si>
  <si>
    <t>DQ -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</si>
</sst>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0" fontId="0" fillId="0" borderId="7" xfId="0" applyBorder="1"/>
    <xf numFmtId="2" fontId="2" fillId="0" borderId="14" xfId="0" applyNumberFormat="1" applyFon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15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2" fontId="2" fillId="0" borderId="1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2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 applyProtection="1">
      <alignment horizontal="right" vertical="center"/>
    </xf>
    <xf numFmtId="1" fontId="0" fillId="0" borderId="27" xfId="0" applyNumberFormat="1" applyBorder="1" applyAlignment="1" applyProtection="1">
      <alignment horizontal="right" vertical="center"/>
    </xf>
    <xf numFmtId="164" fontId="0" fillId="0" borderId="27" xfId="0" applyNumberFormat="1" applyBorder="1" applyAlignment="1" applyProtection="1">
      <alignment horizontal="right" vertical="center"/>
    </xf>
    <xf numFmtId="1" fontId="0" fillId="0" borderId="27" xfId="0" applyNumberFormat="1" applyBorder="1" applyAlignment="1" applyProtection="1">
      <alignment horizontal="right" vertical="center"/>
      <protection locked="0"/>
    </xf>
    <xf numFmtId="1" fontId="0" fillId="0" borderId="29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</xf>
    <xf numFmtId="2" fontId="0" fillId="0" borderId="30" xfId="0" applyNumberFormat="1" applyBorder="1" applyAlignment="1" applyProtection="1">
      <alignment horizontal="right" vertical="center"/>
      <protection locked="0"/>
    </xf>
    <xf numFmtId="0" fontId="0" fillId="0" borderId="12" xfId="0" applyBorder="1"/>
    <xf numFmtId="0" fontId="0" fillId="0" borderId="27" xfId="0" applyBorder="1"/>
    <xf numFmtId="2" fontId="2" fillId="0" borderId="27" xfId="0" applyNumberFormat="1" applyFont="1" applyBorder="1" applyAlignment="1" applyProtection="1">
      <alignment horizontal="right" vertical="center"/>
    </xf>
    <xf numFmtId="2" fontId="2" fillId="0" borderId="3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32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right" vertical="center"/>
    </xf>
    <xf numFmtId="2" fontId="2" fillId="0" borderId="35" xfId="0" applyNumberFormat="1" applyFont="1" applyBorder="1" applyAlignment="1" applyProtection="1">
      <alignment horizontal="right" vertical="center"/>
    </xf>
    <xf numFmtId="0" fontId="0" fillId="0" borderId="33" xfId="0" applyBorder="1"/>
    <xf numFmtId="0" fontId="0" fillId="0" borderId="34" xfId="0" applyBorder="1"/>
    <xf numFmtId="0" fontId="0" fillId="0" borderId="34" xfId="0" applyBorder="1" applyProtection="1"/>
    <xf numFmtId="49" fontId="0" fillId="0" borderId="34" xfId="0" applyNumberFormat="1" applyBorder="1"/>
    <xf numFmtId="0" fontId="5" fillId="0" borderId="0" xfId="0" applyFont="1"/>
    <xf numFmtId="2" fontId="0" fillId="0" borderId="22" xfId="0" applyNumberFormat="1" applyBorder="1" applyAlignment="1" applyProtection="1">
      <alignment horizontal="right" vertical="center"/>
      <protection locked="0"/>
    </xf>
    <xf numFmtId="1" fontId="0" fillId="0" borderId="22" xfId="0" applyNumberFormat="1" applyBorder="1" applyAlignment="1" applyProtection="1">
      <alignment horizontal="right" vertical="center"/>
      <protection locked="0"/>
    </xf>
    <xf numFmtId="2" fontId="0" fillId="0" borderId="22" xfId="0" applyNumberFormat="1" applyBorder="1" applyAlignment="1" applyProtection="1">
      <alignment horizontal="right" vertical="center"/>
    </xf>
    <xf numFmtId="164" fontId="0" fillId="0" borderId="22" xfId="0" applyNumberFormat="1" applyBorder="1" applyAlignment="1" applyProtection="1">
      <alignment horizontal="right" vertical="center"/>
    </xf>
    <xf numFmtId="1" fontId="0" fillId="0" borderId="22" xfId="0" applyNumberFormat="1" applyBorder="1" applyAlignment="1" applyProtection="1">
      <alignment horizontal="right" vertical="center"/>
    </xf>
    <xf numFmtId="2" fontId="2" fillId="0" borderId="22" xfId="0" applyNumberFormat="1" applyFont="1" applyBorder="1" applyAlignment="1" applyProtection="1">
      <alignment horizontal="right" vertical="center"/>
    </xf>
    <xf numFmtId="49" fontId="2" fillId="2" borderId="20" xfId="0" applyNumberFormat="1" applyFont="1" applyFill="1" applyBorder="1" applyAlignment="1">
      <alignment horizontal="center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wrapText="1"/>
    </xf>
    <xf numFmtId="49" fontId="2" fillId="2" borderId="7" xfId="0" applyNumberFormat="1" applyFont="1" applyFill="1" applyBorder="1" applyAlignment="1" applyProtection="1">
      <alignment horizontal="center" wrapText="1"/>
    </xf>
    <xf numFmtId="0" fontId="7" fillId="2" borderId="7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6" xfId="0" applyNumberFormat="1" applyFont="1" applyFill="1" applyBorder="1" applyAlignment="1" applyProtection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textRotation="180"/>
    </xf>
    <xf numFmtId="49" fontId="4" fillId="2" borderId="8" xfId="0" applyNumberFormat="1" applyFont="1" applyFill="1" applyBorder="1" applyAlignment="1" applyProtection="1">
      <alignment horizontal="center" vertical="center" textRotation="180"/>
    </xf>
    <xf numFmtId="49" fontId="2" fillId="2" borderId="12" xfId="0" applyNumberFormat="1" applyFont="1" applyFill="1" applyBorder="1" applyAlignment="1" applyProtection="1">
      <alignment horizontal="center" wrapText="1"/>
    </xf>
    <xf numFmtId="49" fontId="2" fillId="2" borderId="15" xfId="0" applyNumberFormat="1" applyFont="1" applyFill="1" applyBorder="1" applyAlignment="1" applyProtection="1">
      <alignment horizontal="center" wrapText="1"/>
    </xf>
    <xf numFmtId="49" fontId="2" fillId="2" borderId="9" xfId="0" applyNumberFormat="1" applyFont="1" applyFill="1" applyBorder="1" applyAlignment="1" applyProtection="1">
      <alignment horizontal="center" wrapText="1"/>
    </xf>
    <xf numFmtId="49" fontId="2" fillId="2" borderId="10" xfId="0" applyNumberFormat="1" applyFont="1" applyFill="1" applyBorder="1" applyAlignment="1" applyProtection="1">
      <alignment horizontal="center" wrapText="1"/>
    </xf>
    <xf numFmtId="49" fontId="2" fillId="2" borderId="13" xfId="0" applyNumberFormat="1" applyFont="1" applyFill="1" applyBorder="1" applyAlignment="1" applyProtection="1">
      <alignment horizontal="center" wrapText="1"/>
    </xf>
    <xf numFmtId="49" fontId="2" fillId="2" borderId="16" xfId="0" applyNumberFormat="1" applyFont="1" applyFill="1" applyBorder="1" applyAlignment="1" applyProtection="1">
      <alignment horizontal="center" wrapText="1"/>
    </xf>
    <xf numFmtId="49" fontId="2" fillId="3" borderId="9" xfId="0" applyNumberFormat="1" applyFont="1" applyFill="1" applyBorder="1" applyAlignment="1" applyProtection="1">
      <alignment horizontal="center" wrapText="1"/>
    </xf>
    <xf numFmtId="49" fontId="2" fillId="3" borderId="7" xfId="0" applyNumberFormat="1" applyFont="1" applyFill="1" applyBorder="1" applyAlignment="1" applyProtection="1">
      <alignment horizontal="center" wrapText="1"/>
    </xf>
    <xf numFmtId="49" fontId="2" fillId="3" borderId="10" xfId="0" applyNumberFormat="1" applyFont="1" applyFill="1" applyBorder="1" applyAlignment="1" applyProtection="1">
      <alignment horizontal="center" wrapText="1"/>
    </xf>
    <xf numFmtId="49" fontId="2" fillId="3" borderId="14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1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4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/>
    <xf numFmtId="0" fontId="0" fillId="3" borderId="4" xfId="0" applyFill="1" applyBorder="1" applyAlignment="1">
      <alignment horizontal="left"/>
    </xf>
    <xf numFmtId="2" fontId="0" fillId="3" borderId="0" xfId="0" applyNumberFormat="1" applyFill="1" applyBorder="1" applyAlignment="1" applyProtection="1">
      <alignment horizontal="right" vertical="center"/>
      <protection locked="0"/>
    </xf>
    <xf numFmtId="1" fontId="0" fillId="3" borderId="0" xfId="0" applyNumberFormat="1" applyFill="1" applyBorder="1" applyAlignment="1" applyProtection="1">
      <alignment horizontal="right" vertical="center"/>
      <protection locked="0"/>
    </xf>
    <xf numFmtId="2" fontId="0" fillId="3" borderId="0" xfId="0" applyNumberFormat="1" applyFill="1" applyBorder="1" applyAlignment="1" applyProtection="1">
      <alignment horizontal="right" vertical="center"/>
    </xf>
    <xf numFmtId="164" fontId="0" fillId="3" borderId="0" xfId="0" applyNumberFormat="1" applyFill="1" applyBorder="1" applyAlignment="1" applyProtection="1">
      <alignment horizontal="right" vertical="center"/>
    </xf>
    <xf numFmtId="1" fontId="0" fillId="3" borderId="0" xfId="0" applyNumberFormat="1" applyFill="1" applyBorder="1" applyAlignment="1" applyProtection="1">
      <alignment horizontal="right" vertical="center"/>
    </xf>
    <xf numFmtId="2" fontId="2" fillId="3" borderId="0" xfId="0" applyNumberFormat="1" applyFont="1" applyFill="1" applyBorder="1" applyAlignment="1" applyProtection="1">
      <alignment horizontal="right" vertical="center"/>
    </xf>
    <xf numFmtId="49" fontId="2" fillId="0" borderId="17" xfId="0" applyNumberFormat="1" applyFont="1" applyBorder="1" applyAlignment="1" applyProtection="1">
      <alignment horizont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7" xfId="0" applyNumberFormat="1" applyFont="1" applyFill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2" fillId="2" borderId="20" xfId="0" applyNumberFormat="1" applyFont="1" applyFill="1" applyBorder="1" applyAlignment="1" applyProtection="1">
      <alignment horizontal="center" wrapText="1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6" fillId="2" borderId="17" xfId="0" applyNumberFormat="1" applyFont="1" applyFill="1" applyBorder="1" applyAlignment="1" applyProtection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 applyProtection="1">
      <alignment horizontal="center" wrapText="1"/>
    </xf>
    <xf numFmtId="49" fontId="4" fillId="2" borderId="17" xfId="0" applyNumberFormat="1" applyFont="1" applyFill="1" applyBorder="1" applyAlignment="1" applyProtection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3"/>
  <sheetViews>
    <sheetView tabSelected="1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7" width="3.42578125" style="4" customWidth="1"/>
    <col min="8" max="9" width="3.85546875" style="12" hidden="1" customWidth="1"/>
    <col min="10" max="10" width="1.7109375" style="12" hidden="1" customWidth="1"/>
    <col min="11" max="11" width="1.5703125" style="12" hidden="1" customWidth="1"/>
    <col min="12" max="12" width="7.42578125" style="12" customWidth="1"/>
    <col min="13" max="13" width="7.5703125" style="4" bestFit="1" customWidth="1"/>
    <col min="14" max="14" width="8.140625" style="4" customWidth="1"/>
    <col min="15" max="15" width="1" style="4" hidden="1" customWidth="1"/>
    <col min="16" max="16" width="9.7109375" style="4" customWidth="1"/>
    <col min="17" max="17" width="6.42578125" style="4" customWidth="1"/>
    <col min="18" max="23" width="5.5703125" style="4" hidden="1" customWidth="1"/>
    <col min="24" max="24" width="3.85546875" style="4" customWidth="1"/>
    <col min="25" max="25" width="2.28515625" style="4" customWidth="1"/>
    <col min="26" max="26" width="2.85546875" style="4" customWidth="1"/>
    <col min="27" max="27" width="2.28515625" style="4" customWidth="1"/>
    <col min="28" max="28" width="3.5703125" style="4" customWidth="1"/>
    <col min="29" max="29" width="9" style="4" customWidth="1"/>
    <col min="30" max="30" width="4.5703125" style="4" bestFit="1" customWidth="1"/>
    <col min="31" max="31" width="4.28515625" style="4" customWidth="1"/>
    <col min="32" max="32" width="7" style="3" bestFit="1" customWidth="1"/>
    <col min="33" max="33" width="6.85546875" customWidth="1"/>
    <col min="34" max="35" width="5.5703125" customWidth="1"/>
    <col min="36" max="36" width="5.5703125" style="4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2" max="42" width="6.5703125" style="4"/>
    <col min="43" max="43" width="4.5703125" style="4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3.140625" customWidth="1"/>
    <col min="53" max="53" width="3.5703125" customWidth="1"/>
    <col min="54" max="54" width="7.42578125" style="4" customWidth="1"/>
    <col min="55" max="55" width="4.5703125" style="4" bestFit="1" customWidth="1"/>
    <col min="56" max="56" width="4.28515625" customWidth="1"/>
    <col min="57" max="57" width="8.5703125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style="4" hidden="1" customWidth="1"/>
    <col min="66" max="66" width="4.5703125" style="4" hidden="1" customWidth="1"/>
    <col min="67" max="67" width="4.28515625" hidden="1" customWidth="1"/>
    <col min="68" max="68" width="8.7109375" hidden="1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style="4" customWidth="1"/>
    <col min="79" max="79" width="4.5703125" style="4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style="4" customWidth="1"/>
    <col min="90" max="90" width="5.140625" style="4" customWidth="1"/>
    <col min="91" max="91" width="4.5703125" customWidth="1"/>
    <col min="92" max="92" width="6.7109375" customWidth="1"/>
    <col min="93" max="99" width="6.7109375" hidden="1" customWidth="1"/>
    <col min="100" max="101" width="6.7109375" style="4" hidden="1" customWidth="1"/>
    <col min="102" max="110" width="6.7109375" hidden="1" customWidth="1"/>
    <col min="111" max="112" width="6.7109375" style="4" hidden="1" customWidth="1"/>
    <col min="113" max="121" width="6.7109375" hidden="1" customWidth="1"/>
    <col min="122" max="123" width="6.7109375" style="4" hidden="1" customWidth="1"/>
    <col min="124" max="132" width="6.7109375" hidden="1" customWidth="1"/>
    <col min="133" max="134" width="6.7109375" style="4" hidden="1" customWidth="1"/>
    <col min="135" max="143" width="6.7109375" hidden="1" customWidth="1"/>
    <col min="144" max="145" width="6.7109375" style="4" hidden="1" customWidth="1"/>
    <col min="146" max="154" width="6.7109375" hidden="1" customWidth="1"/>
    <col min="155" max="156" width="6.7109375" style="4" hidden="1" customWidth="1"/>
    <col min="157" max="165" width="6.7109375" hidden="1" customWidth="1"/>
    <col min="166" max="167" width="6.7109375" style="4" hidden="1" customWidth="1"/>
    <col min="168" max="176" width="6.7109375" hidden="1" customWidth="1"/>
    <col min="177" max="178" width="6.7109375" style="4" hidden="1" customWidth="1"/>
    <col min="179" max="187" width="6.7109375" hidden="1" customWidth="1"/>
    <col min="188" max="189" width="6.7109375" style="4" hidden="1" customWidth="1"/>
    <col min="190" max="198" width="6.7109375" hidden="1" customWidth="1"/>
    <col min="199" max="200" width="6.7109375" style="4" hidden="1" customWidth="1"/>
    <col min="201" max="209" width="6.7109375" hidden="1" customWidth="1"/>
    <col min="210" max="211" width="6.7109375" style="4" hidden="1" customWidth="1"/>
    <col min="212" max="220" width="6.7109375" hidden="1" customWidth="1"/>
    <col min="221" max="222" width="6.7109375" style="4" hidden="1" customWidth="1"/>
    <col min="223" max="231" width="6.7109375" hidden="1" customWidth="1"/>
    <col min="232" max="233" width="6.7109375" style="4" hidden="1" customWidth="1"/>
    <col min="234" max="242" width="6.7109375" hidden="1" customWidth="1"/>
    <col min="243" max="244" width="6.7109375" style="4" hidden="1" customWidth="1"/>
    <col min="245" max="246" width="6.7109375" hidden="1" customWidth="1"/>
    <col min="247" max="247" width="13.7109375" style="60" bestFit="1" customWidth="1"/>
  </cols>
  <sheetData>
    <row r="1" spans="1:324" ht="71.25" customHeight="1" thickTop="1" x14ac:dyDescent="0.25">
      <c r="A1" s="177" t="s">
        <v>105</v>
      </c>
      <c r="B1" s="178"/>
      <c r="C1" s="178"/>
      <c r="D1" s="178"/>
      <c r="E1" s="178"/>
      <c r="F1" s="178"/>
      <c r="G1" s="104"/>
      <c r="H1" s="19" t="s">
        <v>67</v>
      </c>
      <c r="I1" s="20" t="s">
        <v>68</v>
      </c>
      <c r="J1" s="179" t="s">
        <v>30</v>
      </c>
      <c r="K1" s="180"/>
      <c r="L1" s="171" t="s">
        <v>97</v>
      </c>
      <c r="M1" s="181"/>
      <c r="N1" s="181"/>
      <c r="O1" s="181"/>
      <c r="P1" s="182"/>
      <c r="Q1" s="173" t="s">
        <v>107</v>
      </c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8" t="s">
        <v>108</v>
      </c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8" t="s">
        <v>109</v>
      </c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71" t="s">
        <v>84</v>
      </c>
      <c r="BG1" s="172"/>
      <c r="BH1" s="172"/>
      <c r="BI1" s="172"/>
      <c r="BJ1" s="172"/>
      <c r="BK1" s="172"/>
      <c r="BL1" s="172"/>
      <c r="BM1" s="172"/>
      <c r="BN1" s="172"/>
      <c r="BO1" s="172"/>
      <c r="BP1" s="168"/>
      <c r="BQ1" s="173" t="s">
        <v>110</v>
      </c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74" t="s">
        <v>111</v>
      </c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6" t="s">
        <v>98</v>
      </c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 t="s">
        <v>2</v>
      </c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 t="s">
        <v>3</v>
      </c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 t="s">
        <v>4</v>
      </c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 t="s">
        <v>5</v>
      </c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 t="s">
        <v>6</v>
      </c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 t="s">
        <v>7</v>
      </c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 t="s">
        <v>8</v>
      </c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 t="s">
        <v>9</v>
      </c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 t="s">
        <v>10</v>
      </c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 t="s">
        <v>11</v>
      </c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 t="s">
        <v>12</v>
      </c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 t="s">
        <v>13</v>
      </c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 t="s">
        <v>14</v>
      </c>
      <c r="IC1" s="167"/>
      <c r="ID1" s="167"/>
      <c r="IE1" s="167"/>
      <c r="IF1" s="167"/>
      <c r="IG1" s="167"/>
      <c r="IH1" s="167"/>
      <c r="II1" s="167"/>
      <c r="IJ1" s="167"/>
      <c r="IK1" s="167"/>
      <c r="IL1" s="170"/>
      <c r="IM1" s="58"/>
    </row>
    <row r="2" spans="1:324" ht="71.25" customHeight="1" x14ac:dyDescent="0.2">
      <c r="A2" s="107" t="s">
        <v>83</v>
      </c>
      <c r="B2" s="108" t="s">
        <v>82</v>
      </c>
      <c r="C2" s="108" t="s">
        <v>88</v>
      </c>
      <c r="D2" s="109" t="s">
        <v>89</v>
      </c>
      <c r="E2" s="108" t="s">
        <v>1</v>
      </c>
      <c r="F2" s="110" t="s">
        <v>0</v>
      </c>
      <c r="G2" s="111" t="s">
        <v>104</v>
      </c>
      <c r="H2" s="112" t="s">
        <v>54</v>
      </c>
      <c r="I2" s="113" t="s">
        <v>54</v>
      </c>
      <c r="J2" s="114" t="s">
        <v>65</v>
      </c>
      <c r="K2" s="115" t="s">
        <v>66</v>
      </c>
      <c r="L2" s="107" t="s">
        <v>51</v>
      </c>
      <c r="M2" s="116" t="s">
        <v>91</v>
      </c>
      <c r="N2" s="116" t="s">
        <v>49</v>
      </c>
      <c r="O2" s="116" t="s">
        <v>50</v>
      </c>
      <c r="P2" s="117" t="s">
        <v>48</v>
      </c>
      <c r="Q2" s="118" t="s">
        <v>32</v>
      </c>
      <c r="R2" s="108" t="s">
        <v>33</v>
      </c>
      <c r="S2" s="108" t="s">
        <v>34</v>
      </c>
      <c r="T2" s="108" t="s">
        <v>35</v>
      </c>
      <c r="U2" s="108" t="s">
        <v>36</v>
      </c>
      <c r="V2" s="108" t="s">
        <v>37</v>
      </c>
      <c r="W2" s="108" t="s">
        <v>38</v>
      </c>
      <c r="X2" s="108" t="s">
        <v>31</v>
      </c>
      <c r="Y2" s="108" t="s">
        <v>39</v>
      </c>
      <c r="Z2" s="108" t="s">
        <v>99</v>
      </c>
      <c r="AA2" s="108" t="s">
        <v>95</v>
      </c>
      <c r="AB2" s="119" t="s">
        <v>42</v>
      </c>
      <c r="AC2" s="118" t="s">
        <v>43</v>
      </c>
      <c r="AD2" s="108" t="s">
        <v>31</v>
      </c>
      <c r="AE2" s="108" t="s">
        <v>44</v>
      </c>
      <c r="AF2" s="110" t="s">
        <v>45</v>
      </c>
      <c r="AG2" s="118" t="s">
        <v>32</v>
      </c>
      <c r="AH2" s="108" t="s">
        <v>33</v>
      </c>
      <c r="AI2" s="108" t="s">
        <v>34</v>
      </c>
      <c r="AJ2" s="108" t="s">
        <v>35</v>
      </c>
      <c r="AK2" s="108" t="s">
        <v>31</v>
      </c>
      <c r="AL2" s="108" t="s">
        <v>39</v>
      </c>
      <c r="AM2" s="108" t="s">
        <v>99</v>
      </c>
      <c r="AN2" s="108" t="s">
        <v>95</v>
      </c>
      <c r="AO2" s="119" t="s">
        <v>42</v>
      </c>
      <c r="AP2" s="118" t="s">
        <v>43</v>
      </c>
      <c r="AQ2" s="108" t="s">
        <v>31</v>
      </c>
      <c r="AR2" s="108" t="s">
        <v>44</v>
      </c>
      <c r="AS2" s="110" t="s">
        <v>45</v>
      </c>
      <c r="AT2" s="118" t="s">
        <v>87</v>
      </c>
      <c r="AU2" s="108" t="s">
        <v>33</v>
      </c>
      <c r="AV2" s="108" t="s">
        <v>34</v>
      </c>
      <c r="AW2" s="108" t="s">
        <v>31</v>
      </c>
      <c r="AX2" s="108" t="s">
        <v>39</v>
      </c>
      <c r="AY2" s="108" t="s">
        <v>99</v>
      </c>
      <c r="AZ2" s="108" t="s">
        <v>95</v>
      </c>
      <c r="BA2" s="119" t="s">
        <v>42</v>
      </c>
      <c r="BB2" s="118" t="s">
        <v>43</v>
      </c>
      <c r="BC2" s="108" t="s">
        <v>31</v>
      </c>
      <c r="BD2" s="108" t="s">
        <v>44</v>
      </c>
      <c r="BE2" s="110" t="s">
        <v>45</v>
      </c>
      <c r="BF2" s="118" t="s">
        <v>84</v>
      </c>
      <c r="BG2" s="108" t="s">
        <v>32</v>
      </c>
      <c r="BH2" s="108" t="s">
        <v>31</v>
      </c>
      <c r="BI2" s="108" t="s">
        <v>39</v>
      </c>
      <c r="BJ2" s="108" t="s">
        <v>40</v>
      </c>
      <c r="BK2" s="108" t="s">
        <v>41</v>
      </c>
      <c r="BL2" s="119" t="s">
        <v>42</v>
      </c>
      <c r="BM2" s="120" t="s">
        <v>43</v>
      </c>
      <c r="BN2" s="116" t="s">
        <v>47</v>
      </c>
      <c r="BO2" s="116" t="s">
        <v>44</v>
      </c>
      <c r="BP2" s="116" t="s">
        <v>45</v>
      </c>
      <c r="BQ2" s="118" t="s">
        <v>87</v>
      </c>
      <c r="BR2" s="108" t="s">
        <v>33</v>
      </c>
      <c r="BS2" s="108" t="s">
        <v>34</v>
      </c>
      <c r="BT2" s="108" t="s">
        <v>35</v>
      </c>
      <c r="BU2" s="108" t="s">
        <v>31</v>
      </c>
      <c r="BV2" s="108" t="s">
        <v>39</v>
      </c>
      <c r="BW2" s="108" t="s">
        <v>99</v>
      </c>
      <c r="BX2" s="108" t="s">
        <v>95</v>
      </c>
      <c r="BY2" s="119" t="s">
        <v>42</v>
      </c>
      <c r="BZ2" s="118" t="s">
        <v>43</v>
      </c>
      <c r="CA2" s="108" t="s">
        <v>31</v>
      </c>
      <c r="CB2" s="119" t="s">
        <v>44</v>
      </c>
      <c r="CC2" s="121" t="s">
        <v>45</v>
      </c>
      <c r="CD2" s="122" t="s">
        <v>32</v>
      </c>
      <c r="CE2" s="123" t="s">
        <v>33</v>
      </c>
      <c r="CF2" s="123" t="s">
        <v>31</v>
      </c>
      <c r="CG2" s="123" t="s">
        <v>39</v>
      </c>
      <c r="CH2" s="123" t="s">
        <v>99</v>
      </c>
      <c r="CI2" s="123" t="s">
        <v>95</v>
      </c>
      <c r="CJ2" s="124" t="s">
        <v>42</v>
      </c>
      <c r="CK2" s="122" t="s">
        <v>43</v>
      </c>
      <c r="CL2" s="123" t="s">
        <v>31</v>
      </c>
      <c r="CM2" s="123" t="s">
        <v>44</v>
      </c>
      <c r="CN2" s="125" t="s">
        <v>45</v>
      </c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7"/>
      <c r="CZ2" s="128"/>
      <c r="DA2" s="126"/>
      <c r="DB2" s="126"/>
      <c r="DC2" s="126"/>
      <c r="DD2" s="126"/>
      <c r="DE2" s="126"/>
      <c r="DF2" s="126"/>
      <c r="DG2" s="126"/>
      <c r="DH2" s="126"/>
      <c r="DI2" s="126"/>
      <c r="DJ2" s="127"/>
      <c r="DK2" s="128"/>
      <c r="DL2" s="126"/>
      <c r="DM2" s="126"/>
      <c r="DN2" s="126"/>
      <c r="DO2" s="126"/>
      <c r="DP2" s="126"/>
      <c r="DQ2" s="126"/>
      <c r="DR2" s="126"/>
      <c r="DS2" s="126"/>
      <c r="DT2" s="126"/>
      <c r="DU2" s="127"/>
      <c r="DV2" s="128"/>
      <c r="DW2" s="126"/>
      <c r="DX2" s="126"/>
      <c r="DY2" s="126"/>
      <c r="DZ2" s="126"/>
      <c r="EA2" s="126"/>
      <c r="EB2" s="126"/>
      <c r="EC2" s="126"/>
      <c r="ED2" s="126"/>
      <c r="EE2" s="126"/>
      <c r="EF2" s="127"/>
      <c r="EG2" s="128"/>
      <c r="EH2" s="126"/>
      <c r="EI2" s="126"/>
      <c r="EJ2" s="126"/>
      <c r="EK2" s="126"/>
      <c r="EL2" s="126"/>
      <c r="EM2" s="126"/>
      <c r="EN2" s="126"/>
      <c r="EO2" s="126"/>
      <c r="EP2" s="126"/>
      <c r="EQ2" s="127"/>
      <c r="ER2" s="128"/>
      <c r="ES2" s="126"/>
      <c r="ET2" s="126"/>
      <c r="EU2" s="126"/>
      <c r="EV2" s="126"/>
      <c r="EW2" s="126"/>
      <c r="EX2" s="126"/>
      <c r="EY2" s="126"/>
      <c r="EZ2" s="126"/>
      <c r="FA2" s="126"/>
      <c r="FB2" s="127"/>
      <c r="FC2" s="128"/>
      <c r="FD2" s="126"/>
      <c r="FE2" s="126"/>
      <c r="FF2" s="126"/>
      <c r="FG2" s="126"/>
      <c r="FH2" s="126"/>
      <c r="FI2" s="126"/>
      <c r="FJ2" s="126"/>
      <c r="FK2" s="126"/>
      <c r="FL2" s="126"/>
      <c r="FM2" s="127"/>
      <c r="FN2" s="128"/>
      <c r="FO2" s="126"/>
      <c r="FP2" s="126"/>
      <c r="FQ2" s="126"/>
      <c r="FR2" s="126"/>
      <c r="FS2" s="126"/>
      <c r="FT2" s="126"/>
      <c r="FU2" s="126"/>
      <c r="FV2" s="126"/>
      <c r="FW2" s="126"/>
      <c r="FX2" s="127"/>
      <c r="FY2" s="128"/>
      <c r="FZ2" s="126"/>
      <c r="GA2" s="126"/>
      <c r="GB2" s="126"/>
      <c r="GC2" s="126"/>
      <c r="GD2" s="126"/>
      <c r="GE2" s="126"/>
      <c r="GF2" s="126"/>
      <c r="GG2" s="126"/>
      <c r="GH2" s="126"/>
      <c r="GI2" s="127"/>
      <c r="GJ2" s="128"/>
      <c r="GK2" s="126"/>
      <c r="GL2" s="126"/>
      <c r="GM2" s="126"/>
      <c r="GN2" s="126"/>
      <c r="GO2" s="126"/>
      <c r="GP2" s="126"/>
      <c r="GQ2" s="126"/>
      <c r="GR2" s="126"/>
      <c r="GS2" s="126"/>
      <c r="GT2" s="127"/>
      <c r="GU2" s="128"/>
      <c r="GV2" s="126"/>
      <c r="GW2" s="126"/>
      <c r="GX2" s="126"/>
      <c r="GY2" s="126"/>
      <c r="GZ2" s="126"/>
      <c r="HA2" s="126"/>
      <c r="HB2" s="126"/>
      <c r="HC2" s="126"/>
      <c r="HD2" s="126"/>
      <c r="HE2" s="127"/>
      <c r="HF2" s="128"/>
      <c r="HG2" s="126"/>
      <c r="HH2" s="126"/>
      <c r="HI2" s="126"/>
      <c r="HJ2" s="126"/>
      <c r="HK2" s="126"/>
      <c r="HL2" s="126"/>
      <c r="HM2" s="126"/>
      <c r="HN2" s="126"/>
      <c r="HO2" s="126"/>
      <c r="HP2" s="127"/>
      <c r="HQ2" s="128"/>
      <c r="HR2" s="126"/>
      <c r="HS2" s="126"/>
      <c r="HT2" s="126"/>
      <c r="HU2" s="126"/>
      <c r="HV2" s="126"/>
      <c r="HW2" s="126"/>
      <c r="HX2" s="126"/>
      <c r="HY2" s="126"/>
      <c r="HZ2" s="126"/>
      <c r="IA2" s="127"/>
      <c r="IB2" s="128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58"/>
    </row>
    <row r="3" spans="1:324" ht="12.75" customHeight="1" x14ac:dyDescent="0.2">
      <c r="A3" s="33">
        <v>1</v>
      </c>
      <c r="B3" s="48" t="s">
        <v>116</v>
      </c>
      <c r="C3" s="25"/>
      <c r="D3" s="49"/>
      <c r="E3" s="49" t="s">
        <v>117</v>
      </c>
      <c r="F3" s="50" t="s">
        <v>21</v>
      </c>
      <c r="G3" s="105"/>
      <c r="H3" s="24"/>
      <c r="I3" s="21"/>
      <c r="J3" s="34"/>
      <c r="K3" s="22"/>
      <c r="L3" s="44">
        <f t="shared" ref="L3:L8" si="0">M3+N3+P3</f>
        <v>213.37</v>
      </c>
      <c r="M3" s="45">
        <f t="shared" ref="M3:M8" si="1">AC3+AP3+BB3+BM3+BZ3+CK3+CV3+DG3+DR3+EC3+EN3+EY3+FJ3+FU3+GF3+GQ3+HB3+HM3+HX3+II3</f>
        <v>178.37</v>
      </c>
      <c r="N3" s="36">
        <f t="shared" ref="N3:N8" si="2">AE3+AR3+BD3+BO3+CB3+CM3+CX3+DI3+DT3+EE3+EP3+FA3+FL3+FW3+GH3+GS3+HD3+HO3+HZ3+IK3</f>
        <v>5</v>
      </c>
      <c r="O3" s="37">
        <f t="shared" ref="O3:O8" si="3">P3</f>
        <v>30</v>
      </c>
      <c r="P3" s="46">
        <f t="shared" ref="P3:P8" si="4">X3+AK3+AW3+BH3+BU3+CF3+CQ3+DB3+DM3+DX3+EI3+ET3+FE3+FP3+GA3+GL3+GW3+HH3+HS3+ID3</f>
        <v>30</v>
      </c>
      <c r="Q3" s="31">
        <v>46.32</v>
      </c>
      <c r="R3" s="28"/>
      <c r="S3" s="28"/>
      <c r="T3" s="28"/>
      <c r="U3" s="28"/>
      <c r="V3" s="28"/>
      <c r="W3" s="28"/>
      <c r="X3" s="29">
        <v>7</v>
      </c>
      <c r="Y3" s="29">
        <v>0</v>
      </c>
      <c r="Z3" s="29">
        <v>0</v>
      </c>
      <c r="AA3" s="29">
        <v>0</v>
      </c>
      <c r="AB3" s="30">
        <v>0</v>
      </c>
      <c r="AC3" s="27">
        <f t="shared" ref="AC3:AC8" si="5">Q3+R3+S3+T3+U3+V3+W3</f>
        <v>46.32</v>
      </c>
      <c r="AD3" s="26">
        <f t="shared" ref="AD3:AD8" si="6">X3</f>
        <v>7</v>
      </c>
      <c r="AE3" s="23">
        <f t="shared" ref="AE3:AE8" si="7">(Y3*3)+(Z3*10)+(AA3*5)+(AB3*20)</f>
        <v>0</v>
      </c>
      <c r="AF3" s="43">
        <f t="shared" ref="AF3:AF8" si="8">AC3+AD3+AE3</f>
        <v>53.32</v>
      </c>
      <c r="AG3" s="31">
        <v>13.99</v>
      </c>
      <c r="AH3" s="28">
        <v>7.57</v>
      </c>
      <c r="AI3" s="28">
        <v>7.49</v>
      </c>
      <c r="AJ3" s="28"/>
      <c r="AK3" s="29">
        <v>7</v>
      </c>
      <c r="AL3" s="29">
        <v>0</v>
      </c>
      <c r="AM3" s="29">
        <v>0</v>
      </c>
      <c r="AN3" s="29">
        <v>0</v>
      </c>
      <c r="AO3" s="30">
        <v>0</v>
      </c>
      <c r="AP3" s="27">
        <f t="shared" ref="AP3:AP8" si="9">AG3+AH3+AI3+AJ3</f>
        <v>29.05</v>
      </c>
      <c r="AQ3" s="26">
        <f t="shared" ref="AQ3:AQ8" si="10">AK3</f>
        <v>7</v>
      </c>
      <c r="AR3" s="23">
        <f t="shared" ref="AR3:AR8" si="11">(AL3*3)+(AM3*10)+(AN3*5)+(AO3*20)</f>
        <v>0</v>
      </c>
      <c r="AS3" s="43">
        <f t="shared" ref="AS3:AS8" si="12">AP3+AQ3+AR3</f>
        <v>36.049999999999997</v>
      </c>
      <c r="AT3" s="31">
        <v>32.159999999999997</v>
      </c>
      <c r="AU3" s="28"/>
      <c r="AV3" s="28"/>
      <c r="AW3" s="29">
        <v>3</v>
      </c>
      <c r="AX3" s="29">
        <v>0</v>
      </c>
      <c r="AY3" s="29">
        <v>0</v>
      </c>
      <c r="AZ3" s="29">
        <v>1</v>
      </c>
      <c r="BA3" s="30">
        <v>0</v>
      </c>
      <c r="BB3" s="27">
        <f t="shared" ref="BB3:BB8" si="13">AT3+AU3+AV3</f>
        <v>32.159999999999997</v>
      </c>
      <c r="BC3" s="26">
        <f t="shared" ref="BC3:BC8" si="14">AW3</f>
        <v>3</v>
      </c>
      <c r="BD3" s="23">
        <f t="shared" ref="BD3:BD8" si="15">(AX3*3)+(AY3*10)+(AZ3*5)+(BA3*20)</f>
        <v>5</v>
      </c>
      <c r="BE3" s="43">
        <f t="shared" ref="BE3:BE8" si="16">BB3+BC3+BD3</f>
        <v>40.159999999999997</v>
      </c>
      <c r="BF3" s="27"/>
      <c r="BG3" s="42"/>
      <c r="BH3" s="29"/>
      <c r="BI3" s="29"/>
      <c r="BJ3" s="29"/>
      <c r="BK3" s="29"/>
      <c r="BL3" s="30"/>
      <c r="BM3" s="40"/>
      <c r="BN3" s="37"/>
      <c r="BO3" s="36"/>
      <c r="BP3" s="35"/>
      <c r="BQ3" s="31">
        <v>35.81</v>
      </c>
      <c r="BR3" s="28"/>
      <c r="BS3" s="28"/>
      <c r="BT3" s="28"/>
      <c r="BU3" s="29">
        <v>2</v>
      </c>
      <c r="BV3" s="29">
        <v>0</v>
      </c>
      <c r="BW3" s="29">
        <v>0</v>
      </c>
      <c r="BX3" s="29">
        <v>0</v>
      </c>
      <c r="BY3" s="30">
        <v>0</v>
      </c>
      <c r="BZ3" s="27">
        <f t="shared" ref="BZ3:BZ8" si="17">BQ3+BR3+BS3+BT3</f>
        <v>35.81</v>
      </c>
      <c r="CA3" s="26">
        <f t="shared" ref="CA3:CA8" si="18">BU3</f>
        <v>2</v>
      </c>
      <c r="CB3" s="32">
        <f t="shared" ref="CB3:CB8" si="19">(BV3*3)+(BW3*10)+(BX3*5)+(BY3*20)</f>
        <v>0</v>
      </c>
      <c r="CC3" s="52">
        <f t="shared" ref="CC3:CC8" si="20">BZ3+CA3+CB3</f>
        <v>37.81</v>
      </c>
      <c r="CD3" s="31">
        <v>35.03</v>
      </c>
      <c r="CE3" s="28"/>
      <c r="CF3" s="29">
        <v>11</v>
      </c>
      <c r="CG3" s="29">
        <v>0</v>
      </c>
      <c r="CH3" s="29">
        <v>0</v>
      </c>
      <c r="CI3" s="29">
        <v>0</v>
      </c>
      <c r="CJ3" s="30">
        <v>0</v>
      </c>
      <c r="CK3" s="27">
        <f t="shared" ref="CK3:CK8" si="21">CD3+CE3</f>
        <v>35.03</v>
      </c>
      <c r="CL3" s="26">
        <f t="shared" ref="CL3:CL8" si="22">CF3</f>
        <v>11</v>
      </c>
      <c r="CM3" s="23">
        <f t="shared" ref="CM3:CM8" si="23">(CG3*3)+(CH3*10)+(CI3*5)+(CJ3*20)</f>
        <v>0</v>
      </c>
      <c r="CN3" s="43">
        <f t="shared" ref="CN3:CN8" si="24">CK3+CL3+CM3</f>
        <v>46.03</v>
      </c>
      <c r="CO3" s="4"/>
      <c r="CP3" s="4"/>
      <c r="CQ3" s="4"/>
      <c r="CR3" s="4"/>
      <c r="CS3" s="4"/>
      <c r="CT3" s="4"/>
      <c r="CU3" s="4"/>
      <c r="CV3" s="53"/>
      <c r="CX3" s="4"/>
      <c r="CY3" s="54"/>
      <c r="CZ3" s="39"/>
      <c r="DA3" s="4"/>
      <c r="DB3" s="4"/>
      <c r="DC3" s="4"/>
      <c r="DD3" s="4"/>
      <c r="DE3" s="4"/>
      <c r="DF3" s="4"/>
      <c r="DG3" s="53"/>
      <c r="DI3" s="4"/>
      <c r="DJ3" s="54"/>
      <c r="DK3" s="39"/>
      <c r="DL3" s="4"/>
      <c r="DM3" s="4"/>
      <c r="DN3" s="4"/>
      <c r="DO3" s="4"/>
      <c r="DP3" s="4"/>
      <c r="DQ3" s="4"/>
      <c r="DR3" s="53"/>
      <c r="DT3" s="4"/>
      <c r="DU3" s="54"/>
      <c r="DV3" s="39"/>
      <c r="DW3" s="4"/>
      <c r="DX3" s="4"/>
      <c r="DY3" s="4"/>
      <c r="DZ3" s="4"/>
      <c r="EA3" s="4"/>
      <c r="EB3" s="4"/>
      <c r="EC3" s="53"/>
      <c r="EE3" s="4"/>
      <c r="EF3" s="54"/>
      <c r="EG3" s="39"/>
      <c r="EH3" s="4"/>
      <c r="EI3" s="4"/>
      <c r="EJ3" s="4"/>
      <c r="EK3" s="4"/>
      <c r="EL3" s="4"/>
      <c r="EM3" s="4"/>
      <c r="EN3" s="53"/>
      <c r="EP3" s="4"/>
      <c r="EQ3" s="54"/>
      <c r="ER3" s="39"/>
      <c r="ES3" s="4"/>
      <c r="ET3" s="4"/>
      <c r="EU3" s="4"/>
      <c r="EV3" s="4"/>
      <c r="EW3" s="4"/>
      <c r="EX3" s="4"/>
      <c r="EY3" s="53"/>
      <c r="FA3" s="4"/>
      <c r="FB3" s="54"/>
      <c r="FC3" s="39"/>
      <c r="FD3" s="4"/>
      <c r="FE3" s="4"/>
      <c r="FF3" s="4"/>
      <c r="FG3" s="4"/>
      <c r="FH3" s="4"/>
      <c r="FI3" s="4"/>
      <c r="FJ3" s="53"/>
      <c r="FL3" s="4"/>
      <c r="FM3" s="54"/>
      <c r="FN3" s="39"/>
      <c r="FO3" s="4"/>
      <c r="FP3" s="4"/>
      <c r="FQ3" s="4"/>
      <c r="FR3" s="4"/>
      <c r="FS3" s="4"/>
      <c r="FT3" s="4"/>
      <c r="FU3" s="53"/>
      <c r="FW3" s="4"/>
      <c r="FX3" s="54"/>
      <c r="FY3" s="39"/>
      <c r="FZ3" s="4"/>
      <c r="GA3" s="4"/>
      <c r="GB3" s="4"/>
      <c r="GC3" s="4"/>
      <c r="GD3" s="4"/>
      <c r="GE3" s="4"/>
      <c r="GF3" s="53"/>
      <c r="GH3" s="4"/>
      <c r="GI3" s="54"/>
      <c r="GJ3" s="39"/>
      <c r="GK3" s="4"/>
      <c r="GL3" s="4"/>
      <c r="GM3" s="4"/>
      <c r="GN3" s="4"/>
      <c r="GO3" s="4"/>
      <c r="GP3" s="4"/>
      <c r="GQ3" s="53"/>
      <c r="GS3" s="4"/>
      <c r="GT3" s="54"/>
      <c r="GU3" s="39"/>
      <c r="GV3" s="4"/>
      <c r="GW3" s="4"/>
      <c r="GX3" s="4"/>
      <c r="GY3" s="4"/>
      <c r="GZ3" s="4"/>
      <c r="HA3" s="4"/>
      <c r="HB3" s="53"/>
      <c r="HD3" s="4"/>
      <c r="HE3" s="54"/>
      <c r="HF3" s="39"/>
      <c r="HG3" s="4"/>
      <c r="HH3" s="4"/>
      <c r="HI3" s="4"/>
      <c r="HJ3" s="4"/>
      <c r="HK3" s="4"/>
      <c r="HL3" s="4"/>
      <c r="HM3" s="53"/>
      <c r="HO3" s="4"/>
      <c r="HP3" s="54"/>
      <c r="HQ3" s="39"/>
      <c r="HR3" s="4"/>
      <c r="HS3" s="4"/>
      <c r="HT3" s="4"/>
      <c r="HU3" s="4"/>
      <c r="HV3" s="4"/>
      <c r="HW3" s="4"/>
      <c r="HX3" s="53"/>
      <c r="HZ3" s="4"/>
      <c r="IA3" s="54"/>
      <c r="IB3" s="39"/>
      <c r="IC3" s="4"/>
      <c r="ID3" s="4"/>
      <c r="IE3" s="4"/>
      <c r="IF3" s="4"/>
      <c r="IG3" s="4"/>
      <c r="IH3" s="4"/>
      <c r="II3" s="53"/>
      <c r="IK3" s="4"/>
      <c r="IL3" s="4"/>
      <c r="IM3" s="58"/>
      <c r="IN3" s="4"/>
      <c r="IO3" s="4"/>
      <c r="IR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</row>
    <row r="4" spans="1:324" ht="12.75" customHeight="1" x14ac:dyDescent="0.2">
      <c r="A4" s="33">
        <v>2</v>
      </c>
      <c r="B4" s="48" t="s">
        <v>150</v>
      </c>
      <c r="C4" s="25"/>
      <c r="D4" s="49"/>
      <c r="E4" s="49" t="s">
        <v>117</v>
      </c>
      <c r="F4" s="50" t="s">
        <v>22</v>
      </c>
      <c r="G4" s="105"/>
      <c r="H4" s="24" t="e">
        <f>IF(AND(OR(#REF!="Y",#REF!="Y"),J4&lt;5,K4&lt;5),IF(AND(J4=#REF!,K4=#REF!),#REF!+1,1),"")</f>
        <v>#REF!</v>
      </c>
      <c r="I4" s="21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4" t="str">
        <f>IF(ISNA(VLOOKUP(E4,SortLookup!$A$1:$B$5,2,FALSE))," ",VLOOKUP(E4,SortLookup!$A$1:$B$5,2,FALSE))</f>
        <v xml:space="preserve"> </v>
      </c>
      <c r="K4" s="22">
        <f>IF(ISNA(VLOOKUP(F4,SortLookup!$A$7:$B$11,2,FALSE))," ",VLOOKUP(F4,SortLookup!$A$7:$B$11,2,FALSE))</f>
        <v>3</v>
      </c>
      <c r="L4" s="44">
        <f t="shared" si="0"/>
        <v>214.79</v>
      </c>
      <c r="M4" s="45">
        <f t="shared" si="1"/>
        <v>183.79</v>
      </c>
      <c r="N4" s="36">
        <f t="shared" si="2"/>
        <v>3</v>
      </c>
      <c r="O4" s="37">
        <f t="shared" si="3"/>
        <v>28</v>
      </c>
      <c r="P4" s="46">
        <f t="shared" si="4"/>
        <v>28</v>
      </c>
      <c r="Q4" s="31">
        <v>58.3</v>
      </c>
      <c r="R4" s="28"/>
      <c r="S4" s="28"/>
      <c r="T4" s="28"/>
      <c r="U4" s="28"/>
      <c r="V4" s="28"/>
      <c r="W4" s="28"/>
      <c r="X4" s="29">
        <v>4</v>
      </c>
      <c r="Y4" s="29">
        <v>0</v>
      </c>
      <c r="Z4" s="29">
        <v>0</v>
      </c>
      <c r="AA4" s="29">
        <v>0</v>
      </c>
      <c r="AB4" s="30">
        <v>0</v>
      </c>
      <c r="AC4" s="27">
        <f t="shared" si="5"/>
        <v>58.3</v>
      </c>
      <c r="AD4" s="26">
        <f t="shared" si="6"/>
        <v>4</v>
      </c>
      <c r="AE4" s="23">
        <f t="shared" si="7"/>
        <v>0</v>
      </c>
      <c r="AF4" s="43">
        <f t="shared" si="8"/>
        <v>62.3</v>
      </c>
      <c r="AG4" s="31">
        <v>14.44</v>
      </c>
      <c r="AH4" s="28">
        <v>9.0299999999999994</v>
      </c>
      <c r="AI4" s="28">
        <v>8.1</v>
      </c>
      <c r="AJ4" s="28"/>
      <c r="AK4" s="29">
        <v>14</v>
      </c>
      <c r="AL4" s="29">
        <v>0</v>
      </c>
      <c r="AM4" s="29">
        <v>0</v>
      </c>
      <c r="AN4" s="29">
        <v>0</v>
      </c>
      <c r="AO4" s="30">
        <v>0</v>
      </c>
      <c r="AP4" s="27">
        <f t="shared" si="9"/>
        <v>31.57</v>
      </c>
      <c r="AQ4" s="26">
        <f t="shared" si="10"/>
        <v>14</v>
      </c>
      <c r="AR4" s="23">
        <f t="shared" si="11"/>
        <v>0</v>
      </c>
      <c r="AS4" s="43">
        <f t="shared" si="12"/>
        <v>45.57</v>
      </c>
      <c r="AT4" s="31">
        <v>28.93</v>
      </c>
      <c r="AU4" s="28"/>
      <c r="AV4" s="28"/>
      <c r="AW4" s="29">
        <v>2</v>
      </c>
      <c r="AX4" s="29">
        <v>0</v>
      </c>
      <c r="AY4" s="29">
        <v>0</v>
      </c>
      <c r="AZ4" s="29">
        <v>0</v>
      </c>
      <c r="BA4" s="30">
        <v>0</v>
      </c>
      <c r="BB4" s="27">
        <f t="shared" si="13"/>
        <v>28.93</v>
      </c>
      <c r="BC4" s="26">
        <f t="shared" si="14"/>
        <v>2</v>
      </c>
      <c r="BD4" s="23">
        <f t="shared" si="15"/>
        <v>0</v>
      </c>
      <c r="BE4" s="43">
        <f t="shared" si="16"/>
        <v>30.93</v>
      </c>
      <c r="BF4" s="27"/>
      <c r="BG4" s="42"/>
      <c r="BH4" s="29"/>
      <c r="BI4" s="29"/>
      <c r="BJ4" s="29"/>
      <c r="BK4" s="29"/>
      <c r="BL4" s="30"/>
      <c r="BM4" s="40">
        <f>BF4+BG4</f>
        <v>0</v>
      </c>
      <c r="BN4" s="37">
        <f>BH4/2</f>
        <v>0</v>
      </c>
      <c r="BO4" s="36">
        <f>(BI4*3)+(BJ4*5)+(BK4*5)+(BL4*20)</f>
        <v>0</v>
      </c>
      <c r="BP4" s="35">
        <f>BM4+BN4+BO4</f>
        <v>0</v>
      </c>
      <c r="BQ4" s="31">
        <v>33.130000000000003</v>
      </c>
      <c r="BR4" s="28"/>
      <c r="BS4" s="28"/>
      <c r="BT4" s="28"/>
      <c r="BU4" s="29">
        <v>6</v>
      </c>
      <c r="BV4" s="29">
        <v>1</v>
      </c>
      <c r="BW4" s="29">
        <v>0</v>
      </c>
      <c r="BX4" s="29">
        <v>0</v>
      </c>
      <c r="BY4" s="30">
        <v>0</v>
      </c>
      <c r="BZ4" s="27">
        <f t="shared" si="17"/>
        <v>33.130000000000003</v>
      </c>
      <c r="CA4" s="26">
        <f t="shared" si="18"/>
        <v>6</v>
      </c>
      <c r="CB4" s="32">
        <f t="shared" si="19"/>
        <v>3</v>
      </c>
      <c r="CC4" s="52">
        <f t="shared" si="20"/>
        <v>42.13</v>
      </c>
      <c r="CD4" s="31">
        <v>31.86</v>
      </c>
      <c r="CE4" s="28"/>
      <c r="CF4" s="29">
        <v>2</v>
      </c>
      <c r="CG4" s="29">
        <v>0</v>
      </c>
      <c r="CH4" s="29">
        <v>0</v>
      </c>
      <c r="CI4" s="29">
        <v>0</v>
      </c>
      <c r="CJ4" s="30">
        <v>0</v>
      </c>
      <c r="CK4" s="27">
        <f t="shared" si="21"/>
        <v>31.86</v>
      </c>
      <c r="CL4" s="26">
        <f t="shared" si="22"/>
        <v>2</v>
      </c>
      <c r="CM4" s="23">
        <f t="shared" si="23"/>
        <v>0</v>
      </c>
      <c r="CN4" s="43">
        <f t="shared" si="24"/>
        <v>33.86</v>
      </c>
      <c r="CO4" s="4"/>
      <c r="CP4" s="4"/>
      <c r="CQ4" s="4"/>
      <c r="CR4" s="4"/>
      <c r="CS4" s="4"/>
      <c r="CT4" s="4"/>
      <c r="CU4" s="4"/>
      <c r="CV4" s="53"/>
      <c r="CX4" s="4"/>
      <c r="CY4" s="54"/>
      <c r="CZ4" s="39"/>
      <c r="DA4" s="4"/>
      <c r="DB4" s="4"/>
      <c r="DC4" s="4"/>
      <c r="DD4" s="4"/>
      <c r="DE4" s="4"/>
      <c r="DF4" s="4"/>
      <c r="DG4" s="53"/>
      <c r="DI4" s="4"/>
      <c r="DJ4" s="54"/>
      <c r="DK4" s="39"/>
      <c r="DL4" s="4"/>
      <c r="DM4" s="4"/>
      <c r="DN4" s="4"/>
      <c r="DO4" s="4"/>
      <c r="DP4" s="4"/>
      <c r="DQ4" s="4"/>
      <c r="DR4" s="53"/>
      <c r="DT4" s="4"/>
      <c r="DU4" s="54"/>
      <c r="DV4" s="39"/>
      <c r="DW4" s="4"/>
      <c r="DX4" s="4"/>
      <c r="DY4" s="4"/>
      <c r="DZ4" s="4"/>
      <c r="EA4" s="4"/>
      <c r="EB4" s="4"/>
      <c r="EC4" s="53"/>
      <c r="EE4" s="4"/>
      <c r="EF4" s="54"/>
      <c r="EG4" s="39"/>
      <c r="EH4" s="4"/>
      <c r="EI4" s="4"/>
      <c r="EJ4" s="4"/>
      <c r="EK4" s="4"/>
      <c r="EL4" s="4"/>
      <c r="EM4" s="4"/>
      <c r="EN4" s="53"/>
      <c r="EP4" s="4"/>
      <c r="EQ4" s="54"/>
      <c r="ER4" s="39"/>
      <c r="ES4" s="4"/>
      <c r="ET4" s="4"/>
      <c r="EU4" s="4"/>
      <c r="EV4" s="4"/>
      <c r="EW4" s="4"/>
      <c r="EX4" s="4"/>
      <c r="EY4" s="53"/>
      <c r="FA4" s="4"/>
      <c r="FB4" s="54"/>
      <c r="FC4" s="39"/>
      <c r="FD4" s="4"/>
      <c r="FE4" s="4"/>
      <c r="FF4" s="4"/>
      <c r="FG4" s="4"/>
      <c r="FH4" s="4"/>
      <c r="FI4" s="4"/>
      <c r="FJ4" s="53"/>
      <c r="FL4" s="4"/>
      <c r="FM4" s="54"/>
      <c r="FN4" s="39"/>
      <c r="FO4" s="4"/>
      <c r="FP4" s="4"/>
      <c r="FQ4" s="4"/>
      <c r="FR4" s="4"/>
      <c r="FS4" s="4"/>
      <c r="FT4" s="4"/>
      <c r="FU4" s="53"/>
      <c r="FW4" s="4"/>
      <c r="FX4" s="54"/>
      <c r="FY4" s="39"/>
      <c r="FZ4" s="4"/>
      <c r="GA4" s="4"/>
      <c r="GB4" s="4"/>
      <c r="GC4" s="4"/>
      <c r="GD4" s="4"/>
      <c r="GE4" s="4"/>
      <c r="GF4" s="53"/>
      <c r="GH4" s="4"/>
      <c r="GI4" s="54"/>
      <c r="GJ4" s="39"/>
      <c r="GK4" s="4"/>
      <c r="GL4" s="4"/>
      <c r="GM4" s="4"/>
      <c r="GN4" s="4"/>
      <c r="GO4" s="4"/>
      <c r="GP4" s="4"/>
      <c r="GQ4" s="53"/>
      <c r="GS4" s="4"/>
      <c r="GT4" s="54"/>
      <c r="GU4" s="39"/>
      <c r="GV4" s="4"/>
      <c r="GW4" s="4"/>
      <c r="GX4" s="4"/>
      <c r="GY4" s="4"/>
      <c r="GZ4" s="4"/>
      <c r="HA4" s="4"/>
      <c r="HB4" s="53"/>
      <c r="HD4" s="4"/>
      <c r="HE4" s="54"/>
      <c r="HF4" s="39"/>
      <c r="HG4" s="4"/>
      <c r="HH4" s="4"/>
      <c r="HI4" s="4"/>
      <c r="HJ4" s="4"/>
      <c r="HK4" s="4"/>
      <c r="HL4" s="4"/>
      <c r="HM4" s="53"/>
      <c r="HO4" s="4"/>
      <c r="HP4" s="54"/>
      <c r="HQ4" s="39"/>
      <c r="HR4" s="4"/>
      <c r="HS4" s="4"/>
      <c r="HT4" s="4"/>
      <c r="HU4" s="4"/>
      <c r="HV4" s="4"/>
      <c r="HW4" s="4"/>
      <c r="HX4" s="53"/>
      <c r="HZ4" s="4"/>
      <c r="IA4" s="54"/>
      <c r="IB4" s="39"/>
      <c r="IC4" s="4"/>
      <c r="ID4" s="4"/>
      <c r="IE4" s="4"/>
      <c r="IF4" s="4"/>
      <c r="IG4" s="4"/>
      <c r="IH4" s="4"/>
      <c r="II4" s="53"/>
      <c r="IK4" s="4"/>
      <c r="IL4" s="4"/>
      <c r="IM4" s="58"/>
      <c r="IP4" s="4"/>
      <c r="IQ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</row>
    <row r="5" spans="1:324" x14ac:dyDescent="0.2">
      <c r="A5" s="33">
        <v>3</v>
      </c>
      <c r="B5" s="48" t="s">
        <v>124</v>
      </c>
      <c r="C5" s="25"/>
      <c r="D5" s="49"/>
      <c r="E5" s="49" t="s">
        <v>117</v>
      </c>
      <c r="F5" s="50" t="s">
        <v>22</v>
      </c>
      <c r="G5" s="105"/>
      <c r="H5" s="24" t="e">
        <f>IF(AND(OR(#REF!="Y",#REF!="Y"),J5&lt;5,K5&lt;5),IF(AND(J5=#REF!,K5=#REF!),#REF!+1,1),"")</f>
        <v>#REF!</v>
      </c>
      <c r="I5" s="21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4" t="str">
        <f>IF(ISNA(VLOOKUP(E5,SortLookup!$A$1:$B$5,2,FALSE))," ",VLOOKUP(E5,SortLookup!$A$1:$B$5,2,FALSE))</f>
        <v xml:space="preserve"> </v>
      </c>
      <c r="K5" s="22">
        <f>IF(ISNA(VLOOKUP(F5,SortLookup!$A$7:$B$11,2,FALSE))," ",VLOOKUP(F5,SortLookup!$A$7:$B$11,2,FALSE))</f>
        <v>3</v>
      </c>
      <c r="L5" s="44">
        <f t="shared" si="0"/>
        <v>266.91000000000003</v>
      </c>
      <c r="M5" s="45">
        <f t="shared" si="1"/>
        <v>223.91</v>
      </c>
      <c r="N5" s="36">
        <f t="shared" si="2"/>
        <v>3</v>
      </c>
      <c r="O5" s="37">
        <f t="shared" si="3"/>
        <v>40</v>
      </c>
      <c r="P5" s="46">
        <f t="shared" si="4"/>
        <v>40</v>
      </c>
      <c r="Q5" s="31">
        <v>58.89</v>
      </c>
      <c r="R5" s="28"/>
      <c r="S5" s="28"/>
      <c r="T5" s="28"/>
      <c r="U5" s="28"/>
      <c r="V5" s="28"/>
      <c r="W5" s="28"/>
      <c r="X5" s="29">
        <v>6</v>
      </c>
      <c r="Y5" s="29">
        <v>0</v>
      </c>
      <c r="Z5" s="29">
        <v>0</v>
      </c>
      <c r="AA5" s="29">
        <v>0</v>
      </c>
      <c r="AB5" s="30">
        <v>0</v>
      </c>
      <c r="AC5" s="27">
        <f t="shared" si="5"/>
        <v>58.89</v>
      </c>
      <c r="AD5" s="26">
        <f t="shared" si="6"/>
        <v>6</v>
      </c>
      <c r="AE5" s="23">
        <f t="shared" si="7"/>
        <v>0</v>
      </c>
      <c r="AF5" s="43">
        <f t="shared" si="8"/>
        <v>64.89</v>
      </c>
      <c r="AG5" s="31">
        <v>14.32</v>
      </c>
      <c r="AH5" s="28">
        <v>6.44</v>
      </c>
      <c r="AI5" s="28">
        <v>6.79</v>
      </c>
      <c r="AJ5" s="28"/>
      <c r="AK5" s="29">
        <v>16</v>
      </c>
      <c r="AL5" s="29">
        <v>0</v>
      </c>
      <c r="AM5" s="29">
        <v>0</v>
      </c>
      <c r="AN5" s="29">
        <v>0</v>
      </c>
      <c r="AO5" s="30">
        <v>0</v>
      </c>
      <c r="AP5" s="27">
        <f t="shared" si="9"/>
        <v>27.55</v>
      </c>
      <c r="AQ5" s="26">
        <f t="shared" si="10"/>
        <v>16</v>
      </c>
      <c r="AR5" s="23">
        <f t="shared" si="11"/>
        <v>0</v>
      </c>
      <c r="AS5" s="43">
        <f t="shared" si="12"/>
        <v>43.55</v>
      </c>
      <c r="AT5" s="31">
        <v>35.979999999999997</v>
      </c>
      <c r="AU5" s="28"/>
      <c r="AV5" s="28"/>
      <c r="AW5" s="29">
        <v>12</v>
      </c>
      <c r="AX5" s="29">
        <v>0</v>
      </c>
      <c r="AY5" s="29">
        <v>0</v>
      </c>
      <c r="AZ5" s="29">
        <v>0</v>
      </c>
      <c r="BA5" s="30">
        <v>0</v>
      </c>
      <c r="BB5" s="27">
        <f t="shared" si="13"/>
        <v>35.979999999999997</v>
      </c>
      <c r="BC5" s="26">
        <f t="shared" si="14"/>
        <v>12</v>
      </c>
      <c r="BD5" s="23">
        <f t="shared" si="15"/>
        <v>0</v>
      </c>
      <c r="BE5" s="43">
        <f t="shared" si="16"/>
        <v>47.98</v>
      </c>
      <c r="BF5" s="27"/>
      <c r="BG5" s="42"/>
      <c r="BH5" s="29"/>
      <c r="BI5" s="29"/>
      <c r="BJ5" s="29"/>
      <c r="BK5" s="29"/>
      <c r="BL5" s="30"/>
      <c r="BM5" s="40">
        <f>BF5+BG5</f>
        <v>0</v>
      </c>
      <c r="BN5" s="37">
        <f>BH5/2</f>
        <v>0</v>
      </c>
      <c r="BO5" s="36">
        <f>(BI5*3)+(BJ5*5)+(BK5*5)+(BL5*20)</f>
        <v>0</v>
      </c>
      <c r="BP5" s="35">
        <f>BM5+BN5+BO5</f>
        <v>0</v>
      </c>
      <c r="BQ5" s="31">
        <v>39.67</v>
      </c>
      <c r="BR5" s="28"/>
      <c r="BS5" s="28"/>
      <c r="BT5" s="28"/>
      <c r="BU5" s="29">
        <v>2</v>
      </c>
      <c r="BV5" s="29">
        <v>0</v>
      </c>
      <c r="BW5" s="29">
        <v>0</v>
      </c>
      <c r="BX5" s="29">
        <v>0</v>
      </c>
      <c r="BY5" s="30">
        <v>0</v>
      </c>
      <c r="BZ5" s="27">
        <f t="shared" si="17"/>
        <v>39.67</v>
      </c>
      <c r="CA5" s="26">
        <f t="shared" si="18"/>
        <v>2</v>
      </c>
      <c r="CB5" s="32">
        <f t="shared" si="19"/>
        <v>0</v>
      </c>
      <c r="CC5" s="52">
        <f t="shared" si="20"/>
        <v>41.67</v>
      </c>
      <c r="CD5" s="31">
        <v>61.82</v>
      </c>
      <c r="CE5" s="28"/>
      <c r="CF5" s="29">
        <v>4</v>
      </c>
      <c r="CG5" s="29">
        <v>1</v>
      </c>
      <c r="CH5" s="29">
        <v>0</v>
      </c>
      <c r="CI5" s="29">
        <v>0</v>
      </c>
      <c r="CJ5" s="30">
        <v>0</v>
      </c>
      <c r="CK5" s="27">
        <f t="shared" si="21"/>
        <v>61.82</v>
      </c>
      <c r="CL5" s="26">
        <f t="shared" si="22"/>
        <v>4</v>
      </c>
      <c r="CM5" s="23">
        <f t="shared" si="23"/>
        <v>3</v>
      </c>
      <c r="CN5" s="43">
        <f t="shared" si="24"/>
        <v>68.819999999999993</v>
      </c>
      <c r="CO5" s="4"/>
      <c r="CP5" s="4"/>
      <c r="CQ5" s="4"/>
      <c r="CR5" s="4"/>
      <c r="CS5" s="4"/>
      <c r="CT5" s="4"/>
      <c r="CU5" s="4"/>
      <c r="CV5" s="53"/>
      <c r="CX5" s="4"/>
      <c r="CY5" s="54"/>
      <c r="CZ5" s="39"/>
      <c r="DA5" s="4"/>
      <c r="DB5" s="4"/>
      <c r="DC5" s="4"/>
      <c r="DD5" s="4"/>
      <c r="DE5" s="4"/>
      <c r="DF5" s="4"/>
      <c r="DG5" s="53"/>
      <c r="DI5" s="4"/>
      <c r="DJ5" s="54"/>
      <c r="DK5" s="39"/>
      <c r="DL5" s="4"/>
      <c r="DM5" s="4"/>
      <c r="DN5" s="4"/>
      <c r="DO5" s="4"/>
      <c r="DP5" s="4"/>
      <c r="DQ5" s="4"/>
      <c r="DR5" s="53"/>
      <c r="DT5" s="4"/>
      <c r="DU5" s="54"/>
      <c r="DV5" s="39"/>
      <c r="DW5" s="4"/>
      <c r="DX5" s="4"/>
      <c r="DY5" s="4"/>
      <c r="DZ5" s="4"/>
      <c r="EA5" s="4"/>
      <c r="EB5" s="4"/>
      <c r="EC5" s="53"/>
      <c r="EE5" s="4"/>
      <c r="EF5" s="54"/>
      <c r="EG5" s="39"/>
      <c r="EH5" s="4"/>
      <c r="EI5" s="4"/>
      <c r="EJ5" s="4"/>
      <c r="EK5" s="4"/>
      <c r="EL5" s="4"/>
      <c r="EM5" s="4"/>
      <c r="EN5" s="53"/>
      <c r="EP5" s="4"/>
      <c r="EQ5" s="54"/>
      <c r="ER5" s="39"/>
      <c r="ES5" s="4"/>
      <c r="ET5" s="4"/>
      <c r="EU5" s="4"/>
      <c r="EV5" s="4"/>
      <c r="EW5" s="4"/>
      <c r="EX5" s="4"/>
      <c r="EY5" s="53"/>
      <c r="FA5" s="4"/>
      <c r="FB5" s="54"/>
      <c r="FC5" s="39"/>
      <c r="FD5" s="4"/>
      <c r="FE5" s="4"/>
      <c r="FF5" s="4"/>
      <c r="FG5" s="4"/>
      <c r="FH5" s="4"/>
      <c r="FI5" s="4"/>
      <c r="FJ5" s="53"/>
      <c r="FL5" s="4"/>
      <c r="FM5" s="54"/>
      <c r="FN5" s="39"/>
      <c r="FO5" s="4"/>
      <c r="FP5" s="4"/>
      <c r="FQ5" s="4"/>
      <c r="FR5" s="4"/>
      <c r="FS5" s="4"/>
      <c r="FT5" s="4"/>
      <c r="FU5" s="53"/>
      <c r="FW5" s="4"/>
      <c r="FX5" s="54"/>
      <c r="FY5" s="39"/>
      <c r="FZ5" s="4"/>
      <c r="GA5" s="4"/>
      <c r="GB5" s="4"/>
      <c r="GC5" s="4"/>
      <c r="GD5" s="4"/>
      <c r="GE5" s="4"/>
      <c r="GF5" s="53"/>
      <c r="GH5" s="4"/>
      <c r="GI5" s="54"/>
      <c r="GJ5" s="39"/>
      <c r="GK5" s="4"/>
      <c r="GL5" s="4"/>
      <c r="GM5" s="4"/>
      <c r="GN5" s="4"/>
      <c r="GO5" s="4"/>
      <c r="GP5" s="4"/>
      <c r="GQ5" s="53"/>
      <c r="GS5" s="4"/>
      <c r="GT5" s="54"/>
      <c r="GU5" s="39"/>
      <c r="GV5" s="4"/>
      <c r="GW5" s="4"/>
      <c r="GX5" s="4"/>
      <c r="GY5" s="4"/>
      <c r="GZ5" s="4"/>
      <c r="HA5" s="4"/>
      <c r="HB5" s="53"/>
      <c r="HD5" s="4"/>
      <c r="HE5" s="54"/>
      <c r="HF5" s="39"/>
      <c r="HG5" s="4"/>
      <c r="HH5" s="4"/>
      <c r="HI5" s="4"/>
      <c r="HJ5" s="4"/>
      <c r="HK5" s="4"/>
      <c r="HL5" s="4"/>
      <c r="HM5" s="53"/>
      <c r="HO5" s="4"/>
      <c r="HP5" s="54"/>
      <c r="HQ5" s="39"/>
      <c r="HR5" s="4"/>
      <c r="HS5" s="4"/>
      <c r="HT5" s="4"/>
      <c r="HU5" s="4"/>
      <c r="HV5" s="4"/>
      <c r="HW5" s="4"/>
      <c r="HX5" s="53"/>
      <c r="HZ5" s="4"/>
      <c r="IA5" s="54"/>
      <c r="IB5" s="39"/>
      <c r="IC5" s="4"/>
      <c r="ID5" s="4"/>
      <c r="IE5" s="4"/>
      <c r="IF5" s="4"/>
      <c r="IG5" s="4"/>
      <c r="IH5" s="4"/>
      <c r="II5" s="53"/>
      <c r="IK5" s="4"/>
      <c r="IL5" s="4"/>
      <c r="IM5" s="58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</row>
    <row r="6" spans="1:324" ht="12.75" customHeight="1" x14ac:dyDescent="0.2">
      <c r="A6" s="33">
        <v>4</v>
      </c>
      <c r="B6" s="48" t="s">
        <v>142</v>
      </c>
      <c r="C6" s="25"/>
      <c r="D6" s="49"/>
      <c r="E6" s="49" t="s">
        <v>117</v>
      </c>
      <c r="F6" s="50" t="s">
        <v>21</v>
      </c>
      <c r="G6" s="105"/>
      <c r="H6" s="24" t="e">
        <f>IF(AND(OR(#REF!="Y",#REF!="Y"),J6&lt;5,K6&lt;5),IF(AND(J6=#REF!,K6=#REF!),#REF!+1,1),"")</f>
        <v>#REF!</v>
      </c>
      <c r="I6" s="21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4" t="str">
        <f>IF(ISNA(VLOOKUP(E6,SortLookup!$A$1:$B$5,2,FALSE))," ",VLOOKUP(E6,SortLookup!$A$1:$B$5,2,FALSE))</f>
        <v xml:space="preserve"> </v>
      </c>
      <c r="K6" s="22">
        <f>IF(ISNA(VLOOKUP(F6,SortLookup!$A$7:$B$11,2,FALSE))," ",VLOOKUP(F6,SortLookup!$A$7:$B$11,2,FALSE))</f>
        <v>2</v>
      </c>
      <c r="L6" s="44">
        <f t="shared" si="0"/>
        <v>279.20999999999998</v>
      </c>
      <c r="M6" s="45">
        <f t="shared" si="1"/>
        <v>221.21</v>
      </c>
      <c r="N6" s="36">
        <f t="shared" si="2"/>
        <v>3</v>
      </c>
      <c r="O6" s="37">
        <f t="shared" si="3"/>
        <v>55</v>
      </c>
      <c r="P6" s="46">
        <f t="shared" si="4"/>
        <v>55</v>
      </c>
      <c r="Q6" s="31">
        <v>53.56</v>
      </c>
      <c r="R6" s="28"/>
      <c r="S6" s="28"/>
      <c r="T6" s="28"/>
      <c r="U6" s="28"/>
      <c r="V6" s="28"/>
      <c r="W6" s="28"/>
      <c r="X6" s="29">
        <v>13</v>
      </c>
      <c r="Y6" s="29">
        <v>0</v>
      </c>
      <c r="Z6" s="29">
        <v>0</v>
      </c>
      <c r="AA6" s="29">
        <v>0</v>
      </c>
      <c r="AB6" s="30">
        <v>0</v>
      </c>
      <c r="AC6" s="27">
        <f t="shared" si="5"/>
        <v>53.56</v>
      </c>
      <c r="AD6" s="26">
        <f t="shared" si="6"/>
        <v>13</v>
      </c>
      <c r="AE6" s="23">
        <f t="shared" si="7"/>
        <v>0</v>
      </c>
      <c r="AF6" s="43">
        <f t="shared" si="8"/>
        <v>66.56</v>
      </c>
      <c r="AG6" s="31">
        <v>18.59</v>
      </c>
      <c r="AH6" s="28">
        <v>7.06</v>
      </c>
      <c r="AI6" s="28">
        <v>5.91</v>
      </c>
      <c r="AJ6" s="28"/>
      <c r="AK6" s="29">
        <v>10</v>
      </c>
      <c r="AL6" s="29">
        <v>0</v>
      </c>
      <c r="AM6" s="29">
        <v>0</v>
      </c>
      <c r="AN6" s="29">
        <v>0</v>
      </c>
      <c r="AO6" s="30">
        <v>0</v>
      </c>
      <c r="AP6" s="27">
        <f t="shared" si="9"/>
        <v>31.56</v>
      </c>
      <c r="AQ6" s="26">
        <f t="shared" si="10"/>
        <v>10</v>
      </c>
      <c r="AR6" s="23">
        <f t="shared" si="11"/>
        <v>0</v>
      </c>
      <c r="AS6" s="43">
        <f t="shared" si="12"/>
        <v>41.56</v>
      </c>
      <c r="AT6" s="31">
        <v>41.72</v>
      </c>
      <c r="AU6" s="28"/>
      <c r="AV6" s="28"/>
      <c r="AW6" s="29">
        <v>18</v>
      </c>
      <c r="AX6" s="29">
        <v>0</v>
      </c>
      <c r="AY6" s="29">
        <v>0</v>
      </c>
      <c r="AZ6" s="29">
        <v>0</v>
      </c>
      <c r="BA6" s="30">
        <v>0</v>
      </c>
      <c r="BB6" s="27">
        <f t="shared" si="13"/>
        <v>41.72</v>
      </c>
      <c r="BC6" s="26">
        <f t="shared" si="14"/>
        <v>18</v>
      </c>
      <c r="BD6" s="23">
        <f t="shared" si="15"/>
        <v>0</v>
      </c>
      <c r="BE6" s="43">
        <f t="shared" si="16"/>
        <v>59.72</v>
      </c>
      <c r="BF6" s="27"/>
      <c r="BG6" s="42"/>
      <c r="BH6" s="29"/>
      <c r="BI6" s="29"/>
      <c r="BJ6" s="29"/>
      <c r="BK6" s="29"/>
      <c r="BL6" s="30"/>
      <c r="BM6" s="40">
        <f>BF6+BG6</f>
        <v>0</v>
      </c>
      <c r="BN6" s="37">
        <f>BH6/2</f>
        <v>0</v>
      </c>
      <c r="BO6" s="36">
        <f>(BI6*3)+(BJ6*5)+(BK6*5)+(BL6*20)</f>
        <v>0</v>
      </c>
      <c r="BP6" s="35">
        <f>BM6+BN6+BO6</f>
        <v>0</v>
      </c>
      <c r="BQ6" s="31">
        <v>40.18</v>
      </c>
      <c r="BR6" s="28"/>
      <c r="BS6" s="28"/>
      <c r="BT6" s="28"/>
      <c r="BU6" s="29">
        <v>10</v>
      </c>
      <c r="BV6" s="29">
        <v>0</v>
      </c>
      <c r="BW6" s="29">
        <v>0</v>
      </c>
      <c r="BX6" s="29">
        <v>0</v>
      </c>
      <c r="BY6" s="30">
        <v>0</v>
      </c>
      <c r="BZ6" s="27">
        <f t="shared" si="17"/>
        <v>40.18</v>
      </c>
      <c r="CA6" s="26">
        <f t="shared" si="18"/>
        <v>10</v>
      </c>
      <c r="CB6" s="32">
        <f t="shared" si="19"/>
        <v>0</v>
      </c>
      <c r="CC6" s="52">
        <f t="shared" si="20"/>
        <v>50.18</v>
      </c>
      <c r="CD6" s="31">
        <v>54.19</v>
      </c>
      <c r="CE6" s="28"/>
      <c r="CF6" s="29">
        <v>4</v>
      </c>
      <c r="CG6" s="29">
        <v>1</v>
      </c>
      <c r="CH6" s="29">
        <v>0</v>
      </c>
      <c r="CI6" s="29">
        <v>0</v>
      </c>
      <c r="CJ6" s="30">
        <v>0</v>
      </c>
      <c r="CK6" s="27">
        <f t="shared" si="21"/>
        <v>54.19</v>
      </c>
      <c r="CL6" s="26">
        <f t="shared" si="22"/>
        <v>4</v>
      </c>
      <c r="CM6" s="23">
        <f t="shared" si="23"/>
        <v>3</v>
      </c>
      <c r="CN6" s="43">
        <f t="shared" si="24"/>
        <v>61.19</v>
      </c>
      <c r="CO6" s="4"/>
      <c r="CP6" s="4"/>
      <c r="CQ6" s="4"/>
      <c r="CR6" s="4"/>
      <c r="CS6" s="4"/>
      <c r="CT6" s="4"/>
      <c r="CU6" s="4"/>
      <c r="CX6" s="4"/>
      <c r="CY6" s="4"/>
      <c r="CZ6" s="4"/>
      <c r="DA6" s="4"/>
      <c r="DB6" s="4"/>
      <c r="DC6" s="4"/>
      <c r="DD6" s="4"/>
      <c r="DE6" s="4"/>
      <c r="DF6" s="4"/>
      <c r="DI6" s="4"/>
      <c r="DJ6" s="4"/>
      <c r="DK6" s="4"/>
      <c r="DL6" s="4"/>
      <c r="DM6" s="4"/>
      <c r="DN6" s="4"/>
      <c r="DO6" s="4"/>
      <c r="DP6" s="4"/>
      <c r="DQ6" s="4"/>
      <c r="DT6" s="4"/>
      <c r="DU6" s="4"/>
      <c r="DV6" s="4"/>
      <c r="DW6" s="4"/>
      <c r="DX6" s="4"/>
      <c r="DY6" s="4"/>
      <c r="DZ6" s="4"/>
      <c r="EA6" s="4"/>
      <c r="EB6" s="4"/>
      <c r="EE6" s="4"/>
      <c r="EF6" s="4"/>
      <c r="EG6" s="4"/>
      <c r="EH6" s="4"/>
      <c r="EI6" s="4"/>
      <c r="EJ6" s="4"/>
      <c r="EK6" s="4"/>
      <c r="EL6" s="4"/>
      <c r="EM6" s="4"/>
      <c r="EP6" s="4"/>
      <c r="EQ6" s="4"/>
      <c r="ER6" s="4"/>
      <c r="ES6" s="4"/>
      <c r="ET6" s="4"/>
      <c r="EU6" s="4"/>
      <c r="EV6" s="4"/>
      <c r="EW6" s="4"/>
      <c r="EX6" s="4"/>
      <c r="FA6" s="4"/>
      <c r="FB6" s="4"/>
      <c r="FC6" s="4"/>
      <c r="FD6" s="4"/>
      <c r="FE6" s="4"/>
      <c r="FF6" s="4"/>
      <c r="FG6" s="4"/>
      <c r="FH6" s="4"/>
      <c r="FI6" s="4"/>
      <c r="FL6" s="4"/>
      <c r="FM6" s="4"/>
      <c r="FN6" s="4"/>
      <c r="FO6" s="4"/>
      <c r="FP6" s="4"/>
      <c r="FQ6" s="4"/>
      <c r="FR6" s="4"/>
      <c r="FS6" s="4"/>
      <c r="FT6" s="4"/>
      <c r="FW6" s="4"/>
      <c r="FX6" s="4"/>
      <c r="FY6" s="4"/>
      <c r="FZ6" s="4"/>
      <c r="GA6" s="4"/>
      <c r="GB6" s="4"/>
      <c r="GC6" s="4"/>
      <c r="GD6" s="4"/>
      <c r="GE6" s="4"/>
      <c r="GH6" s="4"/>
      <c r="GI6" s="4"/>
      <c r="GJ6" s="4"/>
      <c r="GK6" s="4"/>
      <c r="GL6" s="4"/>
      <c r="GM6" s="4"/>
      <c r="GN6" s="4"/>
      <c r="GO6" s="4"/>
      <c r="GP6" s="4"/>
      <c r="GS6" s="4"/>
      <c r="GT6" s="4"/>
      <c r="GU6" s="4"/>
      <c r="GV6" s="4"/>
      <c r="GW6" s="4"/>
      <c r="GX6" s="4"/>
      <c r="GY6" s="4"/>
      <c r="GZ6" s="4"/>
      <c r="HA6" s="4"/>
      <c r="HD6" s="4"/>
      <c r="HE6" s="4"/>
      <c r="HF6" s="4"/>
      <c r="HG6" s="4"/>
      <c r="HH6" s="4"/>
      <c r="HI6" s="4"/>
      <c r="HJ6" s="4"/>
      <c r="HK6" s="4"/>
      <c r="HL6" s="4"/>
      <c r="HO6" s="4"/>
      <c r="HP6" s="4"/>
      <c r="HQ6" s="4"/>
      <c r="HR6" s="4"/>
      <c r="HS6" s="4"/>
      <c r="HT6" s="4"/>
      <c r="HU6" s="4"/>
      <c r="HV6" s="4"/>
      <c r="HW6" s="4"/>
      <c r="HZ6" s="4"/>
      <c r="IA6" s="4"/>
      <c r="IB6" s="4"/>
      <c r="IC6" s="4"/>
      <c r="ID6" s="4"/>
      <c r="IE6" s="4"/>
      <c r="IF6" s="4"/>
      <c r="IG6" s="4"/>
      <c r="IH6" s="4"/>
      <c r="IK6" s="4"/>
      <c r="IL6" s="4"/>
      <c r="IM6" s="58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</row>
    <row r="7" spans="1:324" x14ac:dyDescent="0.2">
      <c r="A7" s="33">
        <v>5</v>
      </c>
      <c r="B7" s="48" t="s">
        <v>122</v>
      </c>
      <c r="C7" s="25"/>
      <c r="D7" s="49"/>
      <c r="E7" s="49" t="s">
        <v>117</v>
      </c>
      <c r="F7" s="50" t="s">
        <v>22</v>
      </c>
      <c r="G7" s="105"/>
      <c r="H7" s="24" t="e">
        <f>IF(AND(OR(#REF!="Y",#REF!="Y"),J7&lt;5,K7&lt;5),IF(AND(J7=#REF!,K7=#REF!),#REF!+1,1),"")</f>
        <v>#REF!</v>
      </c>
      <c r="I7" s="21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4" t="str">
        <f>IF(ISNA(VLOOKUP(E7,SortLookup!$A$1:$B$5,2,FALSE))," ",VLOOKUP(E7,SortLookup!$A$1:$B$5,2,FALSE))</f>
        <v xml:space="preserve"> </v>
      </c>
      <c r="K7" s="22">
        <f>IF(ISNA(VLOOKUP(F7,SortLookup!$A$7:$B$11,2,FALSE))," ",VLOOKUP(F7,SortLookup!$A$7:$B$11,2,FALSE))</f>
        <v>3</v>
      </c>
      <c r="L7" s="44">
        <f t="shared" si="0"/>
        <v>301.3</v>
      </c>
      <c r="M7" s="45">
        <f t="shared" si="1"/>
        <v>264.3</v>
      </c>
      <c r="N7" s="36">
        <f t="shared" si="2"/>
        <v>5</v>
      </c>
      <c r="O7" s="37">
        <f t="shared" si="3"/>
        <v>32</v>
      </c>
      <c r="P7" s="46">
        <f t="shared" si="4"/>
        <v>32</v>
      </c>
      <c r="Q7" s="31">
        <v>94.03</v>
      </c>
      <c r="R7" s="28"/>
      <c r="S7" s="28"/>
      <c r="T7" s="28"/>
      <c r="U7" s="28"/>
      <c r="V7" s="28"/>
      <c r="W7" s="28"/>
      <c r="X7" s="29">
        <v>4</v>
      </c>
      <c r="Y7" s="29">
        <v>0</v>
      </c>
      <c r="Z7" s="29">
        <v>0</v>
      </c>
      <c r="AA7" s="29">
        <v>0</v>
      </c>
      <c r="AB7" s="30">
        <v>0</v>
      </c>
      <c r="AC7" s="27">
        <f t="shared" si="5"/>
        <v>94.03</v>
      </c>
      <c r="AD7" s="26">
        <f t="shared" si="6"/>
        <v>4</v>
      </c>
      <c r="AE7" s="23">
        <f t="shared" si="7"/>
        <v>0</v>
      </c>
      <c r="AF7" s="43">
        <f t="shared" si="8"/>
        <v>98.03</v>
      </c>
      <c r="AG7" s="31">
        <v>18.82</v>
      </c>
      <c r="AH7" s="28">
        <v>6.57</v>
      </c>
      <c r="AI7" s="28">
        <v>7.35</v>
      </c>
      <c r="AJ7" s="28"/>
      <c r="AK7" s="29">
        <v>7</v>
      </c>
      <c r="AL7" s="29">
        <v>0</v>
      </c>
      <c r="AM7" s="29">
        <v>0</v>
      </c>
      <c r="AN7" s="29">
        <v>0</v>
      </c>
      <c r="AO7" s="30">
        <v>0</v>
      </c>
      <c r="AP7" s="27">
        <f t="shared" si="9"/>
        <v>32.74</v>
      </c>
      <c r="AQ7" s="26">
        <f t="shared" si="10"/>
        <v>7</v>
      </c>
      <c r="AR7" s="23">
        <f t="shared" si="11"/>
        <v>0</v>
      </c>
      <c r="AS7" s="43">
        <f t="shared" si="12"/>
        <v>39.74</v>
      </c>
      <c r="AT7" s="31">
        <v>38.68</v>
      </c>
      <c r="AU7" s="28"/>
      <c r="AV7" s="28"/>
      <c r="AW7" s="29">
        <v>9</v>
      </c>
      <c r="AX7" s="29">
        <v>0</v>
      </c>
      <c r="AY7" s="29">
        <v>0</v>
      </c>
      <c r="AZ7" s="29">
        <v>0</v>
      </c>
      <c r="BA7" s="30">
        <v>0</v>
      </c>
      <c r="BB7" s="27">
        <f t="shared" si="13"/>
        <v>38.68</v>
      </c>
      <c r="BC7" s="26">
        <f t="shared" si="14"/>
        <v>9</v>
      </c>
      <c r="BD7" s="23">
        <f t="shared" si="15"/>
        <v>0</v>
      </c>
      <c r="BE7" s="43">
        <f t="shared" si="16"/>
        <v>47.68</v>
      </c>
      <c r="BF7" s="27"/>
      <c r="BG7" s="42"/>
      <c r="BH7" s="29"/>
      <c r="BI7" s="29"/>
      <c r="BJ7" s="29"/>
      <c r="BK7" s="29"/>
      <c r="BL7" s="30"/>
      <c r="BM7" s="40">
        <f>BF7+BG7</f>
        <v>0</v>
      </c>
      <c r="BN7" s="37">
        <f>BH7/2</f>
        <v>0</v>
      </c>
      <c r="BO7" s="36">
        <f>(BI7*3)+(BJ7*5)+(BK7*5)+(BL7*20)</f>
        <v>0</v>
      </c>
      <c r="BP7" s="35">
        <f>BM7+BN7+BO7</f>
        <v>0</v>
      </c>
      <c r="BQ7" s="31">
        <v>52.61</v>
      </c>
      <c r="BR7" s="28"/>
      <c r="BS7" s="28"/>
      <c r="BT7" s="28"/>
      <c r="BU7" s="29">
        <v>3</v>
      </c>
      <c r="BV7" s="29">
        <v>0</v>
      </c>
      <c r="BW7" s="29">
        <v>0</v>
      </c>
      <c r="BX7" s="29">
        <v>0</v>
      </c>
      <c r="BY7" s="30">
        <v>0</v>
      </c>
      <c r="BZ7" s="27">
        <f t="shared" si="17"/>
        <v>52.61</v>
      </c>
      <c r="CA7" s="26">
        <f t="shared" si="18"/>
        <v>3</v>
      </c>
      <c r="CB7" s="32">
        <f t="shared" si="19"/>
        <v>0</v>
      </c>
      <c r="CC7" s="52">
        <f t="shared" si="20"/>
        <v>55.61</v>
      </c>
      <c r="CD7" s="31">
        <v>46.24</v>
      </c>
      <c r="CE7" s="28"/>
      <c r="CF7" s="29">
        <v>9</v>
      </c>
      <c r="CG7" s="29">
        <v>0</v>
      </c>
      <c r="CH7" s="29">
        <v>0</v>
      </c>
      <c r="CI7" s="29">
        <v>1</v>
      </c>
      <c r="CJ7" s="30">
        <v>0</v>
      </c>
      <c r="CK7" s="27">
        <f t="shared" si="21"/>
        <v>46.24</v>
      </c>
      <c r="CL7" s="26">
        <f t="shared" si="22"/>
        <v>9</v>
      </c>
      <c r="CM7" s="23">
        <f t="shared" si="23"/>
        <v>5</v>
      </c>
      <c r="CN7" s="43">
        <f t="shared" si="24"/>
        <v>60.24</v>
      </c>
      <c r="CO7" s="4"/>
      <c r="CP7" s="4"/>
      <c r="CQ7" s="4"/>
      <c r="CR7" s="4"/>
      <c r="CS7" s="4"/>
      <c r="CT7" s="4"/>
      <c r="CU7" s="4"/>
      <c r="CX7" s="4"/>
      <c r="CY7" s="4"/>
      <c r="CZ7" s="4"/>
      <c r="DA7" s="4"/>
      <c r="DB7" s="4"/>
      <c r="DC7" s="4"/>
      <c r="DD7" s="4"/>
      <c r="DE7" s="4"/>
      <c r="DF7" s="4"/>
      <c r="DI7" s="4"/>
      <c r="DJ7" s="4"/>
      <c r="DK7" s="4"/>
      <c r="DL7" s="4"/>
      <c r="DM7" s="4"/>
      <c r="DN7" s="4"/>
      <c r="DO7" s="4"/>
      <c r="DP7" s="4"/>
      <c r="DQ7" s="4"/>
      <c r="DT7" s="4"/>
      <c r="DU7" s="4"/>
      <c r="DV7" s="4"/>
      <c r="DW7" s="4"/>
      <c r="DX7" s="4"/>
      <c r="DY7" s="4"/>
      <c r="DZ7" s="4"/>
      <c r="EA7" s="4"/>
      <c r="EB7" s="4"/>
      <c r="EE7" s="4"/>
      <c r="EF7" s="4"/>
      <c r="EG7" s="4"/>
      <c r="EH7" s="4"/>
      <c r="EI7" s="4"/>
      <c r="EJ7" s="4"/>
      <c r="EK7" s="4"/>
      <c r="EL7" s="4"/>
      <c r="EM7" s="4"/>
      <c r="EP7" s="4"/>
      <c r="EQ7" s="4"/>
      <c r="ER7" s="4"/>
      <c r="ES7" s="4"/>
      <c r="ET7" s="4"/>
      <c r="EU7" s="4"/>
      <c r="EV7" s="4"/>
      <c r="EW7" s="4"/>
      <c r="EX7" s="4"/>
      <c r="FA7" s="4"/>
      <c r="FB7" s="4"/>
      <c r="FC7" s="4"/>
      <c r="FD7" s="4"/>
      <c r="FE7" s="4"/>
      <c r="FF7" s="4"/>
      <c r="FG7" s="4"/>
      <c r="FH7" s="4"/>
      <c r="FI7" s="4"/>
      <c r="FL7" s="4"/>
      <c r="FM7" s="4"/>
      <c r="FN7" s="4"/>
      <c r="FO7" s="4"/>
      <c r="FP7" s="4"/>
      <c r="FQ7" s="4"/>
      <c r="FR7" s="4"/>
      <c r="FS7" s="4"/>
      <c r="FT7" s="4"/>
      <c r="FW7" s="4"/>
      <c r="FX7" s="4"/>
      <c r="FY7" s="4"/>
      <c r="FZ7" s="4"/>
      <c r="GA7" s="4"/>
      <c r="GB7" s="4"/>
      <c r="GC7" s="4"/>
      <c r="GD7" s="4"/>
      <c r="GE7" s="4"/>
      <c r="GH7" s="4"/>
      <c r="GI7" s="4"/>
      <c r="GJ7" s="4"/>
      <c r="GK7" s="4"/>
      <c r="GL7" s="4"/>
      <c r="GM7" s="4"/>
      <c r="GN7" s="4"/>
      <c r="GO7" s="4"/>
      <c r="GP7" s="4"/>
      <c r="GS7" s="4"/>
      <c r="GT7" s="4"/>
      <c r="GU7" s="4"/>
      <c r="GV7" s="4"/>
      <c r="GW7" s="4"/>
      <c r="GX7" s="4"/>
      <c r="GY7" s="4"/>
      <c r="GZ7" s="4"/>
      <c r="HA7" s="4"/>
      <c r="HD7" s="4"/>
      <c r="HE7" s="4"/>
      <c r="HF7" s="4"/>
      <c r="HG7" s="4"/>
      <c r="HH7" s="4"/>
      <c r="HI7" s="4"/>
      <c r="HJ7" s="4"/>
      <c r="HK7" s="4"/>
      <c r="HL7" s="4"/>
      <c r="HO7" s="4"/>
      <c r="HP7" s="4"/>
      <c r="HQ7" s="4"/>
      <c r="HR7" s="4"/>
      <c r="HS7" s="4"/>
      <c r="HT7" s="4"/>
      <c r="HU7" s="4"/>
      <c r="HV7" s="4"/>
      <c r="HW7" s="4"/>
      <c r="HZ7" s="4"/>
      <c r="IA7" s="4"/>
      <c r="IB7" s="4"/>
      <c r="IC7" s="4"/>
      <c r="ID7" s="4"/>
      <c r="IE7" s="4"/>
      <c r="IF7" s="4"/>
      <c r="IG7" s="4"/>
      <c r="IH7" s="4"/>
      <c r="IK7" s="4"/>
      <c r="IL7" s="4"/>
      <c r="IM7" s="58"/>
      <c r="IN7" s="4"/>
      <c r="IO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</row>
    <row r="8" spans="1:324" x14ac:dyDescent="0.2">
      <c r="A8" s="33">
        <v>6</v>
      </c>
      <c r="B8" s="48" t="s">
        <v>120</v>
      </c>
      <c r="C8" s="25"/>
      <c r="D8" s="49"/>
      <c r="E8" s="49" t="s">
        <v>117</v>
      </c>
      <c r="F8" s="50" t="s">
        <v>115</v>
      </c>
      <c r="G8" s="105"/>
      <c r="H8" s="24" t="e">
        <f>IF(AND(OR(#REF!="Y",#REF!="Y"),J8&lt;5,K8&lt;5),IF(AND(J8=#REF!,K8=#REF!),#REF!+1,1),"")</f>
        <v>#REF!</v>
      </c>
      <c r="I8" s="21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4" t="str">
        <f>IF(ISNA(VLOOKUP(E8,SortLookup!$A$1:$B$5,2,FALSE))," ",VLOOKUP(E8,SortLookup!$A$1:$B$5,2,FALSE))</f>
        <v xml:space="preserve"> </v>
      </c>
      <c r="K8" s="22" t="str">
        <f>IF(ISNA(VLOOKUP(F8,SortLookup!$A$7:$B$11,2,FALSE))," ",VLOOKUP(F8,SortLookup!$A$7:$B$11,2,FALSE))</f>
        <v xml:space="preserve"> </v>
      </c>
      <c r="L8" s="44">
        <f t="shared" si="0"/>
        <v>339.45</v>
      </c>
      <c r="M8" s="45">
        <f t="shared" si="1"/>
        <v>256.45</v>
      </c>
      <c r="N8" s="36">
        <f t="shared" si="2"/>
        <v>0</v>
      </c>
      <c r="O8" s="37">
        <f t="shared" si="3"/>
        <v>83</v>
      </c>
      <c r="P8" s="46">
        <f t="shared" si="4"/>
        <v>83</v>
      </c>
      <c r="Q8" s="31">
        <v>60.24</v>
      </c>
      <c r="R8" s="28"/>
      <c r="S8" s="28"/>
      <c r="T8" s="28"/>
      <c r="U8" s="28"/>
      <c r="V8" s="28"/>
      <c r="W8" s="28"/>
      <c r="X8" s="29">
        <v>17</v>
      </c>
      <c r="Y8" s="29">
        <v>0</v>
      </c>
      <c r="Z8" s="29">
        <v>0</v>
      </c>
      <c r="AA8" s="29">
        <v>0</v>
      </c>
      <c r="AB8" s="30">
        <v>0</v>
      </c>
      <c r="AC8" s="27">
        <f t="shared" si="5"/>
        <v>60.24</v>
      </c>
      <c r="AD8" s="26">
        <f t="shared" si="6"/>
        <v>17</v>
      </c>
      <c r="AE8" s="23">
        <f t="shared" si="7"/>
        <v>0</v>
      </c>
      <c r="AF8" s="43">
        <f t="shared" si="8"/>
        <v>77.239999999999995</v>
      </c>
      <c r="AG8" s="31">
        <v>16.079999999999998</v>
      </c>
      <c r="AH8" s="28">
        <v>7.55</v>
      </c>
      <c r="AI8" s="28">
        <v>6.47</v>
      </c>
      <c r="AJ8" s="28"/>
      <c r="AK8" s="29">
        <v>26</v>
      </c>
      <c r="AL8" s="29">
        <v>0</v>
      </c>
      <c r="AM8" s="29">
        <v>0</v>
      </c>
      <c r="AN8" s="29">
        <v>0</v>
      </c>
      <c r="AO8" s="30">
        <v>0</v>
      </c>
      <c r="AP8" s="27">
        <f t="shared" si="9"/>
        <v>30.1</v>
      </c>
      <c r="AQ8" s="26">
        <f t="shared" si="10"/>
        <v>26</v>
      </c>
      <c r="AR8" s="23">
        <f t="shared" si="11"/>
        <v>0</v>
      </c>
      <c r="AS8" s="43">
        <f t="shared" si="12"/>
        <v>56.1</v>
      </c>
      <c r="AT8" s="31">
        <v>53.12</v>
      </c>
      <c r="AU8" s="28"/>
      <c r="AV8" s="28"/>
      <c r="AW8" s="29">
        <v>29</v>
      </c>
      <c r="AX8" s="29">
        <v>0</v>
      </c>
      <c r="AY8" s="29">
        <v>0</v>
      </c>
      <c r="AZ8" s="29">
        <v>0</v>
      </c>
      <c r="BA8" s="30">
        <v>0</v>
      </c>
      <c r="BB8" s="27">
        <f t="shared" si="13"/>
        <v>53.12</v>
      </c>
      <c r="BC8" s="26">
        <f t="shared" si="14"/>
        <v>29</v>
      </c>
      <c r="BD8" s="23">
        <f t="shared" si="15"/>
        <v>0</v>
      </c>
      <c r="BE8" s="43">
        <f t="shared" si="16"/>
        <v>82.12</v>
      </c>
      <c r="BF8" s="27"/>
      <c r="BG8" s="42"/>
      <c r="BH8" s="29"/>
      <c r="BI8" s="29"/>
      <c r="BJ8" s="29"/>
      <c r="BK8" s="29"/>
      <c r="BL8" s="30"/>
      <c r="BM8" s="40">
        <f>BF8+BG8</f>
        <v>0</v>
      </c>
      <c r="BN8" s="37">
        <f>BH8/2</f>
        <v>0</v>
      </c>
      <c r="BO8" s="36">
        <f>(BI8*3)+(BJ8*5)+(BK8*5)+(BL8*20)</f>
        <v>0</v>
      </c>
      <c r="BP8" s="35">
        <f>BM8+BN8+BO8</f>
        <v>0</v>
      </c>
      <c r="BQ8" s="31">
        <v>51.98</v>
      </c>
      <c r="BR8" s="28"/>
      <c r="BS8" s="28"/>
      <c r="BT8" s="28"/>
      <c r="BU8" s="29">
        <v>6</v>
      </c>
      <c r="BV8" s="29">
        <v>0</v>
      </c>
      <c r="BW8" s="29">
        <v>0</v>
      </c>
      <c r="BX8" s="29">
        <v>0</v>
      </c>
      <c r="BY8" s="30">
        <v>0</v>
      </c>
      <c r="BZ8" s="27">
        <f t="shared" si="17"/>
        <v>51.98</v>
      </c>
      <c r="CA8" s="26">
        <f t="shared" si="18"/>
        <v>6</v>
      </c>
      <c r="CB8" s="32">
        <f t="shared" si="19"/>
        <v>0</v>
      </c>
      <c r="CC8" s="52">
        <f t="shared" si="20"/>
        <v>57.98</v>
      </c>
      <c r="CD8" s="31">
        <v>61.01</v>
      </c>
      <c r="CE8" s="28"/>
      <c r="CF8" s="29">
        <v>5</v>
      </c>
      <c r="CG8" s="29">
        <v>0</v>
      </c>
      <c r="CH8" s="29">
        <v>0</v>
      </c>
      <c r="CI8" s="29">
        <v>0</v>
      </c>
      <c r="CJ8" s="30">
        <v>0</v>
      </c>
      <c r="CK8" s="27">
        <f t="shared" si="21"/>
        <v>61.01</v>
      </c>
      <c r="CL8" s="26">
        <f t="shared" si="22"/>
        <v>5</v>
      </c>
      <c r="CM8" s="23">
        <f t="shared" si="23"/>
        <v>0</v>
      </c>
      <c r="CN8" s="43">
        <f t="shared" si="24"/>
        <v>66.010000000000005</v>
      </c>
      <c r="CO8" s="4"/>
      <c r="CP8" s="4"/>
      <c r="CQ8" s="4"/>
      <c r="CR8" s="4"/>
      <c r="CS8" s="4"/>
      <c r="CT8" s="4"/>
      <c r="CU8" s="4"/>
      <c r="CX8" s="4"/>
      <c r="CY8" s="4"/>
      <c r="CZ8" s="4"/>
      <c r="DA8" s="4"/>
      <c r="DB8" s="4"/>
      <c r="DC8" s="4"/>
      <c r="DD8" s="4"/>
      <c r="DE8" s="4"/>
      <c r="DF8" s="4"/>
      <c r="DI8" s="4"/>
      <c r="DJ8" s="4"/>
      <c r="DK8" s="4"/>
      <c r="DL8" s="4"/>
      <c r="DM8" s="4"/>
      <c r="DN8" s="4"/>
      <c r="DO8" s="4"/>
      <c r="DP8" s="4"/>
      <c r="DQ8" s="4"/>
      <c r="DT8" s="4"/>
      <c r="DU8" s="4"/>
      <c r="DV8" s="4"/>
      <c r="DW8" s="4"/>
      <c r="DX8" s="4"/>
      <c r="DY8" s="4"/>
      <c r="DZ8" s="4"/>
      <c r="EA8" s="4"/>
      <c r="EB8" s="4"/>
      <c r="EE8" s="4"/>
      <c r="EF8" s="4"/>
      <c r="EG8" s="4"/>
      <c r="EH8" s="4"/>
      <c r="EI8" s="4"/>
      <c r="EJ8" s="4"/>
      <c r="EK8" s="4"/>
      <c r="EL8" s="4"/>
      <c r="EM8" s="4"/>
      <c r="EP8" s="4"/>
      <c r="EQ8" s="4"/>
      <c r="ER8" s="4"/>
      <c r="ES8" s="4"/>
      <c r="ET8" s="4"/>
      <c r="EU8" s="4"/>
      <c r="EV8" s="4"/>
      <c r="EW8" s="4"/>
      <c r="EX8" s="4"/>
      <c r="FA8" s="4"/>
      <c r="FB8" s="4"/>
      <c r="FC8" s="4"/>
      <c r="FD8" s="4"/>
      <c r="FE8" s="4"/>
      <c r="FF8" s="4"/>
      <c r="FG8" s="4"/>
      <c r="FH8" s="4"/>
      <c r="FI8" s="4"/>
      <c r="FL8" s="4"/>
      <c r="FM8" s="4"/>
      <c r="FN8" s="4"/>
      <c r="FO8" s="4"/>
      <c r="FP8" s="4"/>
      <c r="FQ8" s="4"/>
      <c r="FR8" s="4"/>
      <c r="FS8" s="4"/>
      <c r="FT8" s="4"/>
      <c r="FW8" s="4"/>
      <c r="FX8" s="4"/>
      <c r="FY8" s="4"/>
      <c r="FZ8" s="4"/>
      <c r="GA8" s="4"/>
      <c r="GB8" s="4"/>
      <c r="GC8" s="4"/>
      <c r="GD8" s="4"/>
      <c r="GE8" s="4"/>
      <c r="GH8" s="4"/>
      <c r="GI8" s="4"/>
      <c r="GJ8" s="4"/>
      <c r="GK8" s="4"/>
      <c r="GL8" s="4"/>
      <c r="GM8" s="4"/>
      <c r="GN8" s="4"/>
      <c r="GO8" s="4"/>
      <c r="GP8" s="4"/>
      <c r="GS8" s="4"/>
      <c r="GT8" s="4"/>
      <c r="GU8" s="4"/>
      <c r="GV8" s="4"/>
      <c r="GW8" s="4"/>
      <c r="GX8" s="4"/>
      <c r="GY8" s="4"/>
      <c r="GZ8" s="4"/>
      <c r="HA8" s="4"/>
      <c r="HD8" s="4"/>
      <c r="HE8" s="4"/>
      <c r="HF8" s="4"/>
      <c r="HG8" s="4"/>
      <c r="HH8" s="4"/>
      <c r="HI8" s="4"/>
      <c r="HJ8" s="4"/>
      <c r="HK8" s="4"/>
      <c r="HL8" s="4"/>
      <c r="HO8" s="4"/>
      <c r="HP8" s="4"/>
      <c r="HQ8" s="4"/>
      <c r="HR8" s="4"/>
      <c r="HS8" s="4"/>
      <c r="HT8" s="4"/>
      <c r="HU8" s="4"/>
      <c r="HV8" s="4"/>
      <c r="HW8" s="4"/>
      <c r="HZ8" s="4"/>
      <c r="IA8" s="4"/>
      <c r="IB8" s="4"/>
      <c r="IC8" s="4"/>
      <c r="ID8" s="4"/>
      <c r="IE8" s="4"/>
      <c r="IF8" s="4"/>
      <c r="IG8" s="4"/>
      <c r="IH8" s="4"/>
      <c r="IK8" s="4"/>
      <c r="IL8" s="4"/>
      <c r="IM8" s="58"/>
      <c r="IN8" s="4"/>
      <c r="IO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</row>
    <row r="9" spans="1:324" s="159" customFormat="1" ht="3" customHeight="1" x14ac:dyDescent="0.2">
      <c r="A9" s="129"/>
      <c r="B9" s="130"/>
      <c r="C9" s="131"/>
      <c r="D9" s="132"/>
      <c r="E9" s="132"/>
      <c r="F9" s="133"/>
      <c r="G9" s="134"/>
      <c r="H9" s="135"/>
      <c r="I9" s="136"/>
      <c r="J9" s="137"/>
      <c r="K9" s="138"/>
      <c r="L9" s="139"/>
      <c r="M9" s="140"/>
      <c r="N9" s="141"/>
      <c r="O9" s="142"/>
      <c r="P9" s="143"/>
      <c r="Q9" s="144"/>
      <c r="R9" s="145"/>
      <c r="S9" s="145"/>
      <c r="T9" s="145"/>
      <c r="U9" s="145"/>
      <c r="V9" s="145"/>
      <c r="W9" s="145"/>
      <c r="X9" s="146"/>
      <c r="Y9" s="146"/>
      <c r="Z9" s="146"/>
      <c r="AA9" s="146"/>
      <c r="AB9" s="147"/>
      <c r="AC9" s="148"/>
      <c r="AD9" s="149"/>
      <c r="AE9" s="150"/>
      <c r="AF9" s="151"/>
      <c r="AG9" s="144"/>
      <c r="AH9" s="145"/>
      <c r="AI9" s="145"/>
      <c r="AJ9" s="145"/>
      <c r="AK9" s="146"/>
      <c r="AL9" s="146"/>
      <c r="AM9" s="146"/>
      <c r="AN9" s="146"/>
      <c r="AO9" s="147"/>
      <c r="AP9" s="148"/>
      <c r="AQ9" s="149"/>
      <c r="AR9" s="150"/>
      <c r="AS9" s="151"/>
      <c r="AT9" s="144"/>
      <c r="AU9" s="145"/>
      <c r="AV9" s="145"/>
      <c r="AW9" s="146"/>
      <c r="AX9" s="146"/>
      <c r="AY9" s="146"/>
      <c r="AZ9" s="146"/>
      <c r="BA9" s="147"/>
      <c r="BB9" s="148"/>
      <c r="BC9" s="149"/>
      <c r="BD9" s="150"/>
      <c r="BE9" s="151"/>
      <c r="BF9" s="148"/>
      <c r="BG9" s="152"/>
      <c r="BH9" s="146"/>
      <c r="BI9" s="146"/>
      <c r="BJ9" s="146"/>
      <c r="BK9" s="146"/>
      <c r="BL9" s="147"/>
      <c r="BM9" s="153"/>
      <c r="BN9" s="142"/>
      <c r="BO9" s="141"/>
      <c r="BP9" s="154"/>
      <c r="BQ9" s="144"/>
      <c r="BR9" s="145"/>
      <c r="BS9" s="145"/>
      <c r="BT9" s="145"/>
      <c r="BU9" s="146"/>
      <c r="BV9" s="146"/>
      <c r="BW9" s="146"/>
      <c r="BX9" s="146"/>
      <c r="BY9" s="147"/>
      <c r="BZ9" s="148"/>
      <c r="CA9" s="149"/>
      <c r="CB9" s="155"/>
      <c r="CC9" s="156"/>
      <c r="CD9" s="144"/>
      <c r="CE9" s="145"/>
      <c r="CF9" s="146"/>
      <c r="CG9" s="146"/>
      <c r="CH9" s="146"/>
      <c r="CI9" s="146"/>
      <c r="CJ9" s="147"/>
      <c r="CK9" s="148"/>
      <c r="CL9" s="149"/>
      <c r="CM9" s="150"/>
      <c r="CN9" s="151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  <c r="II9" s="157"/>
      <c r="IJ9" s="157"/>
      <c r="IK9" s="157"/>
      <c r="IL9" s="157"/>
      <c r="IM9" s="160"/>
      <c r="IN9" s="157"/>
      <c r="IO9" s="157"/>
      <c r="IS9" s="157"/>
      <c r="IT9" s="157"/>
      <c r="IU9" s="157"/>
      <c r="IV9" s="157"/>
      <c r="IW9" s="157"/>
      <c r="IX9" s="157"/>
      <c r="IY9" s="157"/>
      <c r="IZ9" s="157"/>
      <c r="JA9" s="157"/>
      <c r="JB9" s="157"/>
      <c r="JC9" s="157"/>
      <c r="JD9" s="157"/>
      <c r="JE9" s="157"/>
      <c r="JF9" s="157"/>
      <c r="JG9" s="157"/>
      <c r="JH9" s="157"/>
      <c r="JI9" s="157"/>
      <c r="JJ9" s="157"/>
      <c r="JK9" s="157"/>
      <c r="JL9" s="157"/>
      <c r="JM9" s="157"/>
      <c r="JN9" s="157"/>
      <c r="JO9" s="157"/>
      <c r="JP9" s="157"/>
      <c r="JQ9" s="157"/>
      <c r="JR9" s="157"/>
      <c r="JS9" s="157"/>
      <c r="JT9" s="157"/>
      <c r="JU9" s="157"/>
      <c r="JV9" s="157"/>
      <c r="JW9" s="157"/>
      <c r="JX9" s="157"/>
      <c r="JY9" s="157"/>
      <c r="JZ9" s="157"/>
      <c r="KA9" s="157"/>
      <c r="KB9" s="157"/>
      <c r="KC9" s="157"/>
      <c r="KD9" s="157"/>
      <c r="KE9" s="157"/>
      <c r="KF9" s="157"/>
      <c r="KG9" s="157"/>
      <c r="KH9" s="157"/>
      <c r="KI9" s="157"/>
      <c r="KJ9" s="157"/>
      <c r="KK9" s="157"/>
      <c r="KL9" s="157"/>
      <c r="KM9" s="157"/>
      <c r="KN9" s="157"/>
      <c r="KO9" s="157"/>
      <c r="KP9" s="157"/>
      <c r="KQ9" s="157"/>
      <c r="KR9" s="157"/>
      <c r="KS9" s="157"/>
      <c r="KT9" s="157"/>
      <c r="KU9" s="157"/>
      <c r="KV9" s="157"/>
      <c r="KW9" s="157"/>
      <c r="KX9" s="157"/>
      <c r="KY9" s="157"/>
      <c r="KZ9" s="157"/>
      <c r="LA9" s="157"/>
      <c r="LB9" s="157"/>
      <c r="LC9" s="157"/>
      <c r="LD9" s="157"/>
      <c r="LE9" s="157"/>
      <c r="LF9" s="157"/>
      <c r="LG9" s="157"/>
      <c r="LH9" s="157"/>
      <c r="LI9" s="157"/>
      <c r="LJ9" s="157"/>
      <c r="LK9" s="157"/>
      <c r="LL9" s="157"/>
    </row>
    <row r="10" spans="1:324" x14ac:dyDescent="0.2">
      <c r="A10" s="33">
        <v>1</v>
      </c>
      <c r="B10" s="48" t="s">
        <v>138</v>
      </c>
      <c r="C10" s="25"/>
      <c r="D10" s="49"/>
      <c r="E10" s="49" t="s">
        <v>17</v>
      </c>
      <c r="F10" s="50" t="s">
        <v>23</v>
      </c>
      <c r="G10" s="105"/>
      <c r="H10" s="24" t="e">
        <f>IF(AND(OR(#REF!="Y",#REF!="Y"),J10&lt;5,K10&lt;5),IF(AND(J10=#REF!,K10=#REF!),#REF!+1,1),"")</f>
        <v>#REF!</v>
      </c>
      <c r="I10" s="21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4">
        <f>IF(ISNA(VLOOKUP(E10,SortLookup!$A$1:$B$5,2,FALSE))," ",VLOOKUP(E10,SortLookup!$A$1:$B$5,2,FALSE))</f>
        <v>2</v>
      </c>
      <c r="K10" s="22">
        <f>IF(ISNA(VLOOKUP(F10,SortLookup!$A$7:$B$11,2,FALSE))," ",VLOOKUP(F10,SortLookup!$A$7:$B$11,2,FALSE))</f>
        <v>4</v>
      </c>
      <c r="L10" s="44">
        <f>M10+N10+P10</f>
        <v>331.95</v>
      </c>
      <c r="M10" s="45">
        <f>AC10+AP10+BB10+BM10+BZ10+CK10+CV8+DG8+DR8+EC8+EN8+EY8+FJ8+FU8+GF8+GQ8+HB8+HM8+HX8+II8</f>
        <v>269.95</v>
      </c>
      <c r="N10" s="36">
        <f>AE10+AR10+BD10+BO10+CB10+CM10+CX8+DI8+DT8+EE8+EP8+FA8+FL8+FW8+GH8+GS8+HD8+HO8+HZ8+IK8</f>
        <v>0</v>
      </c>
      <c r="O10" s="37">
        <f>P10</f>
        <v>62</v>
      </c>
      <c r="P10" s="46">
        <f>X10+AK10+AW10+BH10+BU10+CF10+CQ8+DB8+DM8+DX8+EI8+ET8+FE8+FP8+GA8+GL8+GW8+HH8+HS8+ID8</f>
        <v>62</v>
      </c>
      <c r="Q10" s="31">
        <v>83.8</v>
      </c>
      <c r="R10" s="28"/>
      <c r="S10" s="28"/>
      <c r="T10" s="28"/>
      <c r="U10" s="28"/>
      <c r="V10" s="28"/>
      <c r="W10" s="28"/>
      <c r="X10" s="29">
        <v>5</v>
      </c>
      <c r="Y10" s="29">
        <v>0</v>
      </c>
      <c r="Z10" s="29">
        <v>0</v>
      </c>
      <c r="AA10" s="29">
        <v>0</v>
      </c>
      <c r="AB10" s="30">
        <v>0</v>
      </c>
      <c r="AC10" s="27">
        <f>Q10+R10+S10+T10+U10+V10+W10</f>
        <v>83.8</v>
      </c>
      <c r="AD10" s="26">
        <f>X10</f>
        <v>5</v>
      </c>
      <c r="AE10" s="23">
        <f>(Y10*3)+(Z10*10)+(AA10*5)+(AB10*20)</f>
        <v>0</v>
      </c>
      <c r="AF10" s="43">
        <f>AC10+AD10+AE10</f>
        <v>88.8</v>
      </c>
      <c r="AG10" s="31">
        <v>16.62</v>
      </c>
      <c r="AH10" s="28">
        <v>6.91</v>
      </c>
      <c r="AI10" s="28">
        <v>8.5299999999999994</v>
      </c>
      <c r="AJ10" s="28"/>
      <c r="AK10" s="29">
        <v>22</v>
      </c>
      <c r="AL10" s="29">
        <v>0</v>
      </c>
      <c r="AM10" s="29">
        <v>0</v>
      </c>
      <c r="AN10" s="29">
        <v>0</v>
      </c>
      <c r="AO10" s="30">
        <v>0</v>
      </c>
      <c r="AP10" s="27">
        <f>AG10+AH10+AI10+AJ10</f>
        <v>32.06</v>
      </c>
      <c r="AQ10" s="26">
        <f>AK10</f>
        <v>22</v>
      </c>
      <c r="AR10" s="23">
        <f>(AL10*3)+(AM10*10)+(AN10*5)+(AO10*20)</f>
        <v>0</v>
      </c>
      <c r="AS10" s="43">
        <f>AP10+AQ10+AR10</f>
        <v>54.06</v>
      </c>
      <c r="AT10" s="31">
        <v>52.16</v>
      </c>
      <c r="AU10" s="28"/>
      <c r="AV10" s="28"/>
      <c r="AW10" s="29">
        <v>25</v>
      </c>
      <c r="AX10" s="29">
        <v>0</v>
      </c>
      <c r="AY10" s="29">
        <v>0</v>
      </c>
      <c r="AZ10" s="29">
        <v>0</v>
      </c>
      <c r="BA10" s="30">
        <v>0</v>
      </c>
      <c r="BB10" s="27">
        <f>AT10+AU10+AV10</f>
        <v>52.16</v>
      </c>
      <c r="BC10" s="26">
        <f>AW10</f>
        <v>25</v>
      </c>
      <c r="BD10" s="23">
        <f>(AX10*3)+(AY10*10)+(AZ10*5)+(BA10*20)</f>
        <v>0</v>
      </c>
      <c r="BE10" s="43">
        <f>BB10+BC10+BD10</f>
        <v>77.16</v>
      </c>
      <c r="BF10" s="27"/>
      <c r="BG10" s="42"/>
      <c r="BH10" s="29"/>
      <c r="BI10" s="29"/>
      <c r="BJ10" s="29"/>
      <c r="BK10" s="29"/>
      <c r="BL10" s="30"/>
      <c r="BM10" s="40">
        <f>BF10+BG10</f>
        <v>0</v>
      </c>
      <c r="BN10" s="37">
        <f>BH10/2</f>
        <v>0</v>
      </c>
      <c r="BO10" s="36">
        <f>(BI10*3)+(BJ10*5)+(BK10*5)+(BL10*20)</f>
        <v>0</v>
      </c>
      <c r="BP10" s="35">
        <f>BM10+BN10+BO10</f>
        <v>0</v>
      </c>
      <c r="BQ10" s="31">
        <v>44.06</v>
      </c>
      <c r="BR10" s="28"/>
      <c r="BS10" s="28"/>
      <c r="BT10" s="28"/>
      <c r="BU10" s="29">
        <v>7</v>
      </c>
      <c r="BV10" s="29">
        <v>0</v>
      </c>
      <c r="BW10" s="29">
        <v>0</v>
      </c>
      <c r="BX10" s="29">
        <v>0</v>
      </c>
      <c r="BY10" s="30">
        <v>0</v>
      </c>
      <c r="BZ10" s="27">
        <f>BQ10+BR10+BS10+BT10</f>
        <v>44.06</v>
      </c>
      <c r="CA10" s="26">
        <f>BU10</f>
        <v>7</v>
      </c>
      <c r="CB10" s="32">
        <f>(BV10*3)+(BW10*10)+(BX10*5)+(BY10*20)</f>
        <v>0</v>
      </c>
      <c r="CC10" s="52">
        <f>BZ10+CA10+CB10</f>
        <v>51.06</v>
      </c>
      <c r="CD10" s="31">
        <v>57.87</v>
      </c>
      <c r="CE10" s="28"/>
      <c r="CF10" s="29">
        <v>3</v>
      </c>
      <c r="CG10" s="29">
        <v>0</v>
      </c>
      <c r="CH10" s="29">
        <v>0</v>
      </c>
      <c r="CI10" s="29">
        <v>0</v>
      </c>
      <c r="CJ10" s="30">
        <v>0</v>
      </c>
      <c r="CK10" s="27">
        <f>CD10+CE10</f>
        <v>57.87</v>
      </c>
      <c r="CL10" s="26">
        <f>CF10</f>
        <v>3</v>
      </c>
      <c r="CM10" s="23">
        <f>(CG10*3)+(CH10*10)+(CI10*5)+(CJ10*20)</f>
        <v>0</v>
      </c>
      <c r="CN10" s="43">
        <f>CK10+CL10+CM10</f>
        <v>60.87</v>
      </c>
      <c r="CO10" s="1"/>
      <c r="CP10" s="1"/>
      <c r="CQ10" s="2"/>
      <c r="CR10" s="2"/>
      <c r="CS10" s="2"/>
      <c r="CT10" s="2"/>
      <c r="CU10" s="2"/>
      <c r="CV10" s="47"/>
      <c r="CW10" s="13"/>
      <c r="CX10" s="6"/>
      <c r="CY10" s="38"/>
      <c r="CZ10" s="1"/>
      <c r="DA10" s="1"/>
      <c r="DB10" s="2"/>
      <c r="DC10" s="2"/>
      <c r="DD10" s="2"/>
      <c r="DE10" s="2"/>
      <c r="DF10" s="2"/>
      <c r="DG10" s="47"/>
      <c r="DH10" s="13"/>
      <c r="DI10" s="6"/>
      <c r="DJ10" s="38"/>
      <c r="DK10" s="1"/>
      <c r="DL10" s="1"/>
      <c r="DM10" s="2"/>
      <c r="DN10" s="2"/>
      <c r="DO10" s="2"/>
      <c r="DP10" s="2"/>
      <c r="DQ10" s="2"/>
      <c r="DR10" s="47"/>
      <c r="DS10" s="13"/>
      <c r="DT10" s="6"/>
      <c r="DU10" s="38"/>
      <c r="DV10" s="1"/>
      <c r="DW10" s="1"/>
      <c r="DX10" s="2"/>
      <c r="DY10" s="2"/>
      <c r="DZ10" s="2"/>
      <c r="EA10" s="2"/>
      <c r="EB10" s="2"/>
      <c r="EC10" s="47"/>
      <c r="ED10" s="13"/>
      <c r="EE10" s="6"/>
      <c r="EF10" s="38"/>
      <c r="EG10" s="1"/>
      <c r="EH10" s="1"/>
      <c r="EI10" s="2"/>
      <c r="EJ10" s="2"/>
      <c r="EK10" s="2"/>
      <c r="EL10" s="2"/>
      <c r="EM10" s="2"/>
      <c r="EN10" s="47"/>
      <c r="EO10" s="13"/>
      <c r="EP10" s="6"/>
      <c r="EQ10" s="38"/>
      <c r="ER10" s="1"/>
      <c r="ES10" s="1"/>
      <c r="ET10" s="2"/>
      <c r="EU10" s="2"/>
      <c r="EV10" s="2"/>
      <c r="EW10" s="2"/>
      <c r="EX10" s="2"/>
      <c r="EY10" s="47"/>
      <c r="EZ10" s="13"/>
      <c r="FA10" s="6"/>
      <c r="FB10" s="38"/>
      <c r="FC10" s="1"/>
      <c r="FD10" s="1"/>
      <c r="FE10" s="2"/>
      <c r="FF10" s="2"/>
      <c r="FG10" s="2"/>
      <c r="FH10" s="2"/>
      <c r="FI10" s="2"/>
      <c r="FJ10" s="47"/>
      <c r="FK10" s="13"/>
      <c r="FL10" s="6"/>
      <c r="FM10" s="38"/>
      <c r="FN10" s="1"/>
      <c r="FO10" s="1"/>
      <c r="FP10" s="2"/>
      <c r="FQ10" s="2"/>
      <c r="FR10" s="2"/>
      <c r="FS10" s="2"/>
      <c r="FT10" s="2"/>
      <c r="FU10" s="47"/>
      <c r="FV10" s="13"/>
      <c r="FW10" s="6"/>
      <c r="FX10" s="38"/>
      <c r="FY10" s="1"/>
      <c r="FZ10" s="1"/>
      <c r="GA10" s="2"/>
      <c r="GB10" s="2"/>
      <c r="GC10" s="2"/>
      <c r="GD10" s="2"/>
      <c r="GE10" s="2"/>
      <c r="GF10" s="47"/>
      <c r="GG10" s="13"/>
      <c r="GH10" s="6"/>
      <c r="GI10" s="38"/>
      <c r="GJ10" s="1"/>
      <c r="GK10" s="1"/>
      <c r="GL10" s="2"/>
      <c r="GM10" s="2"/>
      <c r="GN10" s="2"/>
      <c r="GO10" s="2"/>
      <c r="GP10" s="2"/>
      <c r="GQ10" s="47"/>
      <c r="GR10" s="13"/>
      <c r="GS10" s="6"/>
      <c r="GT10" s="38"/>
      <c r="GU10" s="1"/>
      <c r="GV10" s="1"/>
      <c r="GW10" s="2"/>
      <c r="GX10" s="2"/>
      <c r="GY10" s="2"/>
      <c r="GZ10" s="2"/>
      <c r="HA10" s="2"/>
      <c r="HB10" s="47"/>
      <c r="HC10" s="13"/>
      <c r="HD10" s="6"/>
      <c r="HE10" s="38"/>
      <c r="HF10" s="1"/>
      <c r="HG10" s="1"/>
      <c r="HH10" s="2"/>
      <c r="HI10" s="2"/>
      <c r="HJ10" s="2"/>
      <c r="HK10" s="2"/>
      <c r="HL10" s="2"/>
      <c r="HM10" s="47"/>
      <c r="HN10" s="13"/>
      <c r="HO10" s="6"/>
      <c r="HP10" s="38"/>
      <c r="HQ10" s="1"/>
      <c r="HR10" s="1"/>
      <c r="HS10" s="2"/>
      <c r="HT10" s="2"/>
      <c r="HU10" s="2"/>
      <c r="HV10" s="2"/>
      <c r="HW10" s="2"/>
      <c r="HX10" s="47"/>
      <c r="HY10" s="13"/>
      <c r="HZ10" s="6"/>
      <c r="IA10" s="38"/>
      <c r="IB10" s="1"/>
      <c r="IC10" s="1"/>
      <c r="ID10" s="2"/>
      <c r="IE10" s="2"/>
      <c r="IF10" s="2"/>
      <c r="IG10" s="2"/>
      <c r="IH10" s="2"/>
      <c r="II10" s="47"/>
      <c r="IJ10" s="13"/>
      <c r="IK10" s="6"/>
      <c r="IL10" s="38"/>
      <c r="IM10" s="58"/>
      <c r="IN10" s="4"/>
      <c r="IO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</row>
    <row r="11" spans="1:324" s="159" customFormat="1" ht="3" customHeight="1" x14ac:dyDescent="0.2">
      <c r="A11" s="129"/>
      <c r="B11" s="130"/>
      <c r="C11" s="131"/>
      <c r="D11" s="132"/>
      <c r="E11" s="132"/>
      <c r="F11" s="133"/>
      <c r="G11" s="134"/>
      <c r="H11" s="135"/>
      <c r="I11" s="136"/>
      <c r="J11" s="137"/>
      <c r="K11" s="138"/>
      <c r="L11" s="139"/>
      <c r="M11" s="140"/>
      <c r="N11" s="141"/>
      <c r="O11" s="142"/>
      <c r="P11" s="143"/>
      <c r="Q11" s="144"/>
      <c r="R11" s="145"/>
      <c r="S11" s="145"/>
      <c r="T11" s="145"/>
      <c r="U11" s="145"/>
      <c r="V11" s="145"/>
      <c r="W11" s="145"/>
      <c r="X11" s="146"/>
      <c r="Y11" s="146"/>
      <c r="Z11" s="146"/>
      <c r="AA11" s="146"/>
      <c r="AB11" s="147"/>
      <c r="AC11" s="148"/>
      <c r="AD11" s="149"/>
      <c r="AE11" s="150"/>
      <c r="AF11" s="151"/>
      <c r="AG11" s="144"/>
      <c r="AH11" s="145"/>
      <c r="AI11" s="145"/>
      <c r="AJ11" s="145"/>
      <c r="AK11" s="146"/>
      <c r="AL11" s="146"/>
      <c r="AM11" s="146"/>
      <c r="AN11" s="146"/>
      <c r="AO11" s="147"/>
      <c r="AP11" s="148"/>
      <c r="AQ11" s="149"/>
      <c r="AR11" s="150"/>
      <c r="AS11" s="151"/>
      <c r="AT11" s="144"/>
      <c r="AU11" s="145"/>
      <c r="AV11" s="145"/>
      <c r="AW11" s="146"/>
      <c r="AX11" s="146"/>
      <c r="AY11" s="146"/>
      <c r="AZ11" s="146"/>
      <c r="BA11" s="147"/>
      <c r="BB11" s="148"/>
      <c r="BC11" s="149"/>
      <c r="BD11" s="150"/>
      <c r="BE11" s="151"/>
      <c r="BF11" s="148"/>
      <c r="BG11" s="152"/>
      <c r="BH11" s="146"/>
      <c r="BI11" s="146"/>
      <c r="BJ11" s="146"/>
      <c r="BK11" s="146"/>
      <c r="BL11" s="147"/>
      <c r="BM11" s="153"/>
      <c r="BN11" s="142"/>
      <c r="BO11" s="141"/>
      <c r="BP11" s="154"/>
      <c r="BQ11" s="144"/>
      <c r="BR11" s="145"/>
      <c r="BS11" s="145"/>
      <c r="BT11" s="145"/>
      <c r="BU11" s="146"/>
      <c r="BV11" s="146"/>
      <c r="BW11" s="146"/>
      <c r="BX11" s="146"/>
      <c r="BY11" s="147"/>
      <c r="BZ11" s="148"/>
      <c r="CA11" s="149"/>
      <c r="CB11" s="155"/>
      <c r="CC11" s="156"/>
      <c r="CD11" s="144"/>
      <c r="CE11" s="145"/>
      <c r="CF11" s="146"/>
      <c r="CG11" s="146"/>
      <c r="CH11" s="146"/>
      <c r="CI11" s="146"/>
      <c r="CJ11" s="147"/>
      <c r="CK11" s="148"/>
      <c r="CL11" s="149"/>
      <c r="CM11" s="150"/>
      <c r="CN11" s="151"/>
      <c r="CO11" s="161"/>
      <c r="CP11" s="161"/>
      <c r="CQ11" s="162"/>
      <c r="CR11" s="162"/>
      <c r="CS11" s="162"/>
      <c r="CT11" s="162"/>
      <c r="CU11" s="162"/>
      <c r="CV11" s="163"/>
      <c r="CW11" s="164"/>
      <c r="CX11" s="165"/>
      <c r="CY11" s="166"/>
      <c r="CZ11" s="161"/>
      <c r="DA11" s="161"/>
      <c r="DB11" s="162"/>
      <c r="DC11" s="162"/>
      <c r="DD11" s="162"/>
      <c r="DE11" s="162"/>
      <c r="DF11" s="162"/>
      <c r="DG11" s="163"/>
      <c r="DH11" s="164"/>
      <c r="DI11" s="165"/>
      <c r="DJ11" s="166"/>
      <c r="DK11" s="161"/>
      <c r="DL11" s="161"/>
      <c r="DM11" s="162"/>
      <c r="DN11" s="162"/>
      <c r="DO11" s="162"/>
      <c r="DP11" s="162"/>
      <c r="DQ11" s="162"/>
      <c r="DR11" s="163"/>
      <c r="DS11" s="164"/>
      <c r="DT11" s="165"/>
      <c r="DU11" s="166"/>
      <c r="DV11" s="161"/>
      <c r="DW11" s="161"/>
      <c r="DX11" s="162"/>
      <c r="DY11" s="162"/>
      <c r="DZ11" s="162"/>
      <c r="EA11" s="162"/>
      <c r="EB11" s="162"/>
      <c r="EC11" s="163"/>
      <c r="ED11" s="164"/>
      <c r="EE11" s="165"/>
      <c r="EF11" s="166"/>
      <c r="EG11" s="161"/>
      <c r="EH11" s="161"/>
      <c r="EI11" s="162"/>
      <c r="EJ11" s="162"/>
      <c r="EK11" s="162"/>
      <c r="EL11" s="162"/>
      <c r="EM11" s="162"/>
      <c r="EN11" s="163"/>
      <c r="EO11" s="164"/>
      <c r="EP11" s="165"/>
      <c r="EQ11" s="166"/>
      <c r="ER11" s="161"/>
      <c r="ES11" s="161"/>
      <c r="ET11" s="162"/>
      <c r="EU11" s="162"/>
      <c r="EV11" s="162"/>
      <c r="EW11" s="162"/>
      <c r="EX11" s="162"/>
      <c r="EY11" s="163"/>
      <c r="EZ11" s="164"/>
      <c r="FA11" s="165"/>
      <c r="FB11" s="166"/>
      <c r="FC11" s="161"/>
      <c r="FD11" s="161"/>
      <c r="FE11" s="162"/>
      <c r="FF11" s="162"/>
      <c r="FG11" s="162"/>
      <c r="FH11" s="162"/>
      <c r="FI11" s="162"/>
      <c r="FJ11" s="163"/>
      <c r="FK11" s="164"/>
      <c r="FL11" s="165"/>
      <c r="FM11" s="166"/>
      <c r="FN11" s="161"/>
      <c r="FO11" s="161"/>
      <c r="FP11" s="162"/>
      <c r="FQ11" s="162"/>
      <c r="FR11" s="162"/>
      <c r="FS11" s="162"/>
      <c r="FT11" s="162"/>
      <c r="FU11" s="163"/>
      <c r="FV11" s="164"/>
      <c r="FW11" s="165"/>
      <c r="FX11" s="166"/>
      <c r="FY11" s="161"/>
      <c r="FZ11" s="161"/>
      <c r="GA11" s="162"/>
      <c r="GB11" s="162"/>
      <c r="GC11" s="162"/>
      <c r="GD11" s="162"/>
      <c r="GE11" s="162"/>
      <c r="GF11" s="163"/>
      <c r="GG11" s="164"/>
      <c r="GH11" s="165"/>
      <c r="GI11" s="166"/>
      <c r="GJ11" s="161"/>
      <c r="GK11" s="161"/>
      <c r="GL11" s="162"/>
      <c r="GM11" s="162"/>
      <c r="GN11" s="162"/>
      <c r="GO11" s="162"/>
      <c r="GP11" s="162"/>
      <c r="GQ11" s="163"/>
      <c r="GR11" s="164"/>
      <c r="GS11" s="165"/>
      <c r="GT11" s="166"/>
      <c r="GU11" s="161"/>
      <c r="GV11" s="161"/>
      <c r="GW11" s="162"/>
      <c r="GX11" s="162"/>
      <c r="GY11" s="162"/>
      <c r="GZ11" s="162"/>
      <c r="HA11" s="162"/>
      <c r="HB11" s="163"/>
      <c r="HC11" s="164"/>
      <c r="HD11" s="165"/>
      <c r="HE11" s="166"/>
      <c r="HF11" s="161"/>
      <c r="HG11" s="161"/>
      <c r="HH11" s="162"/>
      <c r="HI11" s="162"/>
      <c r="HJ11" s="162"/>
      <c r="HK11" s="162"/>
      <c r="HL11" s="162"/>
      <c r="HM11" s="163"/>
      <c r="HN11" s="164"/>
      <c r="HO11" s="165"/>
      <c r="HP11" s="166"/>
      <c r="HQ11" s="161"/>
      <c r="HR11" s="161"/>
      <c r="HS11" s="162"/>
      <c r="HT11" s="162"/>
      <c r="HU11" s="162"/>
      <c r="HV11" s="162"/>
      <c r="HW11" s="162"/>
      <c r="HX11" s="163"/>
      <c r="HY11" s="164"/>
      <c r="HZ11" s="165"/>
      <c r="IA11" s="166"/>
      <c r="IB11" s="161"/>
      <c r="IC11" s="161"/>
      <c r="ID11" s="162"/>
      <c r="IE11" s="162"/>
      <c r="IF11" s="162"/>
      <c r="IG11" s="162"/>
      <c r="IH11" s="162"/>
      <c r="II11" s="163"/>
      <c r="IJ11" s="164"/>
      <c r="IK11" s="165"/>
      <c r="IL11" s="166"/>
      <c r="IM11" s="160"/>
      <c r="IN11" s="157"/>
      <c r="IO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7"/>
      <c r="JT11" s="157"/>
      <c r="JU11" s="157"/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7"/>
      <c r="LC11" s="157"/>
      <c r="LD11" s="157"/>
      <c r="LE11" s="157"/>
      <c r="LF11" s="157"/>
      <c r="LG11" s="157"/>
      <c r="LH11" s="157"/>
      <c r="LI11" s="157"/>
      <c r="LJ11" s="157"/>
      <c r="LK11" s="157"/>
      <c r="LL11" s="157"/>
    </row>
    <row r="12" spans="1:324" x14ac:dyDescent="0.2">
      <c r="A12" s="33">
        <v>1</v>
      </c>
      <c r="B12" s="48" t="s">
        <v>134</v>
      </c>
      <c r="C12" s="25"/>
      <c r="D12" s="49"/>
      <c r="E12" s="49" t="s">
        <v>135</v>
      </c>
      <c r="F12" s="50" t="s">
        <v>115</v>
      </c>
      <c r="G12" s="105"/>
      <c r="H12" s="24" t="e">
        <f>IF(AND(OR(#REF!="Y",#REF!="Y"),J12&lt;5,K12&lt;5),IF(AND(J12=#REF!,K12=#REF!),#REF!+1,1),"")</f>
        <v>#REF!</v>
      </c>
      <c r="I12" s="21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4" t="str">
        <f>IF(ISNA(VLOOKUP(E12,SortLookup!$A$1:$B$5,2,FALSE))," ",VLOOKUP(E12,SortLookup!$A$1:$B$5,2,FALSE))</f>
        <v xml:space="preserve"> </v>
      </c>
      <c r="K12" s="22" t="str">
        <f>IF(ISNA(VLOOKUP(F12,SortLookup!$A$7:$B$11,2,FALSE))," ",VLOOKUP(F12,SortLookup!$A$7:$B$11,2,FALSE))</f>
        <v xml:space="preserve"> </v>
      </c>
      <c r="L12" s="44">
        <f>M12+N12+P12</f>
        <v>136.16</v>
      </c>
      <c r="M12" s="45">
        <f>AC12+AP12+BB12+BM12+BZ12+CK12+CV12+DG12+DR12+EC12+EN12+EY12+FJ12+FU12+GF12+GQ12+HB12+HM12+HX12+II12</f>
        <v>120.16</v>
      </c>
      <c r="N12" s="36">
        <f>AE12+AR12+BD12+BO12+CB12+CM12+CX12+DI12+DT12+EE12+EP12+FA12+FL12+FW12+GH12+GS12+HD12+HO12+HZ12+IK12</f>
        <v>3</v>
      </c>
      <c r="O12" s="37">
        <f>P12</f>
        <v>13</v>
      </c>
      <c r="P12" s="46">
        <f>X12+AK12+AW12+BH12+BU12+CF12+CQ12+DB12+DM12+DX12+EI12+ET12+FE12+FP12+GA12+GL12+GW12+HH12+HS12+ID12</f>
        <v>13</v>
      </c>
      <c r="Q12" s="31">
        <v>27.6</v>
      </c>
      <c r="R12" s="28"/>
      <c r="S12" s="28"/>
      <c r="T12" s="28"/>
      <c r="U12" s="28"/>
      <c r="V12" s="28"/>
      <c r="W12" s="28"/>
      <c r="X12" s="29">
        <v>1</v>
      </c>
      <c r="Y12" s="29">
        <v>0</v>
      </c>
      <c r="Z12" s="29">
        <v>0</v>
      </c>
      <c r="AA12" s="29">
        <v>0</v>
      </c>
      <c r="AB12" s="30">
        <v>0</v>
      </c>
      <c r="AC12" s="27">
        <f>Q12+R12+S12+T12+U12+V12+W12</f>
        <v>27.6</v>
      </c>
      <c r="AD12" s="26">
        <f>X12</f>
        <v>1</v>
      </c>
      <c r="AE12" s="23">
        <f>(Y12*3)+(Z12*10)+(AA12*5)+(AB12*20)</f>
        <v>0</v>
      </c>
      <c r="AF12" s="43">
        <f>AC12+AD12+AE12</f>
        <v>28.6</v>
      </c>
      <c r="AG12" s="31">
        <v>9.31</v>
      </c>
      <c r="AH12" s="28">
        <v>5.61</v>
      </c>
      <c r="AI12" s="28">
        <v>5.96</v>
      </c>
      <c r="AJ12" s="28"/>
      <c r="AK12" s="29">
        <v>2</v>
      </c>
      <c r="AL12" s="29">
        <v>0</v>
      </c>
      <c r="AM12" s="29">
        <v>0</v>
      </c>
      <c r="AN12" s="29">
        <v>0</v>
      </c>
      <c r="AO12" s="30">
        <v>0</v>
      </c>
      <c r="AP12" s="27">
        <f>AG12+AH12+AI12+AJ12</f>
        <v>20.88</v>
      </c>
      <c r="AQ12" s="26">
        <f>AK12</f>
        <v>2</v>
      </c>
      <c r="AR12" s="23">
        <f>(AL12*3)+(AM12*10)+(AN12*5)+(AO12*20)</f>
        <v>0</v>
      </c>
      <c r="AS12" s="43">
        <f>AP12+AQ12+AR12</f>
        <v>22.88</v>
      </c>
      <c r="AT12" s="31">
        <v>24.92</v>
      </c>
      <c r="AU12" s="28"/>
      <c r="AV12" s="28"/>
      <c r="AW12" s="29">
        <v>8</v>
      </c>
      <c r="AX12" s="29">
        <v>0</v>
      </c>
      <c r="AY12" s="29">
        <v>0</v>
      </c>
      <c r="AZ12" s="29">
        <v>0</v>
      </c>
      <c r="BA12" s="30">
        <v>0</v>
      </c>
      <c r="BB12" s="27">
        <f>AT12+AU12+AV12</f>
        <v>24.92</v>
      </c>
      <c r="BC12" s="26">
        <f>AW12</f>
        <v>8</v>
      </c>
      <c r="BD12" s="23">
        <f>(AX12*3)+(AY12*10)+(AZ12*5)+(BA12*20)</f>
        <v>0</v>
      </c>
      <c r="BE12" s="43">
        <f>BB12+BC12+BD12</f>
        <v>32.92</v>
      </c>
      <c r="BF12" s="27"/>
      <c r="BG12" s="42"/>
      <c r="BH12" s="29"/>
      <c r="BI12" s="29"/>
      <c r="BJ12" s="29"/>
      <c r="BK12" s="29"/>
      <c r="BL12" s="30"/>
      <c r="BM12" s="40">
        <f>BF12+BG12</f>
        <v>0</v>
      </c>
      <c r="BN12" s="37">
        <f>BH12/2</f>
        <v>0</v>
      </c>
      <c r="BO12" s="36">
        <f>(BI12*3)+(BJ12*5)+(BK12*5)+(BL12*20)</f>
        <v>0</v>
      </c>
      <c r="BP12" s="35">
        <f>BM12+BN12+BO12</f>
        <v>0</v>
      </c>
      <c r="BQ12" s="31">
        <v>24.14</v>
      </c>
      <c r="BR12" s="28"/>
      <c r="BS12" s="28"/>
      <c r="BT12" s="28"/>
      <c r="BU12" s="29">
        <v>2</v>
      </c>
      <c r="BV12" s="29">
        <v>1</v>
      </c>
      <c r="BW12" s="29">
        <v>0</v>
      </c>
      <c r="BX12" s="29">
        <v>0</v>
      </c>
      <c r="BY12" s="30">
        <v>0</v>
      </c>
      <c r="BZ12" s="27">
        <f>BQ12+BR12+BS12+BT12</f>
        <v>24.14</v>
      </c>
      <c r="CA12" s="26">
        <f>BU12</f>
        <v>2</v>
      </c>
      <c r="CB12" s="32">
        <f>(BV12*3)+(BW12*10)+(BX12*5)+(BY12*20)</f>
        <v>3</v>
      </c>
      <c r="CC12" s="52">
        <f>BZ12+CA12+CB12</f>
        <v>29.14</v>
      </c>
      <c r="CD12" s="31">
        <v>22.62</v>
      </c>
      <c r="CE12" s="28"/>
      <c r="CF12" s="29">
        <v>0</v>
      </c>
      <c r="CG12" s="29">
        <v>0</v>
      </c>
      <c r="CH12" s="29">
        <v>0</v>
      </c>
      <c r="CI12" s="29">
        <v>0</v>
      </c>
      <c r="CJ12" s="30">
        <v>0</v>
      </c>
      <c r="CK12" s="27">
        <f>CD12+CE12</f>
        <v>22.62</v>
      </c>
      <c r="CL12" s="26">
        <f>CF12</f>
        <v>0</v>
      </c>
      <c r="CM12" s="23">
        <f>(CG12*3)+(CH12*10)+(CI12*5)+(CJ12*20)</f>
        <v>0</v>
      </c>
      <c r="CN12" s="43">
        <f>CK12+CL12+CM12</f>
        <v>22.62</v>
      </c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8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</row>
    <row r="13" spans="1:324" s="4" customFormat="1" ht="12.6" customHeight="1" x14ac:dyDescent="0.2">
      <c r="A13" s="33">
        <v>2</v>
      </c>
      <c r="B13" s="48" t="s">
        <v>149</v>
      </c>
      <c r="C13" s="25"/>
      <c r="D13" s="49"/>
      <c r="E13" s="49" t="s">
        <v>135</v>
      </c>
      <c r="F13" s="50" t="s">
        <v>21</v>
      </c>
      <c r="G13" s="105"/>
      <c r="H13" s="24" t="e">
        <f>IF(AND(OR(#REF!="Y",#REF!="Y"),J13&lt;5,K13&lt;5),IF(AND(J13=#REF!,K13=#REF!),#REF!+1,1),"")</f>
        <v>#REF!</v>
      </c>
      <c r="I13" s="21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4" t="str">
        <f>IF(ISNA(VLOOKUP(E13,SortLookup!$A$1:$B$5,2,FALSE))," ",VLOOKUP(E13,SortLookup!$A$1:$B$5,2,FALSE))</f>
        <v xml:space="preserve"> </v>
      </c>
      <c r="K13" s="22">
        <f>IF(ISNA(VLOOKUP(F13,SortLookup!$A$7:$B$11,2,FALSE))," ",VLOOKUP(F13,SortLookup!$A$7:$B$11,2,FALSE))</f>
        <v>2</v>
      </c>
      <c r="L13" s="44">
        <f>M13+N13+P13</f>
        <v>318.33999999999997</v>
      </c>
      <c r="M13" s="45">
        <f>AC13+AP13+BB13+BM13+BZ13+CK13+CV5+DG5+DR5+EC5+EN5+EY5+FJ5+FU5+GF5+GQ5+HB5+HM5+HX5+II5</f>
        <v>249.34</v>
      </c>
      <c r="N13" s="36">
        <f>AE13+AR13+BD13+BO13+CB13+CM13+CX5+DI5+DT5+EE5+EP5+FA5+FL5+FW5+GH5+GS5+HD5+HO5+HZ5+IK5</f>
        <v>0</v>
      </c>
      <c r="O13" s="37">
        <f>P13</f>
        <v>69</v>
      </c>
      <c r="P13" s="46">
        <f>X13+AK13+AW13+BH13+BU13+CF13+CQ5+DB5+DM5+DX5+EI5+ET5+FE5+FP5+GA5+GL5+GW5+HH5+HS5+ID5</f>
        <v>69</v>
      </c>
      <c r="Q13" s="31">
        <v>62.33</v>
      </c>
      <c r="R13" s="28"/>
      <c r="S13" s="28"/>
      <c r="T13" s="28"/>
      <c r="U13" s="28"/>
      <c r="V13" s="28"/>
      <c r="W13" s="28"/>
      <c r="X13" s="29">
        <v>18</v>
      </c>
      <c r="Y13" s="29">
        <v>0</v>
      </c>
      <c r="Z13" s="29">
        <v>0</v>
      </c>
      <c r="AA13" s="29">
        <v>0</v>
      </c>
      <c r="AB13" s="30">
        <v>0</v>
      </c>
      <c r="AC13" s="27">
        <f>Q13+R13+S13+T13+U13+V13+W13</f>
        <v>62.33</v>
      </c>
      <c r="AD13" s="26">
        <f>X13</f>
        <v>18</v>
      </c>
      <c r="AE13" s="23">
        <f>(Y13*3)+(Z13*10)+(AA13*5)+(AB13*20)</f>
        <v>0</v>
      </c>
      <c r="AF13" s="43">
        <f>AC13+AD13+AE13</f>
        <v>80.33</v>
      </c>
      <c r="AG13" s="31">
        <v>14.59</v>
      </c>
      <c r="AH13" s="28">
        <v>9.3000000000000007</v>
      </c>
      <c r="AI13" s="28">
        <v>11.15</v>
      </c>
      <c r="AJ13" s="28"/>
      <c r="AK13" s="29">
        <v>27</v>
      </c>
      <c r="AL13" s="29">
        <v>0</v>
      </c>
      <c r="AM13" s="29">
        <v>0</v>
      </c>
      <c r="AN13" s="29">
        <v>0</v>
      </c>
      <c r="AO13" s="30">
        <v>0</v>
      </c>
      <c r="AP13" s="27">
        <f>AG13+AH13+AI13+AJ13</f>
        <v>35.04</v>
      </c>
      <c r="AQ13" s="26">
        <f>AK13</f>
        <v>27</v>
      </c>
      <c r="AR13" s="23">
        <f>(AL13*3)+(AM13*10)+(AN13*5)+(AO13*20)</f>
        <v>0</v>
      </c>
      <c r="AS13" s="43">
        <f>AP13+AQ13+AR13</f>
        <v>62.04</v>
      </c>
      <c r="AT13" s="31">
        <v>54.05</v>
      </c>
      <c r="AU13" s="28"/>
      <c r="AV13" s="28"/>
      <c r="AW13" s="29">
        <v>13</v>
      </c>
      <c r="AX13" s="29">
        <v>0</v>
      </c>
      <c r="AY13" s="29">
        <v>0</v>
      </c>
      <c r="AZ13" s="29">
        <v>0</v>
      </c>
      <c r="BA13" s="30">
        <v>0</v>
      </c>
      <c r="BB13" s="27">
        <f>AT13+AU13+AV13</f>
        <v>54.05</v>
      </c>
      <c r="BC13" s="26">
        <f>AW13</f>
        <v>13</v>
      </c>
      <c r="BD13" s="23">
        <f>(AX13*3)+(AY13*10)+(AZ13*5)+(BA13*20)</f>
        <v>0</v>
      </c>
      <c r="BE13" s="43">
        <f>BB13+BC13+BD13</f>
        <v>67.05</v>
      </c>
      <c r="BF13" s="27"/>
      <c r="BG13" s="42"/>
      <c r="BH13" s="29"/>
      <c r="BI13" s="29"/>
      <c r="BJ13" s="29"/>
      <c r="BK13" s="29"/>
      <c r="BL13" s="30"/>
      <c r="BM13" s="40">
        <f>BF13+BG13</f>
        <v>0</v>
      </c>
      <c r="BN13" s="37">
        <f>BH13/2</f>
        <v>0</v>
      </c>
      <c r="BO13" s="36">
        <f>(BI13*3)+(BJ13*5)+(BK13*5)+(BL13*20)</f>
        <v>0</v>
      </c>
      <c r="BP13" s="35">
        <f>BM13+BN13+BO13</f>
        <v>0</v>
      </c>
      <c r="BQ13" s="31">
        <v>53.02</v>
      </c>
      <c r="BR13" s="28"/>
      <c r="BS13" s="28"/>
      <c r="BT13" s="28"/>
      <c r="BU13" s="29">
        <v>6</v>
      </c>
      <c r="BV13" s="29">
        <v>0</v>
      </c>
      <c r="BW13" s="29">
        <v>0</v>
      </c>
      <c r="BX13" s="29">
        <v>0</v>
      </c>
      <c r="BY13" s="30">
        <v>0</v>
      </c>
      <c r="BZ13" s="27">
        <f>BQ13+BR13+BS13+BT13</f>
        <v>53.02</v>
      </c>
      <c r="CA13" s="26">
        <f>BU13</f>
        <v>6</v>
      </c>
      <c r="CB13" s="32">
        <f>(BV13*3)+(BW13*10)+(BX13*5)+(BY13*20)</f>
        <v>0</v>
      </c>
      <c r="CC13" s="52">
        <f>BZ13+CA13+CB13</f>
        <v>59.02</v>
      </c>
      <c r="CD13" s="31">
        <v>44.9</v>
      </c>
      <c r="CE13" s="28"/>
      <c r="CF13" s="29">
        <v>5</v>
      </c>
      <c r="CG13" s="29">
        <v>0</v>
      </c>
      <c r="CH13" s="29">
        <v>0</v>
      </c>
      <c r="CI13" s="29">
        <v>0</v>
      </c>
      <c r="CJ13" s="30">
        <v>0</v>
      </c>
      <c r="CK13" s="27">
        <f>CD13+CE13</f>
        <v>44.9</v>
      </c>
      <c r="CL13" s="26">
        <f>CF13</f>
        <v>5</v>
      </c>
      <c r="CM13" s="23">
        <f>(CG13*3)+(CH13*10)+(CI13*5)+(CJ13*20)</f>
        <v>0</v>
      </c>
      <c r="CN13" s="43">
        <f>CK13+CL13+CM13</f>
        <v>49.9</v>
      </c>
      <c r="IM13" s="59"/>
      <c r="IN13"/>
      <c r="IO13"/>
      <c r="IP13"/>
      <c r="IQ13"/>
      <c r="IR13"/>
    </row>
    <row r="14" spans="1:324" s="157" customFormat="1" ht="3" customHeight="1" x14ac:dyDescent="0.2">
      <c r="A14" s="129"/>
      <c r="B14" s="130"/>
      <c r="C14" s="131"/>
      <c r="D14" s="132"/>
      <c r="E14" s="132"/>
      <c r="F14" s="133"/>
      <c r="G14" s="134"/>
      <c r="H14" s="135"/>
      <c r="I14" s="136"/>
      <c r="J14" s="137"/>
      <c r="K14" s="138"/>
      <c r="L14" s="139"/>
      <c r="M14" s="140"/>
      <c r="N14" s="141"/>
      <c r="O14" s="142"/>
      <c r="P14" s="143"/>
      <c r="Q14" s="144"/>
      <c r="R14" s="145"/>
      <c r="S14" s="145"/>
      <c r="T14" s="145"/>
      <c r="U14" s="145"/>
      <c r="V14" s="145"/>
      <c r="W14" s="145"/>
      <c r="X14" s="146"/>
      <c r="Y14" s="146"/>
      <c r="Z14" s="146"/>
      <c r="AA14" s="146"/>
      <c r="AB14" s="147"/>
      <c r="AC14" s="148"/>
      <c r="AD14" s="149"/>
      <c r="AE14" s="150"/>
      <c r="AF14" s="151"/>
      <c r="AG14" s="144"/>
      <c r="AH14" s="145"/>
      <c r="AI14" s="145"/>
      <c r="AJ14" s="145"/>
      <c r="AK14" s="146"/>
      <c r="AL14" s="146"/>
      <c r="AM14" s="146"/>
      <c r="AN14" s="146"/>
      <c r="AO14" s="147"/>
      <c r="AP14" s="148"/>
      <c r="AQ14" s="149"/>
      <c r="AR14" s="150"/>
      <c r="AS14" s="151"/>
      <c r="AT14" s="144"/>
      <c r="AU14" s="145"/>
      <c r="AV14" s="145"/>
      <c r="AW14" s="146"/>
      <c r="AX14" s="146"/>
      <c r="AY14" s="146"/>
      <c r="AZ14" s="146"/>
      <c r="BA14" s="147"/>
      <c r="BB14" s="148"/>
      <c r="BC14" s="149"/>
      <c r="BD14" s="150"/>
      <c r="BE14" s="151"/>
      <c r="BF14" s="148"/>
      <c r="BG14" s="152"/>
      <c r="BH14" s="146"/>
      <c r="BI14" s="146"/>
      <c r="BJ14" s="146"/>
      <c r="BK14" s="146"/>
      <c r="BL14" s="147"/>
      <c r="BM14" s="153"/>
      <c r="BN14" s="142"/>
      <c r="BO14" s="141"/>
      <c r="BP14" s="154"/>
      <c r="BQ14" s="144"/>
      <c r="BR14" s="145"/>
      <c r="BS14" s="145"/>
      <c r="BT14" s="145"/>
      <c r="BU14" s="146"/>
      <c r="BV14" s="146"/>
      <c r="BW14" s="146"/>
      <c r="BX14" s="146"/>
      <c r="BY14" s="147"/>
      <c r="BZ14" s="148"/>
      <c r="CA14" s="149"/>
      <c r="CB14" s="155"/>
      <c r="CC14" s="156"/>
      <c r="CD14" s="144"/>
      <c r="CE14" s="145"/>
      <c r="CF14" s="146"/>
      <c r="CG14" s="146"/>
      <c r="CH14" s="146"/>
      <c r="CI14" s="146"/>
      <c r="CJ14" s="147"/>
      <c r="CK14" s="148"/>
      <c r="CL14" s="149"/>
      <c r="CM14" s="150"/>
      <c r="CN14" s="151"/>
      <c r="IM14" s="158"/>
      <c r="IN14" s="159"/>
      <c r="IO14" s="159"/>
      <c r="IP14" s="159"/>
      <c r="IQ14" s="159"/>
      <c r="IR14" s="159"/>
    </row>
    <row r="15" spans="1:324" s="4" customFormat="1" ht="12.75" customHeight="1" x14ac:dyDescent="0.2">
      <c r="A15" s="33">
        <v>1</v>
      </c>
      <c r="B15" s="48" t="s">
        <v>119</v>
      </c>
      <c r="C15" s="25"/>
      <c r="D15" s="49"/>
      <c r="E15" s="49" t="s">
        <v>16</v>
      </c>
      <c r="F15" s="50" t="s">
        <v>21</v>
      </c>
      <c r="G15" s="105"/>
      <c r="H15" s="24" t="e">
        <f>IF(AND(OR(#REF!="Y",#REF!="Y"),J15&lt;5,K15&lt;5),IF(AND(J15=#REF!,K15=#REF!),#REF!+1,1),"")</f>
        <v>#REF!</v>
      </c>
      <c r="I15" s="21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4">
        <f>IF(ISNA(VLOOKUP(E15,SortLookup!$A$1:$B$5,2,FALSE))," ",VLOOKUP(E15,SortLookup!$A$1:$B$5,2,FALSE))</f>
        <v>1</v>
      </c>
      <c r="K15" s="22">
        <f>IF(ISNA(VLOOKUP(F15,SortLookup!$A$7:$B$11,2,FALSE))," ",VLOOKUP(F15,SortLookup!$A$7:$B$11,2,FALSE))</f>
        <v>2</v>
      </c>
      <c r="L15" s="44">
        <f t="shared" ref="L15:L21" si="25">M15+N15+P15</f>
        <v>208.13</v>
      </c>
      <c r="M15" s="45">
        <f>AC15+AP15+BB15+BM15+BZ15+CK15+CV15+DG15+DR15+EC15+EN15+EY15+FJ15+FU15+GF15+GQ15+HB15+HM15+HX15+II15</f>
        <v>178.13</v>
      </c>
      <c r="N15" s="36">
        <f>AE15+AR15+BD15+BO15+CB15+CM15+CX15+DI15+DT15+EE15+EP15+FA15+FL15+FW15+GH15+GS15+HD15+HO15+HZ15+IK15</f>
        <v>0</v>
      </c>
      <c r="O15" s="37">
        <f t="shared" ref="O15:O21" si="26">P15</f>
        <v>30</v>
      </c>
      <c r="P15" s="46">
        <f>X15+AK15+AW15+BH15+BU15+CF15+CQ15+DB15+DM15+DX15+EI15+ET15+FE15+FP15+GA15+GL15+GW15+HH15+HS15+ID15</f>
        <v>30</v>
      </c>
      <c r="Q15" s="31">
        <v>45.35</v>
      </c>
      <c r="R15" s="28"/>
      <c r="S15" s="28"/>
      <c r="T15" s="28"/>
      <c r="U15" s="28"/>
      <c r="V15" s="28"/>
      <c r="W15" s="28"/>
      <c r="X15" s="29">
        <v>2</v>
      </c>
      <c r="Y15" s="29">
        <v>0</v>
      </c>
      <c r="Z15" s="29">
        <v>0</v>
      </c>
      <c r="AA15" s="29">
        <v>0</v>
      </c>
      <c r="AB15" s="30">
        <v>0</v>
      </c>
      <c r="AC15" s="27">
        <f t="shared" ref="AC15:AC21" si="27">Q15+R15+S15+T15+U15+V15+W15</f>
        <v>45.35</v>
      </c>
      <c r="AD15" s="26">
        <f t="shared" ref="AD15:AD21" si="28">X15</f>
        <v>2</v>
      </c>
      <c r="AE15" s="23">
        <f t="shared" ref="AE15:AE21" si="29">(Y15*3)+(Z15*10)+(AA15*5)+(AB15*20)</f>
        <v>0</v>
      </c>
      <c r="AF15" s="43">
        <f t="shared" ref="AF15:AF21" si="30">AC15+AD15+AE15</f>
        <v>47.35</v>
      </c>
      <c r="AG15" s="31">
        <v>15.31</v>
      </c>
      <c r="AH15" s="28">
        <v>6.34</v>
      </c>
      <c r="AI15" s="28">
        <v>6.6</v>
      </c>
      <c r="AJ15" s="28"/>
      <c r="AK15" s="29">
        <v>20</v>
      </c>
      <c r="AL15" s="29">
        <v>0</v>
      </c>
      <c r="AM15" s="29">
        <v>0</v>
      </c>
      <c r="AN15" s="29">
        <v>0</v>
      </c>
      <c r="AO15" s="30">
        <v>0</v>
      </c>
      <c r="AP15" s="27">
        <f t="shared" ref="AP15:AP21" si="31">AG15+AH15+AI15+AJ15</f>
        <v>28.25</v>
      </c>
      <c r="AQ15" s="26">
        <f t="shared" ref="AQ15:AQ21" si="32">AK15</f>
        <v>20</v>
      </c>
      <c r="AR15" s="23">
        <f t="shared" ref="AR15:AR21" si="33">(AL15*3)+(AM15*10)+(AN15*5)+(AO15*20)</f>
        <v>0</v>
      </c>
      <c r="AS15" s="43">
        <f t="shared" ref="AS15:AS21" si="34">AP15+AQ15+AR15</f>
        <v>48.25</v>
      </c>
      <c r="AT15" s="31">
        <v>38.94</v>
      </c>
      <c r="AU15" s="28"/>
      <c r="AV15" s="28"/>
      <c r="AW15" s="29">
        <v>2</v>
      </c>
      <c r="AX15" s="29">
        <v>0</v>
      </c>
      <c r="AY15" s="29">
        <v>0</v>
      </c>
      <c r="AZ15" s="29">
        <v>0</v>
      </c>
      <c r="BA15" s="30">
        <v>0</v>
      </c>
      <c r="BB15" s="27">
        <f t="shared" ref="BB15:BB21" si="35">AT15+AU15+AV15</f>
        <v>38.94</v>
      </c>
      <c r="BC15" s="26">
        <f t="shared" ref="BC15:BC21" si="36">AW15</f>
        <v>2</v>
      </c>
      <c r="BD15" s="23">
        <f t="shared" ref="BD15:BD21" si="37">(AX15*3)+(AY15*10)+(AZ15*5)+(BA15*20)</f>
        <v>0</v>
      </c>
      <c r="BE15" s="43">
        <f t="shared" ref="BE15:BE21" si="38">BB15+BC15+BD15</f>
        <v>40.94</v>
      </c>
      <c r="BF15" s="27"/>
      <c r="BG15" s="42"/>
      <c r="BH15" s="29"/>
      <c r="BI15" s="29"/>
      <c r="BJ15" s="29"/>
      <c r="BK15" s="29"/>
      <c r="BL15" s="30"/>
      <c r="BM15" s="40">
        <f t="shared" ref="BM15:BM21" si="39">BF15+BG15</f>
        <v>0</v>
      </c>
      <c r="BN15" s="37">
        <f t="shared" ref="BN15:BN21" si="40">BH15/2</f>
        <v>0</v>
      </c>
      <c r="BO15" s="36">
        <f t="shared" ref="BO15:BO21" si="41">(BI15*3)+(BJ15*5)+(BK15*5)+(BL15*20)</f>
        <v>0</v>
      </c>
      <c r="BP15" s="35">
        <f t="shared" ref="BP15:BP21" si="42">BM15+BN15+BO15</f>
        <v>0</v>
      </c>
      <c r="BQ15" s="31">
        <v>29.01</v>
      </c>
      <c r="BR15" s="28"/>
      <c r="BS15" s="28"/>
      <c r="BT15" s="28"/>
      <c r="BU15" s="29">
        <v>0</v>
      </c>
      <c r="BV15" s="29">
        <v>0</v>
      </c>
      <c r="BW15" s="29">
        <v>0</v>
      </c>
      <c r="BX15" s="29">
        <v>0</v>
      </c>
      <c r="BY15" s="30">
        <v>0</v>
      </c>
      <c r="BZ15" s="27">
        <f t="shared" ref="BZ15:BZ21" si="43">BQ15+BR15+BS15+BT15</f>
        <v>29.01</v>
      </c>
      <c r="CA15" s="26">
        <f t="shared" ref="CA15:CA21" si="44">BU15</f>
        <v>0</v>
      </c>
      <c r="CB15" s="32">
        <f t="shared" ref="CB15:CB21" si="45">(BV15*3)+(BW15*10)+(BX15*5)+(BY15*20)</f>
        <v>0</v>
      </c>
      <c r="CC15" s="52">
        <f t="shared" ref="CC15:CC21" si="46">BZ15+CA15+CB15</f>
        <v>29.01</v>
      </c>
      <c r="CD15" s="31">
        <v>36.58</v>
      </c>
      <c r="CE15" s="28"/>
      <c r="CF15" s="29">
        <v>6</v>
      </c>
      <c r="CG15" s="29">
        <v>0</v>
      </c>
      <c r="CH15" s="29">
        <v>0</v>
      </c>
      <c r="CI15" s="29">
        <v>0</v>
      </c>
      <c r="CJ15" s="30">
        <v>0</v>
      </c>
      <c r="CK15" s="27">
        <f t="shared" ref="CK15:CK21" si="47">CD15+CE15</f>
        <v>36.58</v>
      </c>
      <c r="CL15" s="26">
        <f t="shared" ref="CL15:CL21" si="48">CF15</f>
        <v>6</v>
      </c>
      <c r="CM15" s="23">
        <f t="shared" ref="CM15:CM21" si="49">(CG15*3)+(CH15*10)+(CI15*5)+(CJ15*20)</f>
        <v>0</v>
      </c>
      <c r="CN15" s="43">
        <f t="shared" ref="CN15:CN21" si="50">CK15+CL15+CM15</f>
        <v>42.58</v>
      </c>
      <c r="CO15" s="1"/>
      <c r="CP15" s="1"/>
      <c r="CQ15" s="2"/>
      <c r="CR15" s="2"/>
      <c r="CS15" s="2"/>
      <c r="CT15" s="2"/>
      <c r="CU15" s="2"/>
      <c r="CV15" s="47"/>
      <c r="CW15" s="13"/>
      <c r="CX15" s="6"/>
      <c r="CY15" s="38"/>
      <c r="CZ15" s="1"/>
      <c r="DA15" s="1"/>
      <c r="DB15" s="2"/>
      <c r="DC15" s="2"/>
      <c r="DD15" s="2"/>
      <c r="DE15" s="2"/>
      <c r="DF15" s="2"/>
      <c r="DG15" s="47"/>
      <c r="DH15" s="13"/>
      <c r="DI15" s="6"/>
      <c r="DJ15" s="38"/>
      <c r="DK15" s="1"/>
      <c r="DL15" s="1"/>
      <c r="DM15" s="2"/>
      <c r="DN15" s="2"/>
      <c r="DO15" s="2"/>
      <c r="DP15" s="2"/>
      <c r="DQ15" s="2"/>
      <c r="DR15" s="47"/>
      <c r="DS15" s="13"/>
      <c r="DT15" s="6"/>
      <c r="DU15" s="38"/>
      <c r="DV15" s="1"/>
      <c r="DW15" s="1"/>
      <c r="DX15" s="2"/>
      <c r="DY15" s="2"/>
      <c r="DZ15" s="2"/>
      <c r="EA15" s="2"/>
      <c r="EB15" s="2"/>
      <c r="EC15" s="47"/>
      <c r="ED15" s="13"/>
      <c r="EE15" s="6"/>
      <c r="EF15" s="38"/>
      <c r="EG15" s="1"/>
      <c r="EH15" s="1"/>
      <c r="EI15" s="2"/>
      <c r="EJ15" s="2"/>
      <c r="EK15" s="2"/>
      <c r="EL15" s="2"/>
      <c r="EM15" s="2"/>
      <c r="EN15" s="47"/>
      <c r="EO15" s="13"/>
      <c r="EP15" s="6"/>
      <c r="EQ15" s="38"/>
      <c r="ER15" s="1"/>
      <c r="ES15" s="1"/>
      <c r="ET15" s="2"/>
      <c r="EU15" s="2"/>
      <c r="EV15" s="2"/>
      <c r="EW15" s="2"/>
      <c r="EX15" s="2"/>
      <c r="EY15" s="47"/>
      <c r="EZ15" s="13"/>
      <c r="FA15" s="6"/>
      <c r="FB15" s="38"/>
      <c r="FC15" s="1"/>
      <c r="FD15" s="1"/>
      <c r="FE15" s="2"/>
      <c r="FF15" s="2"/>
      <c r="FG15" s="2"/>
      <c r="FH15" s="2"/>
      <c r="FI15" s="2"/>
      <c r="FJ15" s="47"/>
      <c r="FK15" s="13"/>
      <c r="FL15" s="6"/>
      <c r="FM15" s="38"/>
      <c r="FN15" s="1"/>
      <c r="FO15" s="1"/>
      <c r="FP15" s="2"/>
      <c r="FQ15" s="2"/>
      <c r="FR15" s="2"/>
      <c r="FS15" s="2"/>
      <c r="FT15" s="2"/>
      <c r="FU15" s="47"/>
      <c r="FV15" s="13"/>
      <c r="FW15" s="6"/>
      <c r="FX15" s="38"/>
      <c r="FY15" s="1"/>
      <c r="FZ15" s="1"/>
      <c r="GA15" s="2"/>
      <c r="GB15" s="2"/>
      <c r="GC15" s="2"/>
      <c r="GD15" s="2"/>
      <c r="GE15" s="2"/>
      <c r="GF15" s="47"/>
      <c r="GG15" s="13"/>
      <c r="GH15" s="6"/>
      <c r="GI15" s="38"/>
      <c r="GJ15" s="1"/>
      <c r="GK15" s="1"/>
      <c r="GL15" s="2"/>
      <c r="GM15" s="2"/>
      <c r="GN15" s="2"/>
      <c r="GO15" s="2"/>
      <c r="GP15" s="2"/>
      <c r="GQ15" s="47"/>
      <c r="GR15" s="13"/>
      <c r="GS15" s="6"/>
      <c r="GT15" s="38"/>
      <c r="GU15" s="1"/>
      <c r="GV15" s="1"/>
      <c r="GW15" s="2"/>
      <c r="GX15" s="2"/>
      <c r="GY15" s="2"/>
      <c r="GZ15" s="2"/>
      <c r="HA15" s="2"/>
      <c r="HB15" s="47"/>
      <c r="HC15" s="13"/>
      <c r="HD15" s="6"/>
      <c r="HE15" s="38"/>
      <c r="HF15" s="1"/>
      <c r="HG15" s="1"/>
      <c r="HH15" s="2"/>
      <c r="HI15" s="2"/>
      <c r="HJ15" s="2"/>
      <c r="HK15" s="2"/>
      <c r="HL15" s="2"/>
      <c r="HM15" s="47"/>
      <c r="HN15" s="13"/>
      <c r="HO15" s="6"/>
      <c r="HP15" s="38"/>
      <c r="HQ15" s="1"/>
      <c r="HR15" s="1"/>
      <c r="HS15" s="2"/>
      <c r="HT15" s="2"/>
      <c r="HU15" s="2"/>
      <c r="HV15" s="2"/>
      <c r="HW15" s="2"/>
      <c r="HX15" s="47"/>
      <c r="HY15" s="13"/>
      <c r="HZ15" s="6"/>
      <c r="IA15" s="38"/>
      <c r="IB15" s="1"/>
      <c r="IC15" s="1"/>
      <c r="ID15" s="2"/>
      <c r="IE15" s="2"/>
      <c r="IF15" s="2"/>
      <c r="IG15" s="2"/>
      <c r="IH15" s="2"/>
      <c r="II15" s="47"/>
      <c r="IJ15" s="13"/>
      <c r="IK15" s="6"/>
      <c r="IL15" s="38"/>
      <c r="IM15" s="59"/>
      <c r="IN15"/>
      <c r="IO15"/>
      <c r="IR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</row>
    <row r="16" spans="1:324" s="4" customFormat="1" x14ac:dyDescent="0.2">
      <c r="A16" s="33">
        <v>2</v>
      </c>
      <c r="B16" s="48" t="s">
        <v>143</v>
      </c>
      <c r="C16" s="25"/>
      <c r="D16" s="49"/>
      <c r="E16" s="49" t="s">
        <v>16</v>
      </c>
      <c r="F16" s="50" t="s">
        <v>115</v>
      </c>
      <c r="G16" s="105"/>
      <c r="H16" s="24" t="e">
        <f>IF(AND(OR(#REF!="Y",#REF!="Y"),J16&lt;5,K16&lt;5),IF(AND(J16=#REF!,K16=#REF!),#REF!+1,1),"")</f>
        <v>#REF!</v>
      </c>
      <c r="I16" s="21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4">
        <f>IF(ISNA(VLOOKUP(E16,SortLookup!$A$1:$B$5,2,FALSE))," ",VLOOKUP(E16,SortLookup!$A$1:$B$5,2,FALSE))</f>
        <v>1</v>
      </c>
      <c r="K16" s="22" t="str">
        <f>IF(ISNA(VLOOKUP(F16,SortLookup!$A$7:$B$11,2,FALSE))," ",VLOOKUP(F16,SortLookup!$A$7:$B$11,2,FALSE))</f>
        <v xml:space="preserve"> </v>
      </c>
      <c r="L16" s="44">
        <f t="shared" si="25"/>
        <v>210.76</v>
      </c>
      <c r="M16" s="45">
        <f>AC16+AP16+BB16+BM16+BZ16+CK16+CV16+DG16+DR16+EC16+EN16+EY16+FJ16+FU16+GF16+GQ16+HB16+HM16+HX16+II16</f>
        <v>166.76</v>
      </c>
      <c r="N16" s="36">
        <f>AE16+AR16+BD16+BO16+CB16+CM16+CX16+DI16+DT16+EE16+EP16+FA16+FL16+FW16+GH16+GS16+HD16+HO16+HZ16+IK16</f>
        <v>8</v>
      </c>
      <c r="O16" s="37">
        <f t="shared" si="26"/>
        <v>36</v>
      </c>
      <c r="P16" s="46">
        <f>X16+AK16+AW16+BH16+BU16+CF16+CQ16+DB16+DM16+DX16+EI16+ET16+FE16+FP16+GA16+GL16+GW16+HH16+HS16+ID16</f>
        <v>36</v>
      </c>
      <c r="Q16" s="31">
        <v>45.02</v>
      </c>
      <c r="R16" s="28"/>
      <c r="S16" s="28"/>
      <c r="T16" s="28"/>
      <c r="U16" s="28"/>
      <c r="V16" s="28"/>
      <c r="W16" s="28"/>
      <c r="X16" s="29">
        <v>7</v>
      </c>
      <c r="Y16" s="29">
        <v>0</v>
      </c>
      <c r="Z16" s="29">
        <v>0</v>
      </c>
      <c r="AA16" s="29">
        <v>0</v>
      </c>
      <c r="AB16" s="30">
        <v>0</v>
      </c>
      <c r="AC16" s="27">
        <f t="shared" si="27"/>
        <v>45.02</v>
      </c>
      <c r="AD16" s="26">
        <f t="shared" si="28"/>
        <v>7</v>
      </c>
      <c r="AE16" s="23">
        <f t="shared" si="29"/>
        <v>0</v>
      </c>
      <c r="AF16" s="43">
        <f t="shared" si="30"/>
        <v>52.02</v>
      </c>
      <c r="AG16" s="31">
        <v>11.04</v>
      </c>
      <c r="AH16" s="28">
        <v>7.52</v>
      </c>
      <c r="AI16" s="28">
        <v>8.44</v>
      </c>
      <c r="AJ16" s="28"/>
      <c r="AK16" s="29">
        <v>15</v>
      </c>
      <c r="AL16" s="29">
        <v>0</v>
      </c>
      <c r="AM16" s="29">
        <v>0</v>
      </c>
      <c r="AN16" s="29">
        <v>0</v>
      </c>
      <c r="AO16" s="30">
        <v>0</v>
      </c>
      <c r="AP16" s="27">
        <f t="shared" si="31"/>
        <v>27</v>
      </c>
      <c r="AQ16" s="26">
        <f t="shared" si="32"/>
        <v>15</v>
      </c>
      <c r="AR16" s="23">
        <f t="shared" si="33"/>
        <v>0</v>
      </c>
      <c r="AS16" s="43">
        <f t="shared" si="34"/>
        <v>42</v>
      </c>
      <c r="AT16" s="31">
        <v>30.33</v>
      </c>
      <c r="AU16" s="28"/>
      <c r="AV16" s="28"/>
      <c r="AW16" s="29">
        <v>4</v>
      </c>
      <c r="AX16" s="29">
        <v>0</v>
      </c>
      <c r="AY16" s="29">
        <v>0</v>
      </c>
      <c r="AZ16" s="29">
        <v>0</v>
      </c>
      <c r="BA16" s="30">
        <v>0</v>
      </c>
      <c r="BB16" s="27">
        <f t="shared" si="35"/>
        <v>30.33</v>
      </c>
      <c r="BC16" s="26">
        <f t="shared" si="36"/>
        <v>4</v>
      </c>
      <c r="BD16" s="23">
        <f t="shared" si="37"/>
        <v>0</v>
      </c>
      <c r="BE16" s="43">
        <f t="shared" si="38"/>
        <v>34.33</v>
      </c>
      <c r="BF16" s="27"/>
      <c r="BG16" s="42"/>
      <c r="BH16" s="29"/>
      <c r="BI16" s="29"/>
      <c r="BJ16" s="29"/>
      <c r="BK16" s="29"/>
      <c r="BL16" s="30"/>
      <c r="BM16" s="40">
        <f t="shared" si="39"/>
        <v>0</v>
      </c>
      <c r="BN16" s="37">
        <f t="shared" si="40"/>
        <v>0</v>
      </c>
      <c r="BO16" s="36">
        <f t="shared" si="41"/>
        <v>0</v>
      </c>
      <c r="BP16" s="35">
        <f t="shared" si="42"/>
        <v>0</v>
      </c>
      <c r="BQ16" s="31">
        <v>23.68</v>
      </c>
      <c r="BR16" s="28"/>
      <c r="BS16" s="28"/>
      <c r="BT16" s="28"/>
      <c r="BU16" s="29">
        <v>3</v>
      </c>
      <c r="BV16" s="29">
        <v>0</v>
      </c>
      <c r="BW16" s="29">
        <v>0</v>
      </c>
      <c r="BX16" s="29">
        <v>0</v>
      </c>
      <c r="BY16" s="30">
        <v>0</v>
      </c>
      <c r="BZ16" s="27">
        <f t="shared" si="43"/>
        <v>23.68</v>
      </c>
      <c r="CA16" s="26">
        <f t="shared" si="44"/>
        <v>3</v>
      </c>
      <c r="CB16" s="32">
        <f t="shared" si="45"/>
        <v>0</v>
      </c>
      <c r="CC16" s="52">
        <f t="shared" si="46"/>
        <v>26.68</v>
      </c>
      <c r="CD16" s="31">
        <v>40.729999999999997</v>
      </c>
      <c r="CE16" s="28"/>
      <c r="CF16" s="29">
        <v>7</v>
      </c>
      <c r="CG16" s="29">
        <v>1</v>
      </c>
      <c r="CH16" s="29">
        <v>0</v>
      </c>
      <c r="CI16" s="29">
        <v>1</v>
      </c>
      <c r="CJ16" s="30">
        <v>0</v>
      </c>
      <c r="CK16" s="27">
        <f t="shared" si="47"/>
        <v>40.729999999999997</v>
      </c>
      <c r="CL16" s="26">
        <f t="shared" si="48"/>
        <v>7</v>
      </c>
      <c r="CM16" s="23">
        <f t="shared" si="49"/>
        <v>8</v>
      </c>
      <c r="CN16" s="43">
        <f t="shared" si="50"/>
        <v>55.73</v>
      </c>
      <c r="IM16" s="59"/>
      <c r="IN16"/>
      <c r="IO16"/>
      <c r="IP16"/>
      <c r="IQ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</row>
    <row r="17" spans="1:324" s="4" customFormat="1" x14ac:dyDescent="0.2">
      <c r="A17" s="33">
        <v>3</v>
      </c>
      <c r="B17" s="48" t="s">
        <v>130</v>
      </c>
      <c r="C17" s="25"/>
      <c r="D17" s="49" t="s">
        <v>128</v>
      </c>
      <c r="E17" s="49" t="s">
        <v>16</v>
      </c>
      <c r="F17" s="50" t="s">
        <v>115</v>
      </c>
      <c r="G17" s="105"/>
      <c r="H17" s="24" t="e">
        <f>IF(AND(OR(#REF!="Y",#REF!="Y"),J17&lt;5,K17&lt;5),IF(AND(J17=#REF!,K17=#REF!),#REF!+1,1),"")</f>
        <v>#REF!</v>
      </c>
      <c r="I17" s="21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4">
        <f>IF(ISNA(VLOOKUP(E17,SortLookup!$A$1:$B$5,2,FALSE))," ",VLOOKUP(E17,SortLookup!$A$1:$B$5,2,FALSE))</f>
        <v>1</v>
      </c>
      <c r="K17" s="22" t="str">
        <f>IF(ISNA(VLOOKUP(F17,SortLookup!$A$7:$B$11,2,FALSE))," ",VLOOKUP(F17,SortLookup!$A$7:$B$11,2,FALSE))</f>
        <v xml:space="preserve"> </v>
      </c>
      <c r="L17" s="44">
        <f t="shared" si="25"/>
        <v>214</v>
      </c>
      <c r="M17" s="45">
        <f>AC17+AP17+BB17+BM17+BZ17+CK17+CV10+DG10+DR10+EC10+EN10+EY10+FJ10+FU10+GF10+GQ10+HB10+HM10+HX10+II10</f>
        <v>180</v>
      </c>
      <c r="N17" s="36">
        <f>AE17+AR17+BD17+BO17+CB17+CM17+CX10+DI10+DT10+EE10+EP10+FA10+FL10+FW10+GH10+GS10+HD10+HO10+HZ10+IK10</f>
        <v>8</v>
      </c>
      <c r="O17" s="37">
        <f t="shared" si="26"/>
        <v>26</v>
      </c>
      <c r="P17" s="46">
        <f>X17+AK17+AW17+BH17+BU17+CF17+CQ10+DB10+DM10+DX10+EI10+ET10+FE10+FP10+GA10+GL10+GW10+HH10+HS10+ID10</f>
        <v>26</v>
      </c>
      <c r="Q17" s="31">
        <v>57.24</v>
      </c>
      <c r="R17" s="28"/>
      <c r="S17" s="28"/>
      <c r="T17" s="28"/>
      <c r="U17" s="28"/>
      <c r="V17" s="28"/>
      <c r="W17" s="28"/>
      <c r="X17" s="29">
        <v>4</v>
      </c>
      <c r="Y17" s="29">
        <v>0</v>
      </c>
      <c r="Z17" s="29">
        <v>0</v>
      </c>
      <c r="AA17" s="29">
        <v>0</v>
      </c>
      <c r="AB17" s="30">
        <v>0</v>
      </c>
      <c r="AC17" s="27">
        <f t="shared" si="27"/>
        <v>57.24</v>
      </c>
      <c r="AD17" s="26">
        <f t="shared" si="28"/>
        <v>4</v>
      </c>
      <c r="AE17" s="23">
        <f t="shared" si="29"/>
        <v>0</v>
      </c>
      <c r="AF17" s="43">
        <f t="shared" si="30"/>
        <v>61.24</v>
      </c>
      <c r="AG17" s="31">
        <v>12.67</v>
      </c>
      <c r="AH17" s="28">
        <v>5.2</v>
      </c>
      <c r="AI17" s="28">
        <v>5.75</v>
      </c>
      <c r="AJ17" s="28"/>
      <c r="AK17" s="29">
        <v>8</v>
      </c>
      <c r="AL17" s="29">
        <v>0</v>
      </c>
      <c r="AM17" s="29">
        <v>0</v>
      </c>
      <c r="AN17" s="29">
        <v>0</v>
      </c>
      <c r="AO17" s="30">
        <v>0</v>
      </c>
      <c r="AP17" s="27">
        <f t="shared" si="31"/>
        <v>23.62</v>
      </c>
      <c r="AQ17" s="26">
        <f t="shared" si="32"/>
        <v>8</v>
      </c>
      <c r="AR17" s="23">
        <f t="shared" si="33"/>
        <v>0</v>
      </c>
      <c r="AS17" s="43">
        <f t="shared" si="34"/>
        <v>31.62</v>
      </c>
      <c r="AT17" s="31">
        <v>32.799999999999997</v>
      </c>
      <c r="AU17" s="28"/>
      <c r="AV17" s="28"/>
      <c r="AW17" s="29">
        <v>3</v>
      </c>
      <c r="AX17" s="29">
        <v>1</v>
      </c>
      <c r="AY17" s="29">
        <v>0</v>
      </c>
      <c r="AZ17" s="29">
        <v>0</v>
      </c>
      <c r="BA17" s="30">
        <v>0</v>
      </c>
      <c r="BB17" s="27">
        <f t="shared" si="35"/>
        <v>32.799999999999997</v>
      </c>
      <c r="BC17" s="26">
        <f t="shared" si="36"/>
        <v>3</v>
      </c>
      <c r="BD17" s="23">
        <f t="shared" si="37"/>
        <v>3</v>
      </c>
      <c r="BE17" s="43">
        <f t="shared" si="38"/>
        <v>38.799999999999997</v>
      </c>
      <c r="BF17" s="27"/>
      <c r="BG17" s="42"/>
      <c r="BH17" s="29"/>
      <c r="BI17" s="29"/>
      <c r="BJ17" s="29"/>
      <c r="BK17" s="29"/>
      <c r="BL17" s="30"/>
      <c r="BM17" s="40">
        <f t="shared" si="39"/>
        <v>0</v>
      </c>
      <c r="BN17" s="37">
        <f t="shared" si="40"/>
        <v>0</v>
      </c>
      <c r="BO17" s="36">
        <f t="shared" si="41"/>
        <v>0</v>
      </c>
      <c r="BP17" s="35">
        <f t="shared" si="42"/>
        <v>0</v>
      </c>
      <c r="BQ17" s="31">
        <v>36.61</v>
      </c>
      <c r="BR17" s="28"/>
      <c r="BS17" s="28"/>
      <c r="BT17" s="28"/>
      <c r="BU17" s="29">
        <v>2</v>
      </c>
      <c r="BV17" s="29">
        <v>0</v>
      </c>
      <c r="BW17" s="29">
        <v>0</v>
      </c>
      <c r="BX17" s="29">
        <v>0</v>
      </c>
      <c r="BY17" s="30">
        <v>0</v>
      </c>
      <c r="BZ17" s="27">
        <f t="shared" si="43"/>
        <v>36.61</v>
      </c>
      <c r="CA17" s="26">
        <f t="shared" si="44"/>
        <v>2</v>
      </c>
      <c r="CB17" s="32">
        <f t="shared" si="45"/>
        <v>0</v>
      </c>
      <c r="CC17" s="52">
        <f t="shared" si="46"/>
        <v>38.61</v>
      </c>
      <c r="CD17" s="31">
        <v>29.73</v>
      </c>
      <c r="CE17" s="28"/>
      <c r="CF17" s="29">
        <v>9</v>
      </c>
      <c r="CG17" s="29">
        <v>0</v>
      </c>
      <c r="CH17" s="29">
        <v>0</v>
      </c>
      <c r="CI17" s="29">
        <v>1</v>
      </c>
      <c r="CJ17" s="30">
        <v>0</v>
      </c>
      <c r="CK17" s="27">
        <f t="shared" si="47"/>
        <v>29.73</v>
      </c>
      <c r="CL17" s="26">
        <f t="shared" si="48"/>
        <v>9</v>
      </c>
      <c r="CM17" s="23">
        <f t="shared" si="49"/>
        <v>5</v>
      </c>
      <c r="CN17" s="43">
        <f t="shared" si="50"/>
        <v>43.73</v>
      </c>
      <c r="CO17" s="1"/>
      <c r="CP17" s="1"/>
      <c r="CQ17" s="2"/>
      <c r="CR17" s="2"/>
      <c r="CS17" s="2"/>
      <c r="CT17" s="2"/>
      <c r="CU17" s="2"/>
      <c r="CV17" s="47"/>
      <c r="CW17" s="13"/>
      <c r="CX17" s="6"/>
      <c r="CY17" s="38"/>
      <c r="CZ17" s="1"/>
      <c r="DA17" s="1"/>
      <c r="DB17" s="2"/>
      <c r="DC17" s="2"/>
      <c r="DD17" s="2"/>
      <c r="DE17" s="2"/>
      <c r="DF17" s="2"/>
      <c r="DG17" s="47"/>
      <c r="DH17" s="13"/>
      <c r="DI17" s="6"/>
      <c r="DJ17" s="38"/>
      <c r="DK17" s="1"/>
      <c r="DL17" s="1"/>
      <c r="DM17" s="2"/>
      <c r="DN17" s="2"/>
      <c r="DO17" s="2"/>
      <c r="DP17" s="2"/>
      <c r="DQ17" s="2"/>
      <c r="DR17" s="47"/>
      <c r="DS17" s="13"/>
      <c r="DT17" s="6"/>
      <c r="DU17" s="38"/>
      <c r="DV17" s="1"/>
      <c r="DW17" s="1"/>
      <c r="DX17" s="2"/>
      <c r="DY17" s="2"/>
      <c r="DZ17" s="2"/>
      <c r="EA17" s="2"/>
      <c r="EB17" s="2"/>
      <c r="EC17" s="47"/>
      <c r="ED17" s="13"/>
      <c r="EE17" s="6"/>
      <c r="EF17" s="38"/>
      <c r="EG17" s="1"/>
      <c r="EH17" s="1"/>
      <c r="EI17" s="2"/>
      <c r="EJ17" s="2"/>
      <c r="EK17" s="2"/>
      <c r="EL17" s="2"/>
      <c r="EM17" s="2"/>
      <c r="EN17" s="47"/>
      <c r="EO17" s="13"/>
      <c r="EP17" s="6"/>
      <c r="EQ17" s="38"/>
      <c r="ER17" s="1"/>
      <c r="ES17" s="1"/>
      <c r="ET17" s="2"/>
      <c r="EU17" s="2"/>
      <c r="EV17" s="2"/>
      <c r="EW17" s="2"/>
      <c r="EX17" s="2"/>
      <c r="EY17" s="47"/>
      <c r="EZ17" s="13"/>
      <c r="FA17" s="6"/>
      <c r="FB17" s="38"/>
      <c r="FC17" s="1"/>
      <c r="FD17" s="1"/>
      <c r="FE17" s="2"/>
      <c r="FF17" s="2"/>
      <c r="FG17" s="2"/>
      <c r="FH17" s="2"/>
      <c r="FI17" s="2"/>
      <c r="FJ17" s="47"/>
      <c r="FK17" s="13"/>
      <c r="FL17" s="6"/>
      <c r="FM17" s="38"/>
      <c r="FN17" s="1"/>
      <c r="FO17" s="1"/>
      <c r="FP17" s="2"/>
      <c r="FQ17" s="2"/>
      <c r="FR17" s="2"/>
      <c r="FS17" s="2"/>
      <c r="FT17" s="2"/>
      <c r="FU17" s="47"/>
      <c r="FV17" s="13"/>
      <c r="FW17" s="6"/>
      <c r="FX17" s="38"/>
      <c r="FY17" s="1"/>
      <c r="FZ17" s="1"/>
      <c r="GA17" s="2"/>
      <c r="GB17" s="2"/>
      <c r="GC17" s="2"/>
      <c r="GD17" s="2"/>
      <c r="GE17" s="2"/>
      <c r="GF17" s="47"/>
      <c r="GG17" s="13"/>
      <c r="GH17" s="6"/>
      <c r="GI17" s="38"/>
      <c r="GJ17" s="1"/>
      <c r="GK17" s="1"/>
      <c r="GL17" s="2"/>
      <c r="GM17" s="2"/>
      <c r="GN17" s="2"/>
      <c r="GO17" s="2"/>
      <c r="GP17" s="2"/>
      <c r="GQ17" s="47"/>
      <c r="GR17" s="13"/>
      <c r="GS17" s="6"/>
      <c r="GT17" s="38"/>
      <c r="GU17" s="1"/>
      <c r="GV17" s="1"/>
      <c r="GW17" s="2"/>
      <c r="GX17" s="2"/>
      <c r="GY17" s="2"/>
      <c r="GZ17" s="2"/>
      <c r="HA17" s="2"/>
      <c r="HB17" s="47"/>
      <c r="HC17" s="13"/>
      <c r="HD17" s="6"/>
      <c r="HE17" s="38"/>
      <c r="HF17" s="1"/>
      <c r="HG17" s="1"/>
      <c r="HH17" s="2"/>
      <c r="HI17" s="2"/>
      <c r="HJ17" s="2"/>
      <c r="HK17" s="2"/>
      <c r="HL17" s="2"/>
      <c r="HM17" s="47"/>
      <c r="HN17" s="13"/>
      <c r="HO17" s="6"/>
      <c r="HP17" s="38"/>
      <c r="HQ17" s="1"/>
      <c r="HR17" s="1"/>
      <c r="HS17" s="2"/>
      <c r="HT17" s="2"/>
      <c r="HU17" s="2"/>
      <c r="HV17" s="2"/>
      <c r="HW17" s="2"/>
      <c r="HX17" s="47"/>
      <c r="HY17" s="13"/>
      <c r="HZ17" s="6"/>
      <c r="IA17" s="38"/>
      <c r="IB17" s="1"/>
      <c r="IC17" s="1"/>
      <c r="ID17" s="2"/>
      <c r="IE17" s="2"/>
      <c r="IF17" s="2"/>
      <c r="IG17" s="2"/>
      <c r="IH17" s="2"/>
      <c r="II17" s="47"/>
      <c r="IJ17" s="13"/>
      <c r="IK17" s="6"/>
      <c r="IL17" s="38"/>
      <c r="IM17" s="59"/>
      <c r="IN17"/>
      <c r="IO17"/>
      <c r="IP17"/>
      <c r="IQ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</row>
    <row r="18" spans="1:324" s="4" customFormat="1" x14ac:dyDescent="0.2">
      <c r="A18" s="33">
        <v>4</v>
      </c>
      <c r="B18" s="48" t="s">
        <v>157</v>
      </c>
      <c r="C18" s="25"/>
      <c r="D18" s="49" t="s">
        <v>128</v>
      </c>
      <c r="E18" s="49" t="s">
        <v>16</v>
      </c>
      <c r="F18" s="50" t="s">
        <v>115</v>
      </c>
      <c r="G18" s="105"/>
      <c r="H18" s="24" t="e">
        <f>IF(AND(OR(#REF!="Y",#REF!="Y"),J18&lt;5,K18&lt;5),IF(AND(J18=#REF!,K18=#REF!),#REF!+1,1),"")</f>
        <v>#REF!</v>
      </c>
      <c r="I18" s="21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4">
        <f>IF(ISNA(VLOOKUP(E18,SortLookup!$A$1:$B$5,2,FALSE))," ",VLOOKUP(E18,SortLookup!$A$1:$B$5,2,FALSE))</f>
        <v>1</v>
      </c>
      <c r="K18" s="22" t="str">
        <f>IF(ISNA(VLOOKUP(F18,SortLookup!$A$7:$B$11,2,FALSE))," ",VLOOKUP(F18,SortLookup!$A$7:$B$11,2,FALSE))</f>
        <v xml:space="preserve"> </v>
      </c>
      <c r="L18" s="44">
        <f t="shared" si="25"/>
        <v>216.71</v>
      </c>
      <c r="M18" s="45">
        <f>AC18+AP18+BB18+BM18+BZ18+CK18+CV18+DG18+DR18+EC18+EN18+EY18+FJ18+FU18+GF18+GQ18+HB18+HM18+HX18+II18</f>
        <v>180.71</v>
      </c>
      <c r="N18" s="36">
        <f>AE18+AR18+BD18+BO18+CB18+CM18+CX18+DI18+DT18+EE18+EP18+FA18+FL18+FW18+GH18+GS18+HD18+HO18+HZ18+IK18</f>
        <v>6</v>
      </c>
      <c r="O18" s="37">
        <f t="shared" si="26"/>
        <v>30</v>
      </c>
      <c r="P18" s="46">
        <f>X18+AK18+AW18+BH18+BU18+CF18+CQ18+DB18+DM18+DX18+EI18+ET18+FE18+FP18+GA18+GL18+GW18+HH18+HS18+ID18</f>
        <v>30</v>
      </c>
      <c r="Q18" s="31">
        <v>43.19</v>
      </c>
      <c r="R18" s="28"/>
      <c r="S18" s="28"/>
      <c r="T18" s="28"/>
      <c r="U18" s="28"/>
      <c r="V18" s="28"/>
      <c r="W18" s="28"/>
      <c r="X18" s="29">
        <v>5</v>
      </c>
      <c r="Y18" s="29">
        <v>0</v>
      </c>
      <c r="Z18" s="29">
        <v>0</v>
      </c>
      <c r="AA18" s="29">
        <v>0</v>
      </c>
      <c r="AB18" s="30">
        <v>0</v>
      </c>
      <c r="AC18" s="27">
        <f t="shared" si="27"/>
        <v>43.19</v>
      </c>
      <c r="AD18" s="26">
        <f t="shared" si="28"/>
        <v>5</v>
      </c>
      <c r="AE18" s="23">
        <f t="shared" si="29"/>
        <v>0</v>
      </c>
      <c r="AF18" s="43">
        <f t="shared" si="30"/>
        <v>48.19</v>
      </c>
      <c r="AG18" s="31">
        <v>17.559999999999999</v>
      </c>
      <c r="AH18" s="28">
        <v>7.82</v>
      </c>
      <c r="AI18" s="28">
        <v>7.96</v>
      </c>
      <c r="AJ18" s="28"/>
      <c r="AK18" s="29">
        <v>12</v>
      </c>
      <c r="AL18" s="29">
        <v>0</v>
      </c>
      <c r="AM18" s="29">
        <v>0</v>
      </c>
      <c r="AN18" s="29">
        <v>0</v>
      </c>
      <c r="AO18" s="30">
        <v>0</v>
      </c>
      <c r="AP18" s="27">
        <f t="shared" si="31"/>
        <v>33.340000000000003</v>
      </c>
      <c r="AQ18" s="26">
        <f t="shared" si="32"/>
        <v>12</v>
      </c>
      <c r="AR18" s="23">
        <f t="shared" si="33"/>
        <v>0</v>
      </c>
      <c r="AS18" s="43">
        <f t="shared" si="34"/>
        <v>45.34</v>
      </c>
      <c r="AT18" s="31">
        <v>38.36</v>
      </c>
      <c r="AU18" s="28"/>
      <c r="AV18" s="28"/>
      <c r="AW18" s="29">
        <v>6</v>
      </c>
      <c r="AX18" s="29">
        <v>0</v>
      </c>
      <c r="AY18" s="29">
        <v>0</v>
      </c>
      <c r="AZ18" s="29">
        <v>0</v>
      </c>
      <c r="BA18" s="30">
        <v>0</v>
      </c>
      <c r="BB18" s="27">
        <f t="shared" si="35"/>
        <v>38.36</v>
      </c>
      <c r="BC18" s="26">
        <f t="shared" si="36"/>
        <v>6</v>
      </c>
      <c r="BD18" s="23">
        <f t="shared" si="37"/>
        <v>0</v>
      </c>
      <c r="BE18" s="43">
        <f t="shared" si="38"/>
        <v>44.36</v>
      </c>
      <c r="BF18" s="27"/>
      <c r="BG18" s="42"/>
      <c r="BH18" s="29"/>
      <c r="BI18" s="29"/>
      <c r="BJ18" s="29"/>
      <c r="BK18" s="29"/>
      <c r="BL18" s="30"/>
      <c r="BM18" s="40">
        <f t="shared" si="39"/>
        <v>0</v>
      </c>
      <c r="BN18" s="37">
        <f t="shared" si="40"/>
        <v>0</v>
      </c>
      <c r="BO18" s="36">
        <f t="shared" si="41"/>
        <v>0</v>
      </c>
      <c r="BP18" s="35">
        <f t="shared" si="42"/>
        <v>0</v>
      </c>
      <c r="BQ18" s="31">
        <v>31.65</v>
      </c>
      <c r="BR18" s="28"/>
      <c r="BS18" s="28"/>
      <c r="BT18" s="28"/>
      <c r="BU18" s="29">
        <v>2</v>
      </c>
      <c r="BV18" s="29">
        <v>0</v>
      </c>
      <c r="BW18" s="29">
        <v>0</v>
      </c>
      <c r="BX18" s="29">
        <v>0</v>
      </c>
      <c r="BY18" s="30">
        <v>0</v>
      </c>
      <c r="BZ18" s="27">
        <f t="shared" si="43"/>
        <v>31.65</v>
      </c>
      <c r="CA18" s="26">
        <f t="shared" si="44"/>
        <v>2</v>
      </c>
      <c r="CB18" s="32">
        <f t="shared" si="45"/>
        <v>0</v>
      </c>
      <c r="CC18" s="52">
        <f t="shared" si="46"/>
        <v>33.65</v>
      </c>
      <c r="CD18" s="31">
        <v>34.17</v>
      </c>
      <c r="CE18" s="28"/>
      <c r="CF18" s="29">
        <v>5</v>
      </c>
      <c r="CG18" s="29">
        <v>2</v>
      </c>
      <c r="CH18" s="29">
        <v>0</v>
      </c>
      <c r="CI18" s="29">
        <v>0</v>
      </c>
      <c r="CJ18" s="30">
        <v>0</v>
      </c>
      <c r="CK18" s="27">
        <f t="shared" si="47"/>
        <v>34.17</v>
      </c>
      <c r="CL18" s="26">
        <f t="shared" si="48"/>
        <v>5</v>
      </c>
      <c r="CM18" s="23">
        <f t="shared" si="49"/>
        <v>6</v>
      </c>
      <c r="CN18" s="43">
        <f t="shared" si="50"/>
        <v>45.17</v>
      </c>
      <c r="IM18" s="59"/>
    </row>
    <row r="19" spans="1:324" s="4" customFormat="1" x14ac:dyDescent="0.2">
      <c r="A19" s="33">
        <v>5</v>
      </c>
      <c r="B19" s="48" t="s">
        <v>121</v>
      </c>
      <c r="C19" s="25"/>
      <c r="D19" s="49" t="s">
        <v>113</v>
      </c>
      <c r="E19" s="49" t="s">
        <v>16</v>
      </c>
      <c r="F19" s="50" t="s">
        <v>21</v>
      </c>
      <c r="G19" s="105"/>
      <c r="H19" s="24" t="e">
        <f>IF(AND(OR(#REF!="Y",#REF!="Y"),J19&lt;5,K19&lt;5),IF(AND(J19=#REF!,K19=#REF!),#REF!+1,1),"")</f>
        <v>#REF!</v>
      </c>
      <c r="I19" s="21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4">
        <f>IF(ISNA(VLOOKUP(E19,SortLookup!$A$1:$B$5,2,FALSE))," ",VLOOKUP(E19,SortLookup!$A$1:$B$5,2,FALSE))</f>
        <v>1</v>
      </c>
      <c r="K19" s="22">
        <f>IF(ISNA(VLOOKUP(F19,SortLookup!$A$7:$B$11,2,FALSE))," ",VLOOKUP(F19,SortLookup!$A$7:$B$11,2,FALSE))</f>
        <v>2</v>
      </c>
      <c r="L19" s="44">
        <f t="shared" si="25"/>
        <v>223.29</v>
      </c>
      <c r="M19" s="45">
        <f>AC19+AP19+BB19+BM19+BZ19+CK19+CV19+DG19+DR19+EC19+EN19+EY19+FJ19+FU19+GF19+GQ19+HB19+HM19+HX19+II19</f>
        <v>203.29</v>
      </c>
      <c r="N19" s="36">
        <f>AE19+AR19+BD19+BO19+CB19+CM19+CX19+DI19+DT19+EE19+EP19+FA19+FL19+FW19+GH19+GS19+HD19+HO19+HZ19+IK19</f>
        <v>0</v>
      </c>
      <c r="O19" s="37">
        <f t="shared" si="26"/>
        <v>20</v>
      </c>
      <c r="P19" s="46">
        <f>X19+AK19+AW19+BH19+BU19+CF19+CQ19+DB19+DM19+DX19+EI19+ET19+FE19+FP19+GA19+GL19+GW19+HH19+HS19+ID19</f>
        <v>20</v>
      </c>
      <c r="Q19" s="31">
        <v>53.09</v>
      </c>
      <c r="R19" s="28"/>
      <c r="S19" s="28"/>
      <c r="T19" s="28"/>
      <c r="U19" s="28"/>
      <c r="V19" s="28"/>
      <c r="W19" s="28"/>
      <c r="X19" s="29">
        <v>1</v>
      </c>
      <c r="Y19" s="29">
        <v>0</v>
      </c>
      <c r="Z19" s="29">
        <v>0</v>
      </c>
      <c r="AA19" s="29">
        <v>0</v>
      </c>
      <c r="AB19" s="30">
        <v>0</v>
      </c>
      <c r="AC19" s="27">
        <f t="shared" si="27"/>
        <v>53.09</v>
      </c>
      <c r="AD19" s="26">
        <f t="shared" si="28"/>
        <v>1</v>
      </c>
      <c r="AE19" s="23">
        <f t="shared" si="29"/>
        <v>0</v>
      </c>
      <c r="AF19" s="43">
        <f t="shared" si="30"/>
        <v>54.09</v>
      </c>
      <c r="AG19" s="31">
        <v>14.49</v>
      </c>
      <c r="AH19" s="28">
        <v>5.72</v>
      </c>
      <c r="AI19" s="28">
        <v>6.34</v>
      </c>
      <c r="AJ19" s="28"/>
      <c r="AK19" s="29">
        <v>10</v>
      </c>
      <c r="AL19" s="29">
        <v>0</v>
      </c>
      <c r="AM19" s="29">
        <v>0</v>
      </c>
      <c r="AN19" s="29">
        <v>0</v>
      </c>
      <c r="AO19" s="30">
        <v>0</v>
      </c>
      <c r="AP19" s="27">
        <f t="shared" si="31"/>
        <v>26.55</v>
      </c>
      <c r="AQ19" s="26">
        <f t="shared" si="32"/>
        <v>10</v>
      </c>
      <c r="AR19" s="23">
        <f t="shared" si="33"/>
        <v>0</v>
      </c>
      <c r="AS19" s="43">
        <f t="shared" si="34"/>
        <v>36.549999999999997</v>
      </c>
      <c r="AT19" s="31">
        <v>48.75</v>
      </c>
      <c r="AU19" s="28"/>
      <c r="AV19" s="28"/>
      <c r="AW19" s="29">
        <v>2</v>
      </c>
      <c r="AX19" s="29">
        <v>0</v>
      </c>
      <c r="AY19" s="29">
        <v>0</v>
      </c>
      <c r="AZ19" s="29">
        <v>0</v>
      </c>
      <c r="BA19" s="30">
        <v>0</v>
      </c>
      <c r="BB19" s="27">
        <f t="shared" si="35"/>
        <v>48.75</v>
      </c>
      <c r="BC19" s="26">
        <f t="shared" si="36"/>
        <v>2</v>
      </c>
      <c r="BD19" s="23">
        <f t="shared" si="37"/>
        <v>0</v>
      </c>
      <c r="BE19" s="43">
        <f t="shared" si="38"/>
        <v>50.75</v>
      </c>
      <c r="BF19" s="27"/>
      <c r="BG19" s="42"/>
      <c r="BH19" s="29"/>
      <c r="BI19" s="29"/>
      <c r="BJ19" s="29"/>
      <c r="BK19" s="29"/>
      <c r="BL19" s="30"/>
      <c r="BM19" s="40">
        <f t="shared" si="39"/>
        <v>0</v>
      </c>
      <c r="BN19" s="37">
        <f t="shared" si="40"/>
        <v>0</v>
      </c>
      <c r="BO19" s="36">
        <f t="shared" si="41"/>
        <v>0</v>
      </c>
      <c r="BP19" s="35">
        <f t="shared" si="42"/>
        <v>0</v>
      </c>
      <c r="BQ19" s="31">
        <v>36.96</v>
      </c>
      <c r="BR19" s="28"/>
      <c r="BS19" s="28"/>
      <c r="BT19" s="28"/>
      <c r="BU19" s="29">
        <v>2</v>
      </c>
      <c r="BV19" s="29">
        <v>0</v>
      </c>
      <c r="BW19" s="29">
        <v>0</v>
      </c>
      <c r="BX19" s="29">
        <v>0</v>
      </c>
      <c r="BY19" s="30">
        <v>0</v>
      </c>
      <c r="BZ19" s="27">
        <f t="shared" si="43"/>
        <v>36.96</v>
      </c>
      <c r="CA19" s="26">
        <f t="shared" si="44"/>
        <v>2</v>
      </c>
      <c r="CB19" s="32">
        <f t="shared" si="45"/>
        <v>0</v>
      </c>
      <c r="CC19" s="52">
        <f t="shared" si="46"/>
        <v>38.96</v>
      </c>
      <c r="CD19" s="31">
        <v>37.94</v>
      </c>
      <c r="CE19" s="28"/>
      <c r="CF19" s="29">
        <v>5</v>
      </c>
      <c r="CG19" s="29">
        <v>0</v>
      </c>
      <c r="CH19" s="29">
        <v>0</v>
      </c>
      <c r="CI19" s="29">
        <v>0</v>
      </c>
      <c r="CJ19" s="30">
        <v>0</v>
      </c>
      <c r="CK19" s="27">
        <f t="shared" si="47"/>
        <v>37.94</v>
      </c>
      <c r="CL19" s="26">
        <f t="shared" si="48"/>
        <v>5</v>
      </c>
      <c r="CM19" s="23">
        <f t="shared" si="49"/>
        <v>0</v>
      </c>
      <c r="CN19" s="43">
        <f t="shared" si="50"/>
        <v>42.94</v>
      </c>
      <c r="IM19" s="59"/>
      <c r="IN19"/>
      <c r="IO19"/>
      <c r="IR19"/>
    </row>
    <row r="20" spans="1:324" s="4" customFormat="1" x14ac:dyDescent="0.2">
      <c r="A20" s="33">
        <v>6</v>
      </c>
      <c r="B20" s="48" t="s">
        <v>153</v>
      </c>
      <c r="C20" s="25"/>
      <c r="D20" s="49" t="s">
        <v>154</v>
      </c>
      <c r="E20" s="49" t="s">
        <v>16</v>
      </c>
      <c r="F20" s="50" t="s">
        <v>21</v>
      </c>
      <c r="G20" s="105"/>
      <c r="H20" s="24" t="e">
        <f>IF(AND(OR(#REF!="Y",#REF!="Y"),J20&lt;5,K20&lt;5),IF(AND(J20=#REF!,K20=#REF!),#REF!+1,1),"")</f>
        <v>#REF!</v>
      </c>
      <c r="I20" s="21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4">
        <f>IF(ISNA(VLOOKUP(E20,SortLookup!$A$1:$B$5,2,FALSE))," ",VLOOKUP(E20,SortLookup!$A$1:$B$5,2,FALSE))</f>
        <v>1</v>
      </c>
      <c r="K20" s="22">
        <f>IF(ISNA(VLOOKUP(F20,SortLookup!$A$7:$B$11,2,FALSE))," ",VLOOKUP(F20,SortLookup!$A$7:$B$11,2,FALSE))</f>
        <v>2</v>
      </c>
      <c r="L20" s="44">
        <f t="shared" si="25"/>
        <v>229.1</v>
      </c>
      <c r="M20" s="45">
        <f>AC20+AP20+BB20+BM20+BZ20+CK20+CV19+DG19+DR19+EC19+EN19+EY19+FJ19+FU19+GF19+GQ19+HB19+HM19+HX19+II19</f>
        <v>186.1</v>
      </c>
      <c r="N20" s="36">
        <f>AE20+AR20+BD20+BO20+CB20+CM20+CX19+DI19+DT19+EE19+EP19+FA19+FL19+FW19+GH19+GS19+HD19+HO19+HZ19+IK19</f>
        <v>0</v>
      </c>
      <c r="O20" s="37">
        <f t="shared" si="26"/>
        <v>43</v>
      </c>
      <c r="P20" s="46">
        <f>X20+AK20+AW20+BH20+BU20+CF20+CQ19+DB19+DM19+DX19+EI19+ET19+FE19+FP19+GA19+GL19+GW19+HH19+HS19+ID19</f>
        <v>43</v>
      </c>
      <c r="Q20" s="31">
        <v>58.75</v>
      </c>
      <c r="R20" s="28"/>
      <c r="S20" s="28"/>
      <c r="T20" s="28"/>
      <c r="U20" s="28"/>
      <c r="V20" s="28"/>
      <c r="W20" s="28"/>
      <c r="X20" s="29">
        <v>4</v>
      </c>
      <c r="Y20" s="29">
        <v>0</v>
      </c>
      <c r="Z20" s="29">
        <v>0</v>
      </c>
      <c r="AA20" s="29">
        <v>0</v>
      </c>
      <c r="AB20" s="30">
        <v>0</v>
      </c>
      <c r="AC20" s="27">
        <f t="shared" si="27"/>
        <v>58.75</v>
      </c>
      <c r="AD20" s="26">
        <f t="shared" si="28"/>
        <v>4</v>
      </c>
      <c r="AE20" s="23">
        <f t="shared" si="29"/>
        <v>0</v>
      </c>
      <c r="AF20" s="43">
        <f t="shared" si="30"/>
        <v>62.75</v>
      </c>
      <c r="AG20" s="31">
        <v>12.26</v>
      </c>
      <c r="AH20" s="28">
        <v>6.08</v>
      </c>
      <c r="AI20" s="28">
        <v>8.32</v>
      </c>
      <c r="AJ20" s="28"/>
      <c r="AK20" s="29">
        <v>26</v>
      </c>
      <c r="AL20" s="29">
        <v>0</v>
      </c>
      <c r="AM20" s="29">
        <v>0</v>
      </c>
      <c r="AN20" s="29">
        <v>0</v>
      </c>
      <c r="AO20" s="30">
        <v>0</v>
      </c>
      <c r="AP20" s="27">
        <f t="shared" si="31"/>
        <v>26.66</v>
      </c>
      <c r="AQ20" s="26">
        <f t="shared" si="32"/>
        <v>26</v>
      </c>
      <c r="AR20" s="23">
        <f t="shared" si="33"/>
        <v>0</v>
      </c>
      <c r="AS20" s="43">
        <f t="shared" si="34"/>
        <v>52.66</v>
      </c>
      <c r="AT20" s="31">
        <v>35.69</v>
      </c>
      <c r="AU20" s="28"/>
      <c r="AV20" s="28"/>
      <c r="AW20" s="29">
        <v>6</v>
      </c>
      <c r="AX20" s="29">
        <v>0</v>
      </c>
      <c r="AY20" s="29">
        <v>0</v>
      </c>
      <c r="AZ20" s="29">
        <v>0</v>
      </c>
      <c r="BA20" s="30">
        <v>0</v>
      </c>
      <c r="BB20" s="27">
        <f t="shared" si="35"/>
        <v>35.69</v>
      </c>
      <c r="BC20" s="26">
        <f t="shared" si="36"/>
        <v>6</v>
      </c>
      <c r="BD20" s="23">
        <f t="shared" si="37"/>
        <v>0</v>
      </c>
      <c r="BE20" s="43">
        <f t="shared" si="38"/>
        <v>41.69</v>
      </c>
      <c r="BF20" s="27"/>
      <c r="BG20" s="42"/>
      <c r="BH20" s="29"/>
      <c r="BI20" s="29"/>
      <c r="BJ20" s="29"/>
      <c r="BK20" s="29"/>
      <c r="BL20" s="30"/>
      <c r="BM20" s="40">
        <f t="shared" si="39"/>
        <v>0</v>
      </c>
      <c r="BN20" s="37">
        <f t="shared" si="40"/>
        <v>0</v>
      </c>
      <c r="BO20" s="36">
        <f t="shared" si="41"/>
        <v>0</v>
      </c>
      <c r="BP20" s="35">
        <f t="shared" si="42"/>
        <v>0</v>
      </c>
      <c r="BQ20" s="31">
        <v>35.340000000000003</v>
      </c>
      <c r="BR20" s="28"/>
      <c r="BS20" s="28"/>
      <c r="BT20" s="28"/>
      <c r="BU20" s="29">
        <v>1</v>
      </c>
      <c r="BV20" s="29">
        <v>0</v>
      </c>
      <c r="BW20" s="29">
        <v>0</v>
      </c>
      <c r="BX20" s="29">
        <v>0</v>
      </c>
      <c r="BY20" s="30">
        <v>0</v>
      </c>
      <c r="BZ20" s="27">
        <f t="shared" si="43"/>
        <v>35.340000000000003</v>
      </c>
      <c r="CA20" s="26">
        <f t="shared" si="44"/>
        <v>1</v>
      </c>
      <c r="CB20" s="32">
        <f t="shared" si="45"/>
        <v>0</v>
      </c>
      <c r="CC20" s="52">
        <f t="shared" si="46"/>
        <v>36.340000000000003</v>
      </c>
      <c r="CD20" s="31">
        <v>29.66</v>
      </c>
      <c r="CE20" s="28"/>
      <c r="CF20" s="29">
        <v>6</v>
      </c>
      <c r="CG20" s="29">
        <v>0</v>
      </c>
      <c r="CH20" s="29">
        <v>0</v>
      </c>
      <c r="CI20" s="29">
        <v>0</v>
      </c>
      <c r="CJ20" s="30">
        <v>0</v>
      </c>
      <c r="CK20" s="27">
        <f t="shared" si="47"/>
        <v>29.66</v>
      </c>
      <c r="CL20" s="26">
        <f t="shared" si="48"/>
        <v>6</v>
      </c>
      <c r="CM20" s="23">
        <f t="shared" si="49"/>
        <v>0</v>
      </c>
      <c r="CN20" s="43">
        <f t="shared" si="50"/>
        <v>35.659999999999997</v>
      </c>
      <c r="CO20"/>
      <c r="CP20"/>
      <c r="CQ20"/>
      <c r="CR20"/>
      <c r="CS20"/>
      <c r="CT20"/>
      <c r="CU20"/>
      <c r="CX20"/>
      <c r="DA20"/>
      <c r="DB20"/>
      <c r="DC20"/>
      <c r="DD20"/>
      <c r="DE20"/>
      <c r="DF20"/>
      <c r="DI20"/>
      <c r="DL20"/>
      <c r="DM20"/>
      <c r="DN20"/>
      <c r="DO20"/>
      <c r="DP20"/>
      <c r="DQ20"/>
      <c r="DT20"/>
      <c r="DW20"/>
      <c r="DX20"/>
      <c r="DY20"/>
      <c r="DZ20"/>
      <c r="EA20"/>
      <c r="EB20"/>
      <c r="EE20"/>
      <c r="EH20"/>
      <c r="EI20"/>
      <c r="EJ20"/>
      <c r="EK20"/>
      <c r="EL20"/>
      <c r="EM20"/>
      <c r="EP20"/>
      <c r="ES20"/>
      <c r="ET20"/>
      <c r="EU20"/>
      <c r="EV20"/>
      <c r="EW20"/>
      <c r="EX20"/>
      <c r="FA20"/>
      <c r="FD20"/>
      <c r="FE20"/>
      <c r="FF20"/>
      <c r="FG20"/>
      <c r="FH20"/>
      <c r="FI20"/>
      <c r="FL20"/>
      <c r="FO20"/>
      <c r="FP20"/>
      <c r="FQ20"/>
      <c r="FR20"/>
      <c r="FS20"/>
      <c r="FT20"/>
      <c r="FW20"/>
      <c r="FZ20"/>
      <c r="GA20"/>
      <c r="GB20"/>
      <c r="GC20"/>
      <c r="GD20"/>
      <c r="GE20"/>
      <c r="GH20"/>
      <c r="GK20"/>
      <c r="GL20"/>
      <c r="GM20"/>
      <c r="GN20"/>
      <c r="GO20"/>
      <c r="GP20"/>
      <c r="GS20"/>
      <c r="GV20"/>
      <c r="GW20"/>
      <c r="GX20"/>
      <c r="GY20"/>
      <c r="GZ20"/>
      <c r="HA20"/>
      <c r="HD20"/>
      <c r="HG20"/>
      <c r="HH20"/>
      <c r="HI20"/>
      <c r="HJ20"/>
      <c r="HK20"/>
      <c r="HL20"/>
      <c r="HO20"/>
      <c r="HR20"/>
      <c r="HS20"/>
      <c r="HT20"/>
      <c r="HU20"/>
      <c r="HV20"/>
      <c r="HW20"/>
      <c r="HZ20"/>
      <c r="IC20"/>
      <c r="ID20"/>
      <c r="IE20"/>
      <c r="IF20"/>
      <c r="IG20"/>
      <c r="IH20"/>
      <c r="IK20"/>
      <c r="IL20"/>
      <c r="IM20" s="59"/>
      <c r="IN20"/>
      <c r="IO20"/>
      <c r="IR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</row>
    <row r="21" spans="1:324" s="4" customFormat="1" x14ac:dyDescent="0.2">
      <c r="A21" s="33">
        <v>7</v>
      </c>
      <c r="B21" s="48" t="s">
        <v>106</v>
      </c>
      <c r="C21" s="25"/>
      <c r="D21" s="49" t="s">
        <v>113</v>
      </c>
      <c r="E21" s="49" t="s">
        <v>16</v>
      </c>
      <c r="F21" s="50" t="s">
        <v>22</v>
      </c>
      <c r="G21" s="105"/>
      <c r="H21" s="24" t="e">
        <f>IF(AND(OR(#REF!="Y",#REF!="Y"),J21&lt;5,K21&lt;5),IF(AND(J21=#REF!,K21=#REF!),#REF!+1,1),"")</f>
        <v>#REF!</v>
      </c>
      <c r="I21" s="21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4">
        <f>IF(ISNA(VLOOKUP(E21,SortLookup!$A$1:$B$5,2,FALSE))," ",VLOOKUP(E21,SortLookup!$A$1:$B$5,2,FALSE))</f>
        <v>1</v>
      </c>
      <c r="K21" s="22">
        <f>IF(ISNA(VLOOKUP(F21,SortLookup!$A$7:$B$11,2,FALSE))," ",VLOOKUP(F21,SortLookup!$A$7:$B$11,2,FALSE))</f>
        <v>3</v>
      </c>
      <c r="L21" s="44">
        <f t="shared" si="25"/>
        <v>248.44</v>
      </c>
      <c r="M21" s="45">
        <f>AC21+AP21+BB21+BM21+BZ21+CK21+CV21+DG21+DR21+EC21+EN21+EY21+FJ21+FU21+GF21+GQ21+HB21+HM21+HX21+II21</f>
        <v>210.44</v>
      </c>
      <c r="N21" s="36">
        <v>0</v>
      </c>
      <c r="O21" s="37">
        <f t="shared" si="26"/>
        <v>38</v>
      </c>
      <c r="P21" s="46">
        <f>X21+AK21+AW21+BH21+BU21+CF21+CQ21+DB21+DM21+DX21+EI21+ET21+FE21+FP21+GA21+GL21+GW21+HH21+HS21+ID21</f>
        <v>38</v>
      </c>
      <c r="Q21" s="31">
        <v>59.65</v>
      </c>
      <c r="R21" s="28"/>
      <c r="S21" s="28"/>
      <c r="T21" s="28"/>
      <c r="U21" s="28"/>
      <c r="V21" s="28"/>
      <c r="W21" s="28"/>
      <c r="X21" s="29">
        <v>5</v>
      </c>
      <c r="Y21" s="29">
        <v>0</v>
      </c>
      <c r="Z21" s="29">
        <v>0</v>
      </c>
      <c r="AA21" s="29">
        <v>0</v>
      </c>
      <c r="AB21" s="30">
        <v>0</v>
      </c>
      <c r="AC21" s="27">
        <f t="shared" si="27"/>
        <v>59.65</v>
      </c>
      <c r="AD21" s="26">
        <f t="shared" si="28"/>
        <v>5</v>
      </c>
      <c r="AE21" s="23">
        <f t="shared" si="29"/>
        <v>0</v>
      </c>
      <c r="AF21" s="43">
        <f t="shared" si="30"/>
        <v>64.650000000000006</v>
      </c>
      <c r="AG21" s="31">
        <v>16.61</v>
      </c>
      <c r="AH21" s="28">
        <v>8.99</v>
      </c>
      <c r="AI21" s="28">
        <v>12.46</v>
      </c>
      <c r="AJ21" s="28"/>
      <c r="AK21" s="29">
        <v>23</v>
      </c>
      <c r="AL21" s="29">
        <v>0</v>
      </c>
      <c r="AM21" s="29">
        <v>0</v>
      </c>
      <c r="AN21" s="29">
        <v>0</v>
      </c>
      <c r="AO21" s="30">
        <v>0</v>
      </c>
      <c r="AP21" s="27">
        <f t="shared" si="31"/>
        <v>38.06</v>
      </c>
      <c r="AQ21" s="26">
        <f t="shared" si="32"/>
        <v>23</v>
      </c>
      <c r="AR21" s="23">
        <f t="shared" si="33"/>
        <v>0</v>
      </c>
      <c r="AS21" s="43">
        <f t="shared" si="34"/>
        <v>61.06</v>
      </c>
      <c r="AT21" s="31">
        <v>34.6</v>
      </c>
      <c r="AU21" s="28"/>
      <c r="AV21" s="28"/>
      <c r="AW21" s="29">
        <v>7</v>
      </c>
      <c r="AX21" s="29">
        <v>0</v>
      </c>
      <c r="AY21" s="29">
        <v>0</v>
      </c>
      <c r="AZ21" s="29">
        <v>0</v>
      </c>
      <c r="BA21" s="30">
        <v>0</v>
      </c>
      <c r="BB21" s="27">
        <f t="shared" si="35"/>
        <v>34.6</v>
      </c>
      <c r="BC21" s="26">
        <f t="shared" si="36"/>
        <v>7</v>
      </c>
      <c r="BD21" s="23">
        <f t="shared" si="37"/>
        <v>0</v>
      </c>
      <c r="BE21" s="43">
        <f t="shared" si="38"/>
        <v>41.6</v>
      </c>
      <c r="BF21" s="27"/>
      <c r="BG21" s="42"/>
      <c r="BH21" s="29"/>
      <c r="BI21" s="29"/>
      <c r="BJ21" s="29"/>
      <c r="BK21" s="29"/>
      <c r="BL21" s="30"/>
      <c r="BM21" s="40">
        <f t="shared" si="39"/>
        <v>0</v>
      </c>
      <c r="BN21" s="37">
        <f t="shared" si="40"/>
        <v>0</v>
      </c>
      <c r="BO21" s="36">
        <f t="shared" si="41"/>
        <v>0</v>
      </c>
      <c r="BP21" s="35">
        <f t="shared" si="42"/>
        <v>0</v>
      </c>
      <c r="BQ21" s="31">
        <v>34.57</v>
      </c>
      <c r="BR21" s="28"/>
      <c r="BS21" s="28"/>
      <c r="BT21" s="28"/>
      <c r="BU21" s="29">
        <v>0</v>
      </c>
      <c r="BV21" s="29">
        <v>0</v>
      </c>
      <c r="BW21" s="29">
        <v>0</v>
      </c>
      <c r="BX21" s="29">
        <v>0</v>
      </c>
      <c r="BY21" s="30">
        <v>0</v>
      </c>
      <c r="BZ21" s="27">
        <f t="shared" si="43"/>
        <v>34.57</v>
      </c>
      <c r="CA21" s="26">
        <f t="shared" si="44"/>
        <v>0</v>
      </c>
      <c r="CB21" s="32">
        <f t="shared" si="45"/>
        <v>0</v>
      </c>
      <c r="CC21" s="52">
        <f t="shared" si="46"/>
        <v>34.57</v>
      </c>
      <c r="CD21" s="31">
        <v>43.56</v>
      </c>
      <c r="CE21" s="28"/>
      <c r="CF21" s="29">
        <v>3</v>
      </c>
      <c r="CG21" s="29">
        <v>0</v>
      </c>
      <c r="CH21" s="29">
        <v>0</v>
      </c>
      <c r="CI21" s="29">
        <v>0</v>
      </c>
      <c r="CJ21" s="30">
        <v>0</v>
      </c>
      <c r="CK21" s="27">
        <f t="shared" si="47"/>
        <v>43.56</v>
      </c>
      <c r="CL21" s="26">
        <f t="shared" si="48"/>
        <v>3</v>
      </c>
      <c r="CM21" s="23">
        <f t="shared" si="49"/>
        <v>0</v>
      </c>
      <c r="CN21" s="43">
        <f t="shared" si="50"/>
        <v>46.56</v>
      </c>
      <c r="CO21"/>
      <c r="CP21"/>
      <c r="CQ21"/>
      <c r="CR21"/>
      <c r="CS21"/>
      <c r="CT21"/>
      <c r="CU21"/>
      <c r="CX21"/>
      <c r="DA21"/>
      <c r="DB21"/>
      <c r="DC21"/>
      <c r="DD21"/>
      <c r="DE21"/>
      <c r="DF21"/>
      <c r="DI21"/>
      <c r="DL21"/>
      <c r="DM21"/>
      <c r="DN21"/>
      <c r="DO21"/>
      <c r="DP21"/>
      <c r="DQ21"/>
      <c r="DT21"/>
      <c r="DW21"/>
      <c r="DX21"/>
      <c r="DY21"/>
      <c r="DZ21"/>
      <c r="EA21"/>
      <c r="EB21"/>
      <c r="EE21"/>
      <c r="EH21"/>
      <c r="EI21"/>
      <c r="EJ21"/>
      <c r="EK21"/>
      <c r="EL21"/>
      <c r="EM21"/>
      <c r="EP21"/>
      <c r="ES21"/>
      <c r="ET21"/>
      <c r="EU21"/>
      <c r="EV21"/>
      <c r="EW21"/>
      <c r="EX21"/>
      <c r="FA21"/>
      <c r="FD21"/>
      <c r="FE21"/>
      <c r="FF21"/>
      <c r="FG21"/>
      <c r="FH21"/>
      <c r="FI21"/>
      <c r="FL21"/>
      <c r="FO21"/>
      <c r="FP21"/>
      <c r="FQ21"/>
      <c r="FR21"/>
      <c r="FS21"/>
      <c r="FT21"/>
      <c r="FW21"/>
      <c r="FZ21"/>
      <c r="GA21"/>
      <c r="GB21"/>
      <c r="GC21"/>
      <c r="GD21"/>
      <c r="GE21"/>
      <c r="GH21"/>
      <c r="GK21"/>
      <c r="GL21"/>
      <c r="GM21"/>
      <c r="GN21"/>
      <c r="GO21"/>
      <c r="GP21"/>
      <c r="GS21"/>
      <c r="GV21"/>
      <c r="GW21"/>
      <c r="GX21"/>
      <c r="GY21"/>
      <c r="GZ21"/>
      <c r="HA21"/>
      <c r="HD21"/>
      <c r="HG21"/>
      <c r="HH21"/>
      <c r="HI21"/>
      <c r="HJ21"/>
      <c r="HK21"/>
      <c r="HL21"/>
      <c r="HO21"/>
      <c r="HR21"/>
      <c r="HS21"/>
      <c r="HT21"/>
      <c r="HU21"/>
      <c r="HV21"/>
      <c r="HW21"/>
      <c r="HZ21"/>
      <c r="IC21"/>
      <c r="ID21"/>
      <c r="IE21"/>
      <c r="IF21"/>
      <c r="IG21"/>
      <c r="IH21"/>
      <c r="IK21"/>
      <c r="IL21"/>
      <c r="IM21" s="59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</row>
    <row r="22" spans="1:324" s="157" customFormat="1" ht="4.5" customHeight="1" x14ac:dyDescent="0.2">
      <c r="A22" s="129"/>
      <c r="B22" s="130"/>
      <c r="C22" s="131"/>
      <c r="D22" s="132"/>
      <c r="E22" s="132"/>
      <c r="F22" s="133"/>
      <c r="G22" s="134"/>
      <c r="H22" s="135"/>
      <c r="I22" s="136"/>
      <c r="J22" s="137"/>
      <c r="K22" s="138"/>
      <c r="L22" s="139"/>
      <c r="M22" s="140"/>
      <c r="N22" s="141"/>
      <c r="O22" s="142"/>
      <c r="P22" s="143"/>
      <c r="Q22" s="144"/>
      <c r="R22" s="145"/>
      <c r="S22" s="145"/>
      <c r="T22" s="145"/>
      <c r="U22" s="145"/>
      <c r="V22" s="145"/>
      <c r="W22" s="145"/>
      <c r="X22" s="146"/>
      <c r="Y22" s="146"/>
      <c r="Z22" s="146"/>
      <c r="AA22" s="146"/>
      <c r="AB22" s="147"/>
      <c r="AC22" s="148"/>
      <c r="AD22" s="149"/>
      <c r="AE22" s="150"/>
      <c r="AF22" s="151"/>
      <c r="AG22" s="144"/>
      <c r="AH22" s="145"/>
      <c r="AI22" s="145"/>
      <c r="AJ22" s="145"/>
      <c r="AK22" s="146"/>
      <c r="AL22" s="146"/>
      <c r="AM22" s="146"/>
      <c r="AN22" s="146"/>
      <c r="AO22" s="147"/>
      <c r="AP22" s="148"/>
      <c r="AQ22" s="149"/>
      <c r="AR22" s="150"/>
      <c r="AS22" s="151"/>
      <c r="AT22" s="144"/>
      <c r="AU22" s="145"/>
      <c r="AV22" s="145"/>
      <c r="AW22" s="146"/>
      <c r="AX22" s="146"/>
      <c r="AY22" s="146"/>
      <c r="AZ22" s="146"/>
      <c r="BA22" s="147"/>
      <c r="BB22" s="148"/>
      <c r="BC22" s="149"/>
      <c r="BD22" s="150"/>
      <c r="BE22" s="151"/>
      <c r="BF22" s="148"/>
      <c r="BG22" s="152"/>
      <c r="BH22" s="146"/>
      <c r="BI22" s="146"/>
      <c r="BJ22" s="146"/>
      <c r="BK22" s="146"/>
      <c r="BL22" s="147"/>
      <c r="BM22" s="153"/>
      <c r="BN22" s="142"/>
      <c r="BO22" s="141"/>
      <c r="BP22" s="154"/>
      <c r="BQ22" s="144"/>
      <c r="BR22" s="145"/>
      <c r="BS22" s="145"/>
      <c r="BT22" s="145"/>
      <c r="BU22" s="146"/>
      <c r="BV22" s="146"/>
      <c r="BW22" s="146"/>
      <c r="BX22" s="146"/>
      <c r="BY22" s="147"/>
      <c r="BZ22" s="148"/>
      <c r="CA22" s="149"/>
      <c r="CB22" s="155"/>
      <c r="CC22" s="156"/>
      <c r="CD22" s="144"/>
      <c r="CE22" s="145"/>
      <c r="CF22" s="146"/>
      <c r="CG22" s="146"/>
      <c r="CH22" s="146"/>
      <c r="CI22" s="146"/>
      <c r="CJ22" s="147"/>
      <c r="CK22" s="148"/>
      <c r="CL22" s="149"/>
      <c r="CM22" s="150"/>
      <c r="CN22" s="151"/>
      <c r="CO22" s="159"/>
      <c r="CP22" s="159"/>
      <c r="CQ22" s="159"/>
      <c r="CR22" s="159"/>
      <c r="CS22" s="159"/>
      <c r="CT22" s="159"/>
      <c r="CU22" s="159"/>
      <c r="CX22" s="159"/>
      <c r="DA22" s="159"/>
      <c r="DB22" s="159"/>
      <c r="DC22" s="159"/>
      <c r="DD22" s="159"/>
      <c r="DE22" s="159"/>
      <c r="DF22" s="159"/>
      <c r="DI22" s="159"/>
      <c r="DL22" s="159"/>
      <c r="DM22" s="159"/>
      <c r="DN22" s="159"/>
      <c r="DO22" s="159"/>
      <c r="DP22" s="159"/>
      <c r="DQ22" s="159"/>
      <c r="DT22" s="159"/>
      <c r="DW22" s="159"/>
      <c r="DX22" s="159"/>
      <c r="DY22" s="159"/>
      <c r="DZ22" s="159"/>
      <c r="EA22" s="159"/>
      <c r="EB22" s="159"/>
      <c r="EE22" s="159"/>
      <c r="EH22" s="159"/>
      <c r="EI22" s="159"/>
      <c r="EJ22" s="159"/>
      <c r="EK22" s="159"/>
      <c r="EL22" s="159"/>
      <c r="EM22" s="159"/>
      <c r="EP22" s="159"/>
      <c r="ES22" s="159"/>
      <c r="ET22" s="159"/>
      <c r="EU22" s="159"/>
      <c r="EV22" s="159"/>
      <c r="EW22" s="159"/>
      <c r="EX22" s="159"/>
      <c r="FA22" s="159"/>
      <c r="FD22" s="159"/>
      <c r="FE22" s="159"/>
      <c r="FF22" s="159"/>
      <c r="FG22" s="159"/>
      <c r="FH22" s="159"/>
      <c r="FI22" s="159"/>
      <c r="FL22" s="159"/>
      <c r="FO22" s="159"/>
      <c r="FP22" s="159"/>
      <c r="FQ22" s="159"/>
      <c r="FR22" s="159"/>
      <c r="FS22" s="159"/>
      <c r="FT22" s="159"/>
      <c r="FW22" s="159"/>
      <c r="FZ22" s="159"/>
      <c r="GA22" s="159"/>
      <c r="GB22" s="159"/>
      <c r="GC22" s="159"/>
      <c r="GD22" s="159"/>
      <c r="GE22" s="159"/>
      <c r="GH22" s="159"/>
      <c r="GK22" s="159"/>
      <c r="GL22" s="159"/>
      <c r="GM22" s="159"/>
      <c r="GN22" s="159"/>
      <c r="GO22" s="159"/>
      <c r="GP22" s="159"/>
      <c r="GS22" s="159"/>
      <c r="GV22" s="159"/>
      <c r="GW22" s="159"/>
      <c r="GX22" s="159"/>
      <c r="GY22" s="159"/>
      <c r="GZ22" s="159"/>
      <c r="HA22" s="159"/>
      <c r="HD22" s="159"/>
      <c r="HG22" s="159"/>
      <c r="HH22" s="159"/>
      <c r="HI22" s="159"/>
      <c r="HJ22" s="159"/>
      <c r="HK22" s="159"/>
      <c r="HL22" s="159"/>
      <c r="HO22" s="159"/>
      <c r="HR22" s="159"/>
      <c r="HS22" s="159"/>
      <c r="HT22" s="159"/>
      <c r="HU22" s="159"/>
      <c r="HV22" s="159"/>
      <c r="HW22" s="159"/>
      <c r="HZ22" s="159"/>
      <c r="IC22" s="159"/>
      <c r="ID22" s="159"/>
      <c r="IE22" s="159"/>
      <c r="IF22" s="159"/>
      <c r="IG22" s="159"/>
      <c r="IH22" s="159"/>
      <c r="IK22" s="159"/>
      <c r="IL22" s="159"/>
      <c r="IM22" s="158"/>
      <c r="IS22" s="159"/>
      <c r="IT22" s="159"/>
      <c r="IU22" s="159"/>
      <c r="IV22" s="159"/>
      <c r="IW22" s="159"/>
      <c r="IX22" s="159"/>
      <c r="IY22" s="159"/>
      <c r="IZ22" s="159"/>
      <c r="JA22" s="159"/>
      <c r="JB22" s="159"/>
      <c r="JC22" s="159"/>
      <c r="JD22" s="159"/>
      <c r="JE22" s="159"/>
      <c r="JF22" s="159"/>
      <c r="JG22" s="159"/>
      <c r="JH22" s="159"/>
      <c r="JI22" s="159"/>
      <c r="JJ22" s="159"/>
      <c r="JK22" s="159"/>
      <c r="JL22" s="159"/>
      <c r="JM22" s="159"/>
      <c r="JN22" s="159"/>
      <c r="JO22" s="159"/>
      <c r="JP22" s="159"/>
      <c r="JQ22" s="159"/>
      <c r="JR22" s="159"/>
      <c r="JS22" s="159"/>
      <c r="JT22" s="159"/>
      <c r="JU22" s="159"/>
      <c r="JV22" s="159"/>
      <c r="JW22" s="159"/>
      <c r="JX22" s="159"/>
    </row>
    <row r="23" spans="1:324" s="4" customFormat="1" ht="12.75" customHeight="1" x14ac:dyDescent="0.2">
      <c r="A23" s="33">
        <v>1</v>
      </c>
      <c r="B23" s="48" t="s">
        <v>112</v>
      </c>
      <c r="C23" s="25"/>
      <c r="D23" s="49" t="s">
        <v>113</v>
      </c>
      <c r="E23" s="49" t="s">
        <v>114</v>
      </c>
      <c r="F23" s="50" t="s">
        <v>115</v>
      </c>
      <c r="G23" s="105"/>
      <c r="H23" s="24" t="e">
        <f>IF(AND(OR(#REF!="Y",#REF!="Y"),J23&lt;5,K23&lt;5),IF(AND(J23=#REF!,K23=#REF!),#REF!+1,1),"")</f>
        <v>#REF!</v>
      </c>
      <c r="I23" s="21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4" t="str">
        <f>IF(ISNA(VLOOKUP(E23,SortLookup!$A$1:$B$5,2,FALSE))," ",VLOOKUP(E23,SortLookup!$A$1:$B$5,2,FALSE))</f>
        <v xml:space="preserve"> </v>
      </c>
      <c r="K23" s="22" t="str">
        <f>IF(ISNA(VLOOKUP(F23,SortLookup!$A$7:$B$11,2,FALSE))," ",VLOOKUP(F23,SortLookup!$A$7:$B$11,2,FALSE))</f>
        <v xml:space="preserve"> </v>
      </c>
      <c r="L23" s="44">
        <f>M23+N23+P23</f>
        <v>216.21</v>
      </c>
      <c r="M23" s="45">
        <f>AC23+AP23+BB23+BM23+BZ23+CK23+CV21+DG21+DR21+EC21+EN21+EY21+FJ21+FU21+GF21+GQ21+HB21+HM21+HX21+II21</f>
        <v>197.21</v>
      </c>
      <c r="N23" s="36">
        <f>AE23+AR23+BD23+BO23+CB23+CM23+CX21+DI21+DT21+EE21+EP21+FA21+FL21+FW21+GH21+GS21+HD21+HO21+HZ21+IK21</f>
        <v>0</v>
      </c>
      <c r="O23" s="37">
        <f>P23</f>
        <v>19</v>
      </c>
      <c r="P23" s="46">
        <f>X23+AK23+AW23+BH23+BU23+CF23+CQ21+DB21+DM21+DX21+EI21+ET21+FE21+FP21+GA21+GL21+GW21+HH21+HS21+ID21</f>
        <v>19</v>
      </c>
      <c r="Q23" s="31">
        <v>42.33</v>
      </c>
      <c r="R23" s="28"/>
      <c r="S23" s="28"/>
      <c r="T23" s="28"/>
      <c r="U23" s="28"/>
      <c r="V23" s="28"/>
      <c r="W23" s="28"/>
      <c r="X23" s="29">
        <v>2</v>
      </c>
      <c r="Y23" s="29">
        <v>0</v>
      </c>
      <c r="Z23" s="29">
        <v>0</v>
      </c>
      <c r="AA23" s="29">
        <v>0</v>
      </c>
      <c r="AB23" s="30">
        <v>0</v>
      </c>
      <c r="AC23" s="27">
        <f>Q23+R23+S23+T23+U23+V23+W23</f>
        <v>42.33</v>
      </c>
      <c r="AD23" s="26">
        <f>X23</f>
        <v>2</v>
      </c>
      <c r="AE23" s="23">
        <f>(Y23*3)+(Z23*10)+(AA23*5)+(AB23*20)</f>
        <v>0</v>
      </c>
      <c r="AF23" s="43">
        <f>AC23+AD23+AE23</f>
        <v>44.33</v>
      </c>
      <c r="AG23" s="31">
        <v>13.39</v>
      </c>
      <c r="AH23" s="28">
        <v>8.77</v>
      </c>
      <c r="AI23" s="28">
        <v>15.94</v>
      </c>
      <c r="AJ23" s="28"/>
      <c r="AK23" s="29">
        <v>9</v>
      </c>
      <c r="AL23" s="29">
        <v>0</v>
      </c>
      <c r="AM23" s="29">
        <v>0</v>
      </c>
      <c r="AN23" s="29">
        <v>0</v>
      </c>
      <c r="AO23" s="30">
        <v>0</v>
      </c>
      <c r="AP23" s="27">
        <f>AG23+AH23+AI23+AJ23</f>
        <v>38.1</v>
      </c>
      <c r="AQ23" s="26">
        <f>AK23</f>
        <v>9</v>
      </c>
      <c r="AR23" s="23">
        <f>(AL23*3)+(AM23*10)+(AN23*5)+(AO23*20)</f>
        <v>0</v>
      </c>
      <c r="AS23" s="43">
        <f>AP23+AQ23+AR23</f>
        <v>47.1</v>
      </c>
      <c r="AT23" s="31">
        <v>32.880000000000003</v>
      </c>
      <c r="AU23" s="28"/>
      <c r="AV23" s="28"/>
      <c r="AW23" s="29">
        <v>5</v>
      </c>
      <c r="AX23" s="29">
        <v>0</v>
      </c>
      <c r="AY23" s="29">
        <v>0</v>
      </c>
      <c r="AZ23" s="29">
        <v>0</v>
      </c>
      <c r="BA23" s="30">
        <v>0</v>
      </c>
      <c r="BB23" s="27">
        <f>AT23+AU23+AV23</f>
        <v>32.880000000000003</v>
      </c>
      <c r="BC23" s="26">
        <f>AW23</f>
        <v>5</v>
      </c>
      <c r="BD23" s="23">
        <f>(AX23*3)+(AY23*10)+(AZ23*5)+(BA23*20)</f>
        <v>0</v>
      </c>
      <c r="BE23" s="43">
        <f>BB23+BC23+BD23</f>
        <v>37.880000000000003</v>
      </c>
      <c r="BF23" s="27"/>
      <c r="BG23" s="42"/>
      <c r="BH23" s="29"/>
      <c r="BI23" s="29"/>
      <c r="BJ23" s="29"/>
      <c r="BK23" s="29"/>
      <c r="BL23" s="30"/>
      <c r="BM23" s="40">
        <f>BF23+BG23</f>
        <v>0</v>
      </c>
      <c r="BN23" s="37">
        <f>BH23/2</f>
        <v>0</v>
      </c>
      <c r="BO23" s="36">
        <f>(BI23*3)+(BJ23*5)+(BK23*5)+(BL23*20)</f>
        <v>0</v>
      </c>
      <c r="BP23" s="35">
        <f>BM23+BN23+BO23</f>
        <v>0</v>
      </c>
      <c r="BQ23" s="31">
        <v>43.06</v>
      </c>
      <c r="BR23" s="28"/>
      <c r="BS23" s="28"/>
      <c r="BT23" s="28"/>
      <c r="BU23" s="29">
        <v>0</v>
      </c>
      <c r="BV23" s="29">
        <v>0</v>
      </c>
      <c r="BW23" s="29">
        <v>0</v>
      </c>
      <c r="BX23" s="29">
        <v>0</v>
      </c>
      <c r="BY23" s="30">
        <v>0</v>
      </c>
      <c r="BZ23" s="27">
        <f>BQ23+BR23+BS23+BT23</f>
        <v>43.06</v>
      </c>
      <c r="CA23" s="26">
        <f>BU23</f>
        <v>0</v>
      </c>
      <c r="CB23" s="32">
        <f>(BV23*3)+(BW23*10)+(BX23*5)+(BY23*20)</f>
        <v>0</v>
      </c>
      <c r="CC23" s="52">
        <f>BZ23+CA23+CB23</f>
        <v>43.06</v>
      </c>
      <c r="CD23" s="31">
        <v>40.840000000000003</v>
      </c>
      <c r="CE23" s="28"/>
      <c r="CF23" s="29">
        <v>3</v>
      </c>
      <c r="CG23" s="29">
        <v>0</v>
      </c>
      <c r="CH23" s="29">
        <v>0</v>
      </c>
      <c r="CI23" s="29">
        <v>0</v>
      </c>
      <c r="CJ23" s="30">
        <v>0</v>
      </c>
      <c r="CK23" s="27">
        <f>CD23+CE23</f>
        <v>40.840000000000003</v>
      </c>
      <c r="CL23" s="26">
        <f>CF23</f>
        <v>3</v>
      </c>
      <c r="CM23" s="23">
        <f>(CG23*3)+(CH23*10)+(CI23*5)+(CJ23*20)</f>
        <v>0</v>
      </c>
      <c r="CN23" s="43">
        <f>CK23+CL23+CM23</f>
        <v>43.84</v>
      </c>
      <c r="IM23" s="59"/>
      <c r="IP23"/>
      <c r="IQ23"/>
      <c r="IR23"/>
    </row>
    <row r="24" spans="1:324" s="56" customFormat="1" x14ac:dyDescent="0.2">
      <c r="A24" s="33"/>
      <c r="B24" s="48" t="s">
        <v>160</v>
      </c>
      <c r="C24" s="25"/>
      <c r="D24" s="49"/>
      <c r="E24" s="49" t="s">
        <v>114</v>
      </c>
      <c r="F24" s="50" t="s">
        <v>115</v>
      </c>
      <c r="G24" s="105"/>
      <c r="H24" s="24" t="e">
        <f>IF(AND(OR(#REF!="Y",#REF!="Y"),J24&lt;5,K24&lt;5),IF(AND(J24=#REF!,K24=#REF!),#REF!+1,1),"")</f>
        <v>#REF!</v>
      </c>
      <c r="I24" s="21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4" t="str">
        <f>IF(ISNA(VLOOKUP(E24,SortLookup!$A$1:$B$5,2,FALSE))," ",VLOOKUP(E24,SortLookup!$A$1:$B$5,2,FALSE))</f>
        <v xml:space="preserve"> </v>
      </c>
      <c r="K24" s="22" t="str">
        <f>IF(ISNA(VLOOKUP(F24,SortLookup!$A$7:$B$11,2,FALSE))," ",VLOOKUP(F24,SortLookup!$A$7:$B$11,2,FALSE))</f>
        <v xml:space="preserve"> </v>
      </c>
      <c r="L24" s="44" t="e">
        <f>M24+N24+P24</f>
        <v>#VALUE!</v>
      </c>
      <c r="M24" s="45" t="s">
        <v>136</v>
      </c>
      <c r="N24" s="36">
        <f>AE24+AR24+BD24+BO24+CB24+CM24+CX24+DI24+DT24+EE24+EP24+FA24+FL24+FW24+GH24+GS24+HD24+HO24+HZ24+IK24</f>
        <v>6</v>
      </c>
      <c r="O24" s="37">
        <f>P24</f>
        <v>33</v>
      </c>
      <c r="P24" s="46">
        <f>X24+AK24+AW24+BH24+BU24+CF24+CQ24+DB24+DM24+DX24+EI24+ET24+FE24+FP24+GA24+GL24+GW24+HH24+HS24+ID24</f>
        <v>33</v>
      </c>
      <c r="Q24" s="31">
        <v>46.52</v>
      </c>
      <c r="R24" s="28"/>
      <c r="S24" s="28"/>
      <c r="T24" s="28"/>
      <c r="U24" s="28"/>
      <c r="V24" s="28"/>
      <c r="W24" s="28"/>
      <c r="X24" s="29">
        <v>1</v>
      </c>
      <c r="Y24" s="29">
        <v>0</v>
      </c>
      <c r="Z24" s="29">
        <v>0</v>
      </c>
      <c r="AA24" s="29">
        <v>0</v>
      </c>
      <c r="AB24" s="30">
        <v>0</v>
      </c>
      <c r="AC24" s="27">
        <f>Q24+R24+S24+T24+U24+V24+W24</f>
        <v>46.52</v>
      </c>
      <c r="AD24" s="26">
        <f>X24</f>
        <v>1</v>
      </c>
      <c r="AE24" s="23">
        <f>(Y24*3)+(Z24*10)+(AA24*5)+(AB24*20)</f>
        <v>0</v>
      </c>
      <c r="AF24" s="43">
        <f>AC24+AD24+AE24</f>
        <v>47.52</v>
      </c>
      <c r="AG24" s="31">
        <v>22.58</v>
      </c>
      <c r="AH24" s="28">
        <v>5.84</v>
      </c>
      <c r="AI24" s="28">
        <v>5.97</v>
      </c>
      <c r="AJ24" s="28"/>
      <c r="AK24" s="29">
        <v>18</v>
      </c>
      <c r="AL24" s="29">
        <v>0</v>
      </c>
      <c r="AM24" s="29">
        <v>0</v>
      </c>
      <c r="AN24" s="29">
        <v>0</v>
      </c>
      <c r="AO24" s="30">
        <v>0</v>
      </c>
      <c r="AP24" s="27">
        <f>AG24+AH24+AI24+AJ24</f>
        <v>34.39</v>
      </c>
      <c r="AQ24" s="26">
        <f>AK24</f>
        <v>18</v>
      </c>
      <c r="AR24" s="23">
        <f>(AL24*3)+(AM24*10)+(AN24*5)+(AO24*20)</f>
        <v>0</v>
      </c>
      <c r="AS24" s="43">
        <f>AP24+AQ24+AR24</f>
        <v>52.39</v>
      </c>
      <c r="AT24" s="31" t="s">
        <v>136</v>
      </c>
      <c r="AU24" s="28"/>
      <c r="AV24" s="28"/>
      <c r="AW24" s="29">
        <v>4</v>
      </c>
      <c r="AX24" s="29">
        <v>2</v>
      </c>
      <c r="AY24" s="29">
        <v>0</v>
      </c>
      <c r="AZ24" s="29">
        <v>0</v>
      </c>
      <c r="BA24" s="30">
        <v>0</v>
      </c>
      <c r="BB24" s="27" t="e">
        <f>AT24+AU24+AV24</f>
        <v>#VALUE!</v>
      </c>
      <c r="BC24" s="26">
        <f>AW24</f>
        <v>4</v>
      </c>
      <c r="BD24" s="23">
        <f>(AX24*3)+(AY24*10)+(AZ24*5)+(BA24*20)</f>
        <v>6</v>
      </c>
      <c r="BE24" s="43" t="e">
        <f>BB24+BC24+BD24</f>
        <v>#VALUE!</v>
      </c>
      <c r="BF24" s="27"/>
      <c r="BG24" s="42"/>
      <c r="BH24" s="29"/>
      <c r="BI24" s="29"/>
      <c r="BJ24" s="29"/>
      <c r="BK24" s="29"/>
      <c r="BL24" s="30"/>
      <c r="BM24" s="40">
        <f>BF24+BG24</f>
        <v>0</v>
      </c>
      <c r="BN24" s="37">
        <f>BH24/2</f>
        <v>0</v>
      </c>
      <c r="BO24" s="36">
        <f>(BI24*3)+(BJ24*5)+(BK24*5)+(BL24*20)</f>
        <v>0</v>
      </c>
      <c r="BP24" s="35">
        <f>BM24+BN24+BO24</f>
        <v>0</v>
      </c>
      <c r="BQ24" s="31">
        <v>45.95</v>
      </c>
      <c r="BR24" s="28"/>
      <c r="BS24" s="28"/>
      <c r="BT24" s="28"/>
      <c r="BU24" s="29">
        <v>6</v>
      </c>
      <c r="BV24" s="29">
        <v>0</v>
      </c>
      <c r="BW24" s="29">
        <v>0</v>
      </c>
      <c r="BX24" s="29">
        <v>0</v>
      </c>
      <c r="BY24" s="30">
        <v>0</v>
      </c>
      <c r="BZ24" s="27">
        <f>BQ24+BR24+BS24+BT24</f>
        <v>45.95</v>
      </c>
      <c r="CA24" s="26">
        <f>BU24</f>
        <v>6</v>
      </c>
      <c r="CB24" s="32">
        <f>(BV24*3)+(BW24*10)+(BX24*5)+(BY24*20)</f>
        <v>0</v>
      </c>
      <c r="CC24" s="52">
        <f>BZ24+CA24+CB24</f>
        <v>51.95</v>
      </c>
      <c r="CD24" s="31">
        <v>44.88</v>
      </c>
      <c r="CE24" s="28"/>
      <c r="CF24" s="29">
        <v>4</v>
      </c>
      <c r="CG24" s="29">
        <v>0</v>
      </c>
      <c r="CH24" s="29">
        <v>0</v>
      </c>
      <c r="CI24" s="29">
        <v>0</v>
      </c>
      <c r="CJ24" s="30">
        <v>0</v>
      </c>
      <c r="CK24" s="27">
        <f>CD24+CE24</f>
        <v>44.88</v>
      </c>
      <c r="CL24" s="26">
        <f>CF24</f>
        <v>4</v>
      </c>
      <c r="CM24" s="23">
        <f>(CG24*3)+(CH24*10)+(CI24*5)+(CJ24*20)</f>
        <v>0</v>
      </c>
      <c r="CN24" s="43">
        <f>CK24+CL24+CM24</f>
        <v>48.88</v>
      </c>
      <c r="IM24" s="59"/>
      <c r="IN24" s="4"/>
      <c r="IO24" s="4"/>
      <c r="IP24"/>
      <c r="IQ2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</row>
    <row r="25" spans="1:324" s="157" customFormat="1" ht="3.75" customHeight="1" x14ac:dyDescent="0.2">
      <c r="A25" s="129"/>
      <c r="B25" s="130"/>
      <c r="C25" s="131"/>
      <c r="D25" s="132"/>
      <c r="E25" s="132"/>
      <c r="F25" s="133"/>
      <c r="G25" s="134"/>
      <c r="H25" s="135"/>
      <c r="I25" s="136"/>
      <c r="J25" s="137"/>
      <c r="K25" s="138"/>
      <c r="L25" s="139"/>
      <c r="M25" s="140"/>
      <c r="N25" s="141"/>
      <c r="O25" s="142"/>
      <c r="P25" s="143"/>
      <c r="Q25" s="144"/>
      <c r="R25" s="145"/>
      <c r="S25" s="145"/>
      <c r="T25" s="145"/>
      <c r="U25" s="145"/>
      <c r="V25" s="145"/>
      <c r="W25" s="145"/>
      <c r="X25" s="146"/>
      <c r="Y25" s="146"/>
      <c r="Z25" s="146"/>
      <c r="AA25" s="146"/>
      <c r="AB25" s="147"/>
      <c r="AC25" s="148"/>
      <c r="AD25" s="149"/>
      <c r="AE25" s="150"/>
      <c r="AF25" s="151"/>
      <c r="AG25" s="144"/>
      <c r="AH25" s="145"/>
      <c r="AI25" s="145"/>
      <c r="AJ25" s="145"/>
      <c r="AK25" s="146"/>
      <c r="AL25" s="146"/>
      <c r="AM25" s="146"/>
      <c r="AN25" s="146"/>
      <c r="AO25" s="147"/>
      <c r="AP25" s="148"/>
      <c r="AQ25" s="149"/>
      <c r="AR25" s="150"/>
      <c r="AS25" s="151"/>
      <c r="AT25" s="144"/>
      <c r="AU25" s="145"/>
      <c r="AV25" s="145"/>
      <c r="AW25" s="146"/>
      <c r="AX25" s="146"/>
      <c r="AY25" s="146"/>
      <c r="AZ25" s="146"/>
      <c r="BA25" s="147"/>
      <c r="BB25" s="148"/>
      <c r="BC25" s="149"/>
      <c r="BD25" s="150"/>
      <c r="BE25" s="151"/>
      <c r="BF25" s="148"/>
      <c r="BG25" s="152"/>
      <c r="BH25" s="146"/>
      <c r="BI25" s="146"/>
      <c r="BJ25" s="146"/>
      <c r="BK25" s="146"/>
      <c r="BL25" s="147"/>
      <c r="BM25" s="153"/>
      <c r="BN25" s="142"/>
      <c r="BO25" s="141"/>
      <c r="BP25" s="154"/>
      <c r="BQ25" s="144"/>
      <c r="BR25" s="145"/>
      <c r="BS25" s="145"/>
      <c r="BT25" s="145"/>
      <c r="BU25" s="146"/>
      <c r="BV25" s="146"/>
      <c r="BW25" s="146"/>
      <c r="BX25" s="146"/>
      <c r="BY25" s="147"/>
      <c r="BZ25" s="148"/>
      <c r="CA25" s="149"/>
      <c r="CB25" s="155"/>
      <c r="CC25" s="156"/>
      <c r="CD25" s="144"/>
      <c r="CE25" s="145"/>
      <c r="CF25" s="146"/>
      <c r="CG25" s="146"/>
      <c r="CH25" s="146"/>
      <c r="CI25" s="146"/>
      <c r="CJ25" s="147"/>
      <c r="CK25" s="148"/>
      <c r="CL25" s="149"/>
      <c r="CM25" s="150"/>
      <c r="CN25" s="151"/>
      <c r="IM25" s="158"/>
      <c r="IP25" s="159"/>
      <c r="IQ25" s="159"/>
    </row>
    <row r="26" spans="1:324" s="4" customFormat="1" x14ac:dyDescent="0.2">
      <c r="A26" s="33">
        <v>1</v>
      </c>
      <c r="B26" s="48" t="s">
        <v>146</v>
      </c>
      <c r="C26" s="25"/>
      <c r="D26" s="49"/>
      <c r="E26" s="49" t="s">
        <v>147</v>
      </c>
      <c r="F26" s="50" t="s">
        <v>115</v>
      </c>
      <c r="G26" s="105"/>
      <c r="H26" s="24" t="e">
        <f>IF(AND(OR(#REF!="Y",#REF!="Y"),J26&lt;5,K26&lt;5),IF(AND(J26=#REF!,K26=#REF!),#REF!+1,1),"")</f>
        <v>#REF!</v>
      </c>
      <c r="I26" s="21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4" t="str">
        <f>IF(ISNA(VLOOKUP(E26,SortLookup!$A$1:$B$5,2,FALSE))," ",VLOOKUP(E26,SortLookup!$A$1:$B$5,2,FALSE))</f>
        <v xml:space="preserve"> </v>
      </c>
      <c r="K26" s="22" t="str">
        <f>IF(ISNA(VLOOKUP(F26,SortLookup!$A$7:$B$11,2,FALSE))," ",VLOOKUP(F26,SortLookup!$A$7:$B$11,2,FALSE))</f>
        <v xml:space="preserve"> </v>
      </c>
      <c r="L26" s="44">
        <f>M26+N26+P26</f>
        <v>273.54000000000002</v>
      </c>
      <c r="M26" s="45">
        <f>AC26+AP26+BB26+BM26+BZ26+CK26+CV24+DG24+DR24+EC24+EN24+EY24+FJ24+FU24+GF24+GQ24+HB24+HM24+HX24+II24</f>
        <v>250.54</v>
      </c>
      <c r="N26" s="36">
        <f>AE26+AR26+BD26+BO26+CB26+CM26+CX24+DI24+DT24+EE24+EP24+FA24+FL24+FW24+GH24+GS24+HD24+HO24+HZ24+IK24</f>
        <v>0</v>
      </c>
      <c r="O26" s="37">
        <f>P26</f>
        <v>23</v>
      </c>
      <c r="P26" s="46">
        <f>X26+AK26+AW26+BH26+BU26+CF26+CQ24+DB24+DM24+DX24+EI24+ET24+FE24+FP24+GA24+GL24+GW24+HH24+HS24+ID24</f>
        <v>23</v>
      </c>
      <c r="Q26" s="31">
        <v>58.19</v>
      </c>
      <c r="R26" s="28"/>
      <c r="S26" s="28"/>
      <c r="T26" s="28"/>
      <c r="U26" s="28"/>
      <c r="V26" s="28"/>
      <c r="W26" s="28"/>
      <c r="X26" s="29">
        <v>0</v>
      </c>
      <c r="Y26" s="29">
        <v>0</v>
      </c>
      <c r="Z26" s="29">
        <v>0</v>
      </c>
      <c r="AA26" s="29">
        <v>0</v>
      </c>
      <c r="AB26" s="30">
        <v>0</v>
      </c>
      <c r="AC26" s="27">
        <f>Q26+R26+S26+T26+U26+V26+W26</f>
        <v>58.19</v>
      </c>
      <c r="AD26" s="26">
        <f>X26</f>
        <v>0</v>
      </c>
      <c r="AE26" s="23">
        <f>(Y26*3)+(Z26*10)+(AA26*5)+(AB26*20)</f>
        <v>0</v>
      </c>
      <c r="AF26" s="43">
        <f>AC26+AD26+AE26</f>
        <v>58.19</v>
      </c>
      <c r="AG26" s="31">
        <v>18.239999999999998</v>
      </c>
      <c r="AH26" s="28">
        <v>7.35</v>
      </c>
      <c r="AI26" s="28">
        <v>8.41</v>
      </c>
      <c r="AJ26" s="28"/>
      <c r="AK26" s="29">
        <v>1</v>
      </c>
      <c r="AL26" s="29">
        <v>0</v>
      </c>
      <c r="AM26" s="29">
        <v>0</v>
      </c>
      <c r="AN26" s="29">
        <v>0</v>
      </c>
      <c r="AO26" s="30">
        <v>0</v>
      </c>
      <c r="AP26" s="27">
        <f>AG26+AH26+AI26+AJ26</f>
        <v>34</v>
      </c>
      <c r="AQ26" s="26">
        <f>AK26</f>
        <v>1</v>
      </c>
      <c r="AR26" s="23">
        <f>(AL26*3)+(AM26*10)+(AN26*5)+(AO26*20)</f>
        <v>0</v>
      </c>
      <c r="AS26" s="43">
        <f>AP26+AQ26+AR26</f>
        <v>35</v>
      </c>
      <c r="AT26" s="31">
        <v>50.61</v>
      </c>
      <c r="AU26" s="28"/>
      <c r="AV26" s="28"/>
      <c r="AW26" s="29">
        <v>20</v>
      </c>
      <c r="AX26" s="29">
        <v>0</v>
      </c>
      <c r="AY26" s="29">
        <v>0</v>
      </c>
      <c r="AZ26" s="29">
        <v>0</v>
      </c>
      <c r="BA26" s="30">
        <v>0</v>
      </c>
      <c r="BB26" s="27">
        <f>AT26+AU26+AV26</f>
        <v>50.61</v>
      </c>
      <c r="BC26" s="26">
        <f>AW26</f>
        <v>20</v>
      </c>
      <c r="BD26" s="23">
        <f>(AX26*3)+(AY26*10)+(AZ26*5)+(BA26*20)</f>
        <v>0</v>
      </c>
      <c r="BE26" s="43">
        <f>BB26+BC26+BD26</f>
        <v>70.61</v>
      </c>
      <c r="BF26" s="27"/>
      <c r="BG26" s="42"/>
      <c r="BH26" s="29"/>
      <c r="BI26" s="29"/>
      <c r="BJ26" s="29"/>
      <c r="BK26" s="29"/>
      <c r="BL26" s="30"/>
      <c r="BM26" s="40">
        <f>BF26+BG26</f>
        <v>0</v>
      </c>
      <c r="BN26" s="37">
        <f>BH26/2</f>
        <v>0</v>
      </c>
      <c r="BO26" s="36">
        <f>(BI26*3)+(BJ26*5)+(BK26*5)+(BL26*20)</f>
        <v>0</v>
      </c>
      <c r="BP26" s="35">
        <f>BM26+BN26+BO26</f>
        <v>0</v>
      </c>
      <c r="BQ26" s="31">
        <v>36.520000000000003</v>
      </c>
      <c r="BR26" s="28"/>
      <c r="BS26" s="28"/>
      <c r="BT26" s="28"/>
      <c r="BU26" s="29">
        <v>0</v>
      </c>
      <c r="BV26" s="29">
        <v>0</v>
      </c>
      <c r="BW26" s="29">
        <v>0</v>
      </c>
      <c r="BX26" s="29">
        <v>0</v>
      </c>
      <c r="BY26" s="30">
        <v>0</v>
      </c>
      <c r="BZ26" s="27">
        <f>BQ26+BR26+BS26+BT26</f>
        <v>36.520000000000003</v>
      </c>
      <c r="CA26" s="26">
        <f>BU26</f>
        <v>0</v>
      </c>
      <c r="CB26" s="32">
        <f>(BV26*3)+(BW26*10)+(BX26*5)+(BY26*20)</f>
        <v>0</v>
      </c>
      <c r="CC26" s="52">
        <f>BZ26+CA26+CB26</f>
        <v>36.520000000000003</v>
      </c>
      <c r="CD26" s="31">
        <v>71.22</v>
      </c>
      <c r="CE26" s="28"/>
      <c r="CF26" s="29">
        <v>2</v>
      </c>
      <c r="CG26" s="29">
        <v>0</v>
      </c>
      <c r="CH26" s="29">
        <v>0</v>
      </c>
      <c r="CI26" s="29">
        <v>0</v>
      </c>
      <c r="CJ26" s="30">
        <v>0</v>
      </c>
      <c r="CK26" s="27">
        <f>CD26+CE26</f>
        <v>71.22</v>
      </c>
      <c r="CL26" s="26">
        <f>CF26</f>
        <v>2</v>
      </c>
      <c r="CM26" s="23">
        <f>(CG26*3)+(CH26*10)+(CI26*5)+(CJ26*20)</f>
        <v>0</v>
      </c>
      <c r="CN26" s="43">
        <f>CK26+CL26+CM26</f>
        <v>73.22</v>
      </c>
      <c r="IM26" s="59"/>
    </row>
    <row r="27" spans="1:324" s="157" customFormat="1" ht="3.75" customHeight="1" x14ac:dyDescent="0.2">
      <c r="A27" s="129"/>
      <c r="B27" s="130"/>
      <c r="C27" s="131"/>
      <c r="D27" s="132"/>
      <c r="E27" s="132"/>
      <c r="F27" s="133"/>
      <c r="G27" s="134"/>
      <c r="H27" s="135"/>
      <c r="I27" s="136"/>
      <c r="J27" s="137"/>
      <c r="K27" s="138"/>
      <c r="L27" s="139"/>
      <c r="M27" s="140"/>
      <c r="N27" s="141"/>
      <c r="O27" s="142"/>
      <c r="P27" s="143"/>
      <c r="Q27" s="144"/>
      <c r="R27" s="145"/>
      <c r="S27" s="145"/>
      <c r="T27" s="145"/>
      <c r="U27" s="145"/>
      <c r="V27" s="145"/>
      <c r="W27" s="145"/>
      <c r="X27" s="146"/>
      <c r="Y27" s="146"/>
      <c r="Z27" s="146"/>
      <c r="AA27" s="146"/>
      <c r="AB27" s="147"/>
      <c r="AC27" s="148"/>
      <c r="AD27" s="149"/>
      <c r="AE27" s="150"/>
      <c r="AF27" s="151"/>
      <c r="AG27" s="144"/>
      <c r="AH27" s="145"/>
      <c r="AI27" s="145"/>
      <c r="AJ27" s="145"/>
      <c r="AK27" s="146"/>
      <c r="AL27" s="146"/>
      <c r="AM27" s="146"/>
      <c r="AN27" s="146"/>
      <c r="AO27" s="147"/>
      <c r="AP27" s="148"/>
      <c r="AQ27" s="149"/>
      <c r="AR27" s="150"/>
      <c r="AS27" s="151"/>
      <c r="AT27" s="144"/>
      <c r="AU27" s="145"/>
      <c r="AV27" s="145"/>
      <c r="AW27" s="146"/>
      <c r="AX27" s="146"/>
      <c r="AY27" s="146"/>
      <c r="AZ27" s="146"/>
      <c r="BA27" s="147"/>
      <c r="BB27" s="148"/>
      <c r="BC27" s="149"/>
      <c r="BD27" s="150"/>
      <c r="BE27" s="151"/>
      <c r="BF27" s="148"/>
      <c r="BG27" s="152"/>
      <c r="BH27" s="146"/>
      <c r="BI27" s="146"/>
      <c r="BJ27" s="146"/>
      <c r="BK27" s="146"/>
      <c r="BL27" s="147"/>
      <c r="BM27" s="153"/>
      <c r="BN27" s="142"/>
      <c r="BO27" s="141"/>
      <c r="BP27" s="154"/>
      <c r="BQ27" s="144"/>
      <c r="BR27" s="145"/>
      <c r="BS27" s="145"/>
      <c r="BT27" s="145"/>
      <c r="BU27" s="146"/>
      <c r="BV27" s="146"/>
      <c r="BW27" s="146"/>
      <c r="BX27" s="146"/>
      <c r="BY27" s="147"/>
      <c r="BZ27" s="148"/>
      <c r="CA27" s="149"/>
      <c r="CB27" s="155"/>
      <c r="CC27" s="156"/>
      <c r="CD27" s="144"/>
      <c r="CE27" s="145"/>
      <c r="CF27" s="146"/>
      <c r="CG27" s="146"/>
      <c r="CH27" s="146"/>
      <c r="CI27" s="146"/>
      <c r="CJ27" s="147"/>
      <c r="CK27" s="148"/>
      <c r="CL27" s="149"/>
      <c r="CM27" s="150"/>
      <c r="CN27" s="151"/>
      <c r="IM27" s="158"/>
    </row>
    <row r="28" spans="1:324" s="93" customFormat="1" ht="13.5" thickBot="1" x14ac:dyDescent="0.25">
      <c r="A28" s="33">
        <v>1</v>
      </c>
      <c r="B28" s="48" t="s">
        <v>118</v>
      </c>
      <c r="C28" s="25"/>
      <c r="D28" s="49"/>
      <c r="E28" s="49" t="s">
        <v>15</v>
      </c>
      <c r="F28" s="50" t="s">
        <v>19</v>
      </c>
      <c r="G28" s="105"/>
      <c r="H28" s="24" t="e">
        <f>IF(AND(OR(#REF!="Y",#REF!="Y"),J28&lt;5,K28&lt;5),IF(AND(J28=#REF!,K28=#REF!),#REF!+1,1),"")</f>
        <v>#REF!</v>
      </c>
      <c r="I28" s="21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4">
        <f>IF(ISNA(VLOOKUP(E28,SortLookup!$A$1:$B$5,2,FALSE))," ",VLOOKUP(E28,SortLookup!$A$1:$B$5,2,FALSE))</f>
        <v>0</v>
      </c>
      <c r="K28" s="22">
        <f>IF(ISNA(VLOOKUP(F28,SortLookup!$A$7:$B$11,2,FALSE))," ",VLOOKUP(F28,SortLookup!$A$7:$B$11,2,FALSE))</f>
        <v>0</v>
      </c>
      <c r="L28" s="44">
        <f t="shared" ref="L28:L47" si="51">M28+N28+P28</f>
        <v>161.68</v>
      </c>
      <c r="M28" s="45">
        <f>AC28+AP28+BB28+BM28+BZ28+CK28+CV28+DG28+DR28+EC28+EN28+EY28+FJ28+FU28+GF28+GQ28+HB28+HM28+HX28+II28</f>
        <v>130.68</v>
      </c>
      <c r="N28" s="36">
        <f>AE28+AR28+BD28+BO28+CB28+CM28+CX28+DI28+DT28+EE28+EP28+FA28+FL28+FW28+GH28+GS28+HD28+HO28+HZ28+IK28</f>
        <v>0</v>
      </c>
      <c r="O28" s="37">
        <f t="shared" ref="O28:O47" si="52">P28</f>
        <v>31</v>
      </c>
      <c r="P28" s="46">
        <f>X28+AK28+AW28+BH28+BU28+CF28+CQ28+DB28+DM28+DX28+EI28+ET28+FE28+FP28+GA28+GL28+GW28+HH28+HS28+ID28</f>
        <v>31</v>
      </c>
      <c r="Q28" s="31">
        <v>38.75</v>
      </c>
      <c r="R28" s="28"/>
      <c r="S28" s="28"/>
      <c r="T28" s="28"/>
      <c r="U28" s="28"/>
      <c r="V28" s="28"/>
      <c r="W28" s="28"/>
      <c r="X28" s="29">
        <v>14</v>
      </c>
      <c r="Y28" s="29">
        <v>0</v>
      </c>
      <c r="Z28" s="29">
        <v>0</v>
      </c>
      <c r="AA28" s="29">
        <v>0</v>
      </c>
      <c r="AB28" s="30">
        <v>0</v>
      </c>
      <c r="AC28" s="27">
        <f t="shared" ref="AC28:AC47" si="53">Q28+R28+S28+T28+U28+V28+W28</f>
        <v>38.75</v>
      </c>
      <c r="AD28" s="26">
        <f t="shared" ref="AD28:AD47" si="54">X28</f>
        <v>14</v>
      </c>
      <c r="AE28" s="23">
        <f t="shared" ref="AE28:AE47" si="55">(Y28*3)+(Z28*10)+(AA28*5)+(AB28*20)</f>
        <v>0</v>
      </c>
      <c r="AF28" s="43">
        <f t="shared" ref="AF28:AF47" si="56">AC28+AD28+AE28</f>
        <v>52.75</v>
      </c>
      <c r="AG28" s="31">
        <v>11.08</v>
      </c>
      <c r="AH28" s="28">
        <v>5.32</v>
      </c>
      <c r="AI28" s="28">
        <v>5.2</v>
      </c>
      <c r="AJ28" s="28"/>
      <c r="AK28" s="29">
        <v>8</v>
      </c>
      <c r="AL28" s="29">
        <v>0</v>
      </c>
      <c r="AM28" s="29">
        <v>0</v>
      </c>
      <c r="AN28" s="29">
        <v>0</v>
      </c>
      <c r="AO28" s="30">
        <v>0</v>
      </c>
      <c r="AP28" s="27">
        <f t="shared" ref="AP28:AP47" si="57">AG28+AH28+AI28+AJ28</f>
        <v>21.6</v>
      </c>
      <c r="AQ28" s="26">
        <f t="shared" ref="AQ28:AQ47" si="58">AK28</f>
        <v>8</v>
      </c>
      <c r="AR28" s="23">
        <f t="shared" ref="AR28:AR47" si="59">(AL28*3)+(AM28*10)+(AN28*5)+(AO28*20)</f>
        <v>0</v>
      </c>
      <c r="AS28" s="43">
        <f t="shared" ref="AS28:AS47" si="60">AP28+AQ28+AR28</f>
        <v>29.6</v>
      </c>
      <c r="AT28" s="31">
        <v>23.84</v>
      </c>
      <c r="AU28" s="28"/>
      <c r="AV28" s="28"/>
      <c r="AW28" s="29">
        <v>4</v>
      </c>
      <c r="AX28" s="29">
        <v>0</v>
      </c>
      <c r="AY28" s="29">
        <v>0</v>
      </c>
      <c r="AZ28" s="29">
        <v>0</v>
      </c>
      <c r="BA28" s="30">
        <v>0</v>
      </c>
      <c r="BB28" s="27">
        <f t="shared" ref="BB28:BB47" si="61">AT28+AU28+AV28</f>
        <v>23.84</v>
      </c>
      <c r="BC28" s="26">
        <f t="shared" ref="BC28:BC47" si="62">AW28</f>
        <v>4</v>
      </c>
      <c r="BD28" s="23">
        <f t="shared" ref="BD28:BD47" si="63">(AX28*3)+(AY28*10)+(AZ28*5)+(BA28*20)</f>
        <v>0</v>
      </c>
      <c r="BE28" s="43">
        <f t="shared" ref="BE28:BE47" si="64">BB28+BC28+BD28</f>
        <v>27.84</v>
      </c>
      <c r="BF28" s="27"/>
      <c r="BG28" s="42"/>
      <c r="BH28" s="29"/>
      <c r="BI28" s="29"/>
      <c r="BJ28" s="29"/>
      <c r="BK28" s="29"/>
      <c r="BL28" s="30"/>
      <c r="BM28" s="40">
        <f t="shared" ref="BM28:BM47" si="65">BF28+BG28</f>
        <v>0</v>
      </c>
      <c r="BN28" s="37">
        <f t="shared" ref="BN28:BN47" si="66">BH28/2</f>
        <v>0</v>
      </c>
      <c r="BO28" s="36">
        <f t="shared" ref="BO28:BO47" si="67">(BI28*3)+(BJ28*5)+(BK28*5)+(BL28*20)</f>
        <v>0</v>
      </c>
      <c r="BP28" s="35">
        <f t="shared" ref="BP28:BP47" si="68">BM28+BN28+BO28</f>
        <v>0</v>
      </c>
      <c r="BQ28" s="31">
        <v>23.41</v>
      </c>
      <c r="BR28" s="28"/>
      <c r="BS28" s="28"/>
      <c r="BT28" s="28"/>
      <c r="BU28" s="29">
        <v>0</v>
      </c>
      <c r="BV28" s="29">
        <v>0</v>
      </c>
      <c r="BW28" s="29">
        <v>0</v>
      </c>
      <c r="BX28" s="29">
        <v>0</v>
      </c>
      <c r="BY28" s="30">
        <v>0</v>
      </c>
      <c r="BZ28" s="27">
        <f t="shared" ref="BZ28:BZ47" si="69">BQ28+BR28+BS28+BT28</f>
        <v>23.41</v>
      </c>
      <c r="CA28" s="26">
        <f t="shared" ref="CA28:CA47" si="70">BU28</f>
        <v>0</v>
      </c>
      <c r="CB28" s="32">
        <f t="shared" ref="CB28:CB47" si="71">(BV28*3)+(BW28*10)+(BX28*5)+(BY28*20)</f>
        <v>0</v>
      </c>
      <c r="CC28" s="52">
        <f t="shared" ref="CC28:CC47" si="72">BZ28+CA28+CB28</f>
        <v>23.41</v>
      </c>
      <c r="CD28" s="31">
        <v>23.08</v>
      </c>
      <c r="CE28" s="28"/>
      <c r="CF28" s="29">
        <v>5</v>
      </c>
      <c r="CG28" s="29">
        <v>0</v>
      </c>
      <c r="CH28" s="29">
        <v>0</v>
      </c>
      <c r="CI28" s="29">
        <v>0</v>
      </c>
      <c r="CJ28" s="30">
        <v>0</v>
      </c>
      <c r="CK28" s="27">
        <f t="shared" ref="CK28:CK47" si="73">CD28+CE28</f>
        <v>23.08</v>
      </c>
      <c r="CL28" s="26">
        <f t="shared" ref="CL28:CL47" si="74">CF28</f>
        <v>5</v>
      </c>
      <c r="CM28" s="23">
        <f t="shared" ref="CM28:CM47" si="75">(CG28*3)+(CH28*10)+(CI28*5)+(CJ28*20)</f>
        <v>0</v>
      </c>
      <c r="CN28" s="43">
        <f t="shared" ref="CN28:CN47" si="76">CK28+CL28+CM28</f>
        <v>28.08</v>
      </c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9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</row>
    <row r="29" spans="1:324" s="4" customFormat="1" ht="13.5" thickTop="1" x14ac:dyDescent="0.2">
      <c r="A29" s="33">
        <v>2</v>
      </c>
      <c r="B29" s="62" t="s">
        <v>127</v>
      </c>
      <c r="C29" s="63"/>
      <c r="D29" s="64" t="s">
        <v>128</v>
      </c>
      <c r="E29" s="64" t="s">
        <v>15</v>
      </c>
      <c r="F29" s="65" t="s">
        <v>115</v>
      </c>
      <c r="G29" s="106"/>
      <c r="H29" s="66" t="e">
        <f>IF(AND(OR(#REF!="Y",#REF!="Y"),J29&lt;5,K29&lt;5),IF(AND(J29=#REF!,K29=#REF!),#REF!+1,1),"")</f>
        <v>#REF!</v>
      </c>
      <c r="I29" s="6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68">
        <f>IF(ISNA(VLOOKUP(E29,SortLookup!$A$1:$B$5,2,FALSE))," ",VLOOKUP(E29,SortLookup!$A$1:$B$5,2,FALSE))</f>
        <v>0</v>
      </c>
      <c r="K29" s="69" t="str">
        <f>IF(ISNA(VLOOKUP(F29,SortLookup!$A$7:$B$11,2,FALSE))," ",VLOOKUP(F29,SortLookup!$A$7:$B$11,2,FALSE))</f>
        <v xml:space="preserve"> </v>
      </c>
      <c r="L29" s="44">
        <f t="shared" si="51"/>
        <v>190.56</v>
      </c>
      <c r="M29" s="45">
        <f>AC29+AP29+BB29+BM29+BZ29+CK29+CV29+DG29+DR29+EC29+EN29+EY29+FJ29+FU29+GF29+GQ29+HB29+HM29+HX29+II29</f>
        <v>150.56</v>
      </c>
      <c r="N29" s="36">
        <f>AE29+AR29+BD29+BO29+CB29+CM29+CX29+DI29+DT29+EE29+EP29+FA29+FL29+FW29+GH29+GS29+HD29+HO29+HZ29+IK29</f>
        <v>11</v>
      </c>
      <c r="O29" s="37">
        <f t="shared" si="52"/>
        <v>29</v>
      </c>
      <c r="P29" s="46">
        <f>X29+AK29+AW29+BH29+BU29+CF29+CQ29+DB29+DM29+DX29+EI29+ET29+FE29+FP29+GA29+GL29+GW29+HH29+HS29+ID29</f>
        <v>29</v>
      </c>
      <c r="Q29" s="70">
        <v>35.19</v>
      </c>
      <c r="R29" s="71"/>
      <c r="S29" s="71"/>
      <c r="T29" s="71"/>
      <c r="U29" s="71"/>
      <c r="V29" s="71"/>
      <c r="W29" s="71"/>
      <c r="X29" s="29">
        <v>5</v>
      </c>
      <c r="Y29" s="29">
        <v>0</v>
      </c>
      <c r="Z29" s="29">
        <v>0</v>
      </c>
      <c r="AA29" s="29">
        <v>0</v>
      </c>
      <c r="AB29" s="30">
        <v>0</v>
      </c>
      <c r="AC29" s="40">
        <f t="shared" si="53"/>
        <v>35.19</v>
      </c>
      <c r="AD29" s="37">
        <f t="shared" si="54"/>
        <v>5</v>
      </c>
      <c r="AE29" s="36">
        <f t="shared" si="55"/>
        <v>0</v>
      </c>
      <c r="AF29" s="74">
        <f t="shared" si="56"/>
        <v>40.19</v>
      </c>
      <c r="AG29" s="70">
        <v>12.11</v>
      </c>
      <c r="AH29" s="71">
        <v>5.78</v>
      </c>
      <c r="AI29" s="71">
        <v>4.78</v>
      </c>
      <c r="AJ29" s="71"/>
      <c r="AK29" s="29">
        <v>7</v>
      </c>
      <c r="AL29" s="29">
        <v>1</v>
      </c>
      <c r="AM29" s="29">
        <v>0</v>
      </c>
      <c r="AN29" s="29">
        <v>0</v>
      </c>
      <c r="AO29" s="30">
        <v>0</v>
      </c>
      <c r="AP29" s="40">
        <f t="shared" si="57"/>
        <v>22.67</v>
      </c>
      <c r="AQ29" s="37">
        <f t="shared" si="58"/>
        <v>7</v>
      </c>
      <c r="AR29" s="36">
        <f t="shared" si="59"/>
        <v>3</v>
      </c>
      <c r="AS29" s="74">
        <f t="shared" si="60"/>
        <v>32.67</v>
      </c>
      <c r="AT29" s="70">
        <v>31.95</v>
      </c>
      <c r="AU29" s="71"/>
      <c r="AV29" s="71"/>
      <c r="AW29" s="29">
        <v>7</v>
      </c>
      <c r="AX29" s="29">
        <v>0</v>
      </c>
      <c r="AY29" s="29">
        <v>0</v>
      </c>
      <c r="AZ29" s="29">
        <v>1</v>
      </c>
      <c r="BA29" s="30">
        <v>0</v>
      </c>
      <c r="BB29" s="40">
        <f t="shared" si="61"/>
        <v>31.95</v>
      </c>
      <c r="BC29" s="37">
        <f t="shared" si="62"/>
        <v>7</v>
      </c>
      <c r="BD29" s="36">
        <f t="shared" si="63"/>
        <v>5</v>
      </c>
      <c r="BE29" s="74">
        <f t="shared" si="64"/>
        <v>43.95</v>
      </c>
      <c r="BF29" s="40"/>
      <c r="BG29" s="81"/>
      <c r="BH29" s="72"/>
      <c r="BI29" s="72"/>
      <c r="BJ29" s="72"/>
      <c r="BK29" s="72"/>
      <c r="BL29" s="73"/>
      <c r="BM29" s="40">
        <f t="shared" si="65"/>
        <v>0</v>
      </c>
      <c r="BN29" s="37">
        <f t="shared" si="66"/>
        <v>0</v>
      </c>
      <c r="BO29" s="36">
        <f t="shared" si="67"/>
        <v>0</v>
      </c>
      <c r="BP29" s="35">
        <f t="shared" si="68"/>
        <v>0</v>
      </c>
      <c r="BQ29" s="70">
        <v>33.590000000000003</v>
      </c>
      <c r="BR29" s="71"/>
      <c r="BS29" s="71"/>
      <c r="BT29" s="71"/>
      <c r="BU29" s="29">
        <v>2</v>
      </c>
      <c r="BV29" s="29">
        <v>0</v>
      </c>
      <c r="BW29" s="29">
        <v>0</v>
      </c>
      <c r="BX29" s="29">
        <v>0</v>
      </c>
      <c r="BY29" s="30">
        <v>0</v>
      </c>
      <c r="BZ29" s="40">
        <f t="shared" si="69"/>
        <v>33.590000000000003</v>
      </c>
      <c r="CA29" s="37">
        <f t="shared" si="70"/>
        <v>2</v>
      </c>
      <c r="CB29" s="91">
        <f t="shared" si="71"/>
        <v>0</v>
      </c>
      <c r="CC29" s="92">
        <f t="shared" si="72"/>
        <v>35.590000000000003</v>
      </c>
      <c r="CD29" s="70">
        <v>27.16</v>
      </c>
      <c r="CE29" s="71"/>
      <c r="CF29" s="29">
        <v>8</v>
      </c>
      <c r="CG29" s="29">
        <v>1</v>
      </c>
      <c r="CH29" s="29">
        <v>0</v>
      </c>
      <c r="CI29" s="29">
        <v>0</v>
      </c>
      <c r="CJ29" s="73">
        <v>0</v>
      </c>
      <c r="CK29" s="40">
        <f t="shared" si="73"/>
        <v>27.16</v>
      </c>
      <c r="CL29" s="37">
        <f t="shared" si="74"/>
        <v>8</v>
      </c>
      <c r="CM29" s="36">
        <f t="shared" si="75"/>
        <v>3</v>
      </c>
      <c r="CN29" s="74">
        <f t="shared" si="76"/>
        <v>38.159999999999997</v>
      </c>
      <c r="CO29" s="1"/>
      <c r="CP29" s="1"/>
      <c r="CQ29" s="2"/>
      <c r="CR29" s="2"/>
      <c r="CS29" s="2"/>
      <c r="CT29" s="2"/>
      <c r="CU29" s="2"/>
      <c r="CV29" s="47"/>
      <c r="CW29" s="13"/>
      <c r="CX29" s="6"/>
      <c r="CY29" s="38"/>
      <c r="CZ29" s="1"/>
      <c r="DA29" s="1"/>
      <c r="DB29" s="2"/>
      <c r="DC29" s="2"/>
      <c r="DD29" s="2"/>
      <c r="DE29" s="2"/>
      <c r="DF29" s="2"/>
      <c r="DG29" s="47"/>
      <c r="DH29" s="13"/>
      <c r="DI29" s="6"/>
      <c r="DJ29" s="38"/>
      <c r="DK29" s="1"/>
      <c r="DL29" s="1"/>
      <c r="DM29" s="2"/>
      <c r="DN29" s="2"/>
      <c r="DO29" s="2"/>
      <c r="DP29" s="2"/>
      <c r="DQ29" s="2"/>
      <c r="DR29" s="47"/>
      <c r="DS29" s="13"/>
      <c r="DT29" s="6"/>
      <c r="DU29" s="38"/>
      <c r="DV29" s="1"/>
      <c r="DW29" s="1"/>
      <c r="DX29" s="2"/>
      <c r="DY29" s="2"/>
      <c r="DZ29" s="2"/>
      <c r="EA29" s="2"/>
      <c r="EB29" s="2"/>
      <c r="EC29" s="47"/>
      <c r="ED29" s="13"/>
      <c r="EE29" s="6"/>
      <c r="EF29" s="38"/>
      <c r="EG29" s="1"/>
      <c r="EH29" s="1"/>
      <c r="EI29" s="2"/>
      <c r="EJ29" s="2"/>
      <c r="EK29" s="2"/>
      <c r="EL29" s="2"/>
      <c r="EM29" s="2"/>
      <c r="EN29" s="47"/>
      <c r="EO29" s="13"/>
      <c r="EP29" s="6"/>
      <c r="EQ29" s="38"/>
      <c r="ER29" s="1"/>
      <c r="ES29" s="1"/>
      <c r="ET29" s="2"/>
      <c r="EU29" s="2"/>
      <c r="EV29" s="2"/>
      <c r="EW29" s="2"/>
      <c r="EX29" s="2"/>
      <c r="EY29" s="47"/>
      <c r="EZ29" s="13"/>
      <c r="FA29" s="6"/>
      <c r="FB29" s="38"/>
      <c r="FC29" s="1"/>
      <c r="FD29" s="1"/>
      <c r="FE29" s="2"/>
      <c r="FF29" s="2"/>
      <c r="FG29" s="2"/>
      <c r="FH29" s="2"/>
      <c r="FI29" s="2"/>
      <c r="FJ29" s="47"/>
      <c r="FK29" s="13"/>
      <c r="FL29" s="6"/>
      <c r="FM29" s="38"/>
      <c r="FN29" s="1"/>
      <c r="FO29" s="1"/>
      <c r="FP29" s="2"/>
      <c r="FQ29" s="2"/>
      <c r="FR29" s="2"/>
      <c r="FS29" s="2"/>
      <c r="FT29" s="2"/>
      <c r="FU29" s="47"/>
      <c r="FV29" s="13"/>
      <c r="FW29" s="6"/>
      <c r="FX29" s="38"/>
      <c r="FY29" s="1"/>
      <c r="FZ29" s="1"/>
      <c r="GA29" s="2"/>
      <c r="GB29" s="2"/>
      <c r="GC29" s="2"/>
      <c r="GD29" s="2"/>
      <c r="GE29" s="2"/>
      <c r="GF29" s="47"/>
      <c r="GG29" s="13"/>
      <c r="GH29" s="6"/>
      <c r="GI29" s="38"/>
      <c r="GJ29" s="1"/>
      <c r="GK29" s="1"/>
      <c r="GL29" s="2"/>
      <c r="GM29" s="2"/>
      <c r="GN29" s="2"/>
      <c r="GO29" s="2"/>
      <c r="GP29" s="2"/>
      <c r="GQ29" s="47"/>
      <c r="GR29" s="13"/>
      <c r="GS29" s="6"/>
      <c r="GT29" s="38"/>
      <c r="GU29" s="1"/>
      <c r="GV29" s="1"/>
      <c r="GW29" s="2"/>
      <c r="GX29" s="2"/>
      <c r="GY29" s="2"/>
      <c r="GZ29" s="2"/>
      <c r="HA29" s="2"/>
      <c r="HB29" s="47"/>
      <c r="HC29" s="13"/>
      <c r="HD29" s="6"/>
      <c r="HE29" s="38"/>
      <c r="HF29" s="1"/>
      <c r="HG29" s="1"/>
      <c r="HH29" s="2"/>
      <c r="HI29" s="2"/>
      <c r="HJ29" s="2"/>
      <c r="HK29" s="2"/>
      <c r="HL29" s="2"/>
      <c r="HM29" s="47"/>
      <c r="HN29" s="13"/>
      <c r="HO29" s="6"/>
      <c r="HP29" s="38"/>
      <c r="HQ29" s="1"/>
      <c r="HR29" s="1"/>
      <c r="HS29" s="2"/>
      <c r="HT29" s="2"/>
      <c r="HU29" s="2"/>
      <c r="HV29" s="2"/>
      <c r="HW29" s="2"/>
      <c r="HX29" s="47"/>
      <c r="HY29" s="13"/>
      <c r="HZ29" s="6"/>
      <c r="IA29" s="38"/>
      <c r="IB29" s="1"/>
      <c r="IC29" s="1"/>
      <c r="ID29" s="2"/>
      <c r="IE29" s="2"/>
      <c r="IF29" s="2"/>
      <c r="IG29" s="2"/>
      <c r="IH29" s="2"/>
      <c r="II29" s="47"/>
      <c r="IJ29" s="13"/>
      <c r="IK29" s="6"/>
      <c r="IL29" s="38"/>
      <c r="IM29" s="59"/>
      <c r="IN29"/>
      <c r="IO29"/>
      <c r="IP29"/>
      <c r="IQ29"/>
      <c r="IR29"/>
    </row>
    <row r="30" spans="1:324" s="4" customFormat="1" x14ac:dyDescent="0.2">
      <c r="A30" s="33">
        <v>3</v>
      </c>
      <c r="B30" s="48" t="s">
        <v>133</v>
      </c>
      <c r="C30" s="25"/>
      <c r="D30" s="49"/>
      <c r="E30" s="49" t="s">
        <v>15</v>
      </c>
      <c r="F30" s="50" t="s">
        <v>115</v>
      </c>
      <c r="G30" s="105"/>
      <c r="H30" s="24" t="e">
        <f>IF(AND(OR(#REF!="Y",#REF!="Y"),J30&lt;5,K30&lt;5),IF(AND(J30=#REF!,K30=#REF!),#REF!+1,1),"")</f>
        <v>#REF!</v>
      </c>
      <c r="I30" s="21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4">
        <f>IF(ISNA(VLOOKUP(E30,SortLookup!$A$1:$B$5,2,FALSE))," ",VLOOKUP(E30,SortLookup!$A$1:$B$5,2,FALSE))</f>
        <v>0</v>
      </c>
      <c r="K30" s="22" t="str">
        <f>IF(ISNA(VLOOKUP(F30,SortLookup!$A$7:$B$11,2,FALSE))," ",VLOOKUP(F30,SortLookup!$A$7:$B$11,2,FALSE))</f>
        <v xml:space="preserve"> </v>
      </c>
      <c r="L30" s="44">
        <f t="shared" si="51"/>
        <v>256.41000000000003</v>
      </c>
      <c r="M30" s="45">
        <f>AC30+AP30+BB30+BM30+BZ30+CK30+CV30+DG30+DR30+EC30+EN30+EY30+FJ30+FU30+GF30+GQ30+HB30+HM30+HX30+II30</f>
        <v>173.41</v>
      </c>
      <c r="N30" s="36">
        <f>AE30+AR30+BD30+BO30+CB30+CM30+CX30+DI30+DT30+EE30+EP30+FA30+FL30+FW30+GH30+GS30+HD30+HO30+HZ30+IK30</f>
        <v>8</v>
      </c>
      <c r="O30" s="37">
        <f t="shared" si="52"/>
        <v>75</v>
      </c>
      <c r="P30" s="46">
        <f>X30+AK30+AW30+BH30+BU30+CF30+CQ30+DB30+DM30+DX30+EI30+ET30+FE30+FP30+GA30+GL30+GW30+HH30+HS30+ID30</f>
        <v>75</v>
      </c>
      <c r="Q30" s="31">
        <v>49.55</v>
      </c>
      <c r="R30" s="28"/>
      <c r="S30" s="28"/>
      <c r="T30" s="28"/>
      <c r="U30" s="28"/>
      <c r="V30" s="28"/>
      <c r="W30" s="28"/>
      <c r="X30" s="29">
        <v>26</v>
      </c>
      <c r="Y30" s="29">
        <v>0</v>
      </c>
      <c r="Z30" s="29">
        <v>0</v>
      </c>
      <c r="AA30" s="29">
        <v>0</v>
      </c>
      <c r="AB30" s="30">
        <v>0</v>
      </c>
      <c r="AC30" s="27">
        <f t="shared" si="53"/>
        <v>49.55</v>
      </c>
      <c r="AD30" s="26">
        <f t="shared" si="54"/>
        <v>26</v>
      </c>
      <c r="AE30" s="23">
        <f t="shared" si="55"/>
        <v>0</v>
      </c>
      <c r="AF30" s="43">
        <f t="shared" si="56"/>
        <v>75.55</v>
      </c>
      <c r="AG30" s="31">
        <v>13.54</v>
      </c>
      <c r="AH30" s="28">
        <v>6.18</v>
      </c>
      <c r="AI30" s="28">
        <v>7.44</v>
      </c>
      <c r="AJ30" s="28"/>
      <c r="AK30" s="29">
        <v>28</v>
      </c>
      <c r="AL30" s="29">
        <v>0</v>
      </c>
      <c r="AM30" s="29">
        <v>0</v>
      </c>
      <c r="AN30" s="29">
        <v>0</v>
      </c>
      <c r="AO30" s="30">
        <v>0</v>
      </c>
      <c r="AP30" s="27">
        <f t="shared" si="57"/>
        <v>27.16</v>
      </c>
      <c r="AQ30" s="26">
        <f t="shared" si="58"/>
        <v>28</v>
      </c>
      <c r="AR30" s="23">
        <f t="shared" si="59"/>
        <v>0</v>
      </c>
      <c r="AS30" s="43">
        <f t="shared" si="60"/>
        <v>55.16</v>
      </c>
      <c r="AT30" s="31">
        <v>34.56</v>
      </c>
      <c r="AU30" s="28"/>
      <c r="AV30" s="28"/>
      <c r="AW30" s="29">
        <v>7</v>
      </c>
      <c r="AX30" s="29">
        <v>1</v>
      </c>
      <c r="AY30" s="29">
        <v>0</v>
      </c>
      <c r="AZ30" s="29">
        <v>0</v>
      </c>
      <c r="BA30" s="30">
        <v>0</v>
      </c>
      <c r="BB30" s="27">
        <f t="shared" si="61"/>
        <v>34.56</v>
      </c>
      <c r="BC30" s="26">
        <f t="shared" si="62"/>
        <v>7</v>
      </c>
      <c r="BD30" s="23">
        <f t="shared" si="63"/>
        <v>3</v>
      </c>
      <c r="BE30" s="43">
        <f t="shared" si="64"/>
        <v>44.56</v>
      </c>
      <c r="BF30" s="27"/>
      <c r="BG30" s="42"/>
      <c r="BH30" s="29"/>
      <c r="BI30" s="29"/>
      <c r="BJ30" s="29"/>
      <c r="BK30" s="29"/>
      <c r="BL30" s="30"/>
      <c r="BM30" s="40">
        <f t="shared" si="65"/>
        <v>0</v>
      </c>
      <c r="BN30" s="37">
        <f t="shared" si="66"/>
        <v>0</v>
      </c>
      <c r="BO30" s="36">
        <f t="shared" si="67"/>
        <v>0</v>
      </c>
      <c r="BP30" s="35">
        <f t="shared" si="68"/>
        <v>0</v>
      </c>
      <c r="BQ30" s="31">
        <v>36.700000000000003</v>
      </c>
      <c r="BR30" s="28"/>
      <c r="BS30" s="28"/>
      <c r="BT30" s="28"/>
      <c r="BU30" s="29">
        <v>1</v>
      </c>
      <c r="BV30" s="29">
        <v>0</v>
      </c>
      <c r="BW30" s="29">
        <v>0</v>
      </c>
      <c r="BX30" s="29">
        <v>0</v>
      </c>
      <c r="BY30" s="30">
        <v>0</v>
      </c>
      <c r="BZ30" s="27">
        <f t="shared" si="69"/>
        <v>36.700000000000003</v>
      </c>
      <c r="CA30" s="26">
        <f t="shared" si="70"/>
        <v>1</v>
      </c>
      <c r="CB30" s="32">
        <f t="shared" si="71"/>
        <v>0</v>
      </c>
      <c r="CC30" s="52">
        <f t="shared" si="72"/>
        <v>37.700000000000003</v>
      </c>
      <c r="CD30" s="31">
        <v>25.44</v>
      </c>
      <c r="CE30" s="28"/>
      <c r="CF30" s="29">
        <v>13</v>
      </c>
      <c r="CG30" s="29">
        <v>0</v>
      </c>
      <c r="CH30" s="29">
        <v>0</v>
      </c>
      <c r="CI30" s="29">
        <v>1</v>
      </c>
      <c r="CJ30" s="30">
        <v>0</v>
      </c>
      <c r="CK30" s="27">
        <f t="shared" si="73"/>
        <v>25.44</v>
      </c>
      <c r="CL30" s="26">
        <f t="shared" si="74"/>
        <v>13</v>
      </c>
      <c r="CM30" s="23">
        <f t="shared" si="75"/>
        <v>5</v>
      </c>
      <c r="CN30" s="43">
        <f t="shared" si="76"/>
        <v>43.44</v>
      </c>
      <c r="IM30" s="60"/>
      <c r="IN30"/>
      <c r="IO30"/>
      <c r="IP30"/>
      <c r="IQ30"/>
      <c r="IR30"/>
      <c r="IS30"/>
    </row>
    <row r="31" spans="1:324" s="4" customFormat="1" x14ac:dyDescent="0.2">
      <c r="A31" s="33">
        <v>4</v>
      </c>
      <c r="B31" s="48" t="s">
        <v>144</v>
      </c>
      <c r="C31" s="25"/>
      <c r="D31" s="49" t="s">
        <v>145</v>
      </c>
      <c r="E31" s="49" t="s">
        <v>15</v>
      </c>
      <c r="F31" s="50" t="s">
        <v>22</v>
      </c>
      <c r="G31" s="105"/>
      <c r="H31" s="24" t="e">
        <f>IF(AND(OR(#REF!="Y",#REF!="Y"),J31&lt;5,K31&lt;5),IF(AND(J31=#REF!,K31=#REF!),#REF!+1,1),"")</f>
        <v>#REF!</v>
      </c>
      <c r="I31" s="21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4">
        <f>IF(ISNA(VLOOKUP(E31,SortLookup!$A$1:$B$5,2,FALSE))," ",VLOOKUP(E31,SortLookup!$A$1:$B$5,2,FALSE))</f>
        <v>0</v>
      </c>
      <c r="K31" s="22">
        <f>IF(ISNA(VLOOKUP(F31,SortLookup!$A$7:$B$11,2,FALSE))," ",VLOOKUP(F31,SortLookup!$A$7:$B$11,2,FALSE))</f>
        <v>3</v>
      </c>
      <c r="L31" s="44">
        <f t="shared" si="51"/>
        <v>256.79000000000002</v>
      </c>
      <c r="M31" s="45">
        <f>AC31+AP31+BB31+BM31+BZ31+CK31+CV28+DG28+DR28+EC28+EN28+EY28+FJ28+FU28+GF28+GQ28+HB28+HM28+HX28+II28</f>
        <v>216.79</v>
      </c>
      <c r="N31" s="36">
        <f>AE31+AR31+BD31+BO31+CB31+CM31+CX28+DI28+DT28+EE28+EP28+FA28+FL28+FW28+GH28+GS28+HD28+HO28+HZ28+IK28</f>
        <v>5</v>
      </c>
      <c r="O31" s="37">
        <f t="shared" si="52"/>
        <v>35</v>
      </c>
      <c r="P31" s="46">
        <f>X31+AK31+AW31+BH31+BU31+CF31+CQ28+DB28+DM28+DX28+EI28+ET28+FE28+FP28+GA28+GL28+GW28+HH28+HS28+ID28</f>
        <v>35</v>
      </c>
      <c r="Q31" s="31">
        <v>61.07</v>
      </c>
      <c r="R31" s="28"/>
      <c r="S31" s="28"/>
      <c r="T31" s="28"/>
      <c r="U31" s="28"/>
      <c r="V31" s="28"/>
      <c r="W31" s="28"/>
      <c r="X31" s="29">
        <v>9</v>
      </c>
      <c r="Y31" s="29">
        <v>0</v>
      </c>
      <c r="Z31" s="29">
        <v>0</v>
      </c>
      <c r="AA31" s="29">
        <v>0</v>
      </c>
      <c r="AB31" s="30">
        <v>0</v>
      </c>
      <c r="AC31" s="27">
        <f t="shared" si="53"/>
        <v>61.07</v>
      </c>
      <c r="AD31" s="26">
        <f t="shared" si="54"/>
        <v>9</v>
      </c>
      <c r="AE31" s="23">
        <f t="shared" si="55"/>
        <v>0</v>
      </c>
      <c r="AF31" s="43">
        <f t="shared" si="56"/>
        <v>70.069999999999993</v>
      </c>
      <c r="AG31" s="31">
        <v>17.079999999999998</v>
      </c>
      <c r="AH31" s="28">
        <v>10</v>
      </c>
      <c r="AI31" s="28">
        <v>9.15</v>
      </c>
      <c r="AJ31" s="28"/>
      <c r="AK31" s="29">
        <v>14</v>
      </c>
      <c r="AL31" s="29">
        <v>0</v>
      </c>
      <c r="AM31" s="29">
        <v>0</v>
      </c>
      <c r="AN31" s="29">
        <v>0</v>
      </c>
      <c r="AO31" s="30">
        <v>0</v>
      </c>
      <c r="AP31" s="27">
        <f t="shared" si="57"/>
        <v>36.229999999999997</v>
      </c>
      <c r="AQ31" s="26">
        <f t="shared" si="58"/>
        <v>14</v>
      </c>
      <c r="AR31" s="23">
        <f t="shared" si="59"/>
        <v>0</v>
      </c>
      <c r="AS31" s="43">
        <f t="shared" si="60"/>
        <v>50.23</v>
      </c>
      <c r="AT31" s="31">
        <v>35.69</v>
      </c>
      <c r="AU31" s="28"/>
      <c r="AV31" s="28"/>
      <c r="AW31" s="29">
        <v>1</v>
      </c>
      <c r="AX31" s="29">
        <v>0</v>
      </c>
      <c r="AY31" s="29">
        <v>0</v>
      </c>
      <c r="AZ31" s="29">
        <v>0</v>
      </c>
      <c r="BA31" s="30">
        <v>0</v>
      </c>
      <c r="BB31" s="27">
        <f t="shared" si="61"/>
        <v>35.69</v>
      </c>
      <c r="BC31" s="26">
        <f t="shared" si="62"/>
        <v>1</v>
      </c>
      <c r="BD31" s="23">
        <f t="shared" si="63"/>
        <v>0</v>
      </c>
      <c r="BE31" s="43">
        <f t="shared" si="64"/>
        <v>36.69</v>
      </c>
      <c r="BF31" s="27"/>
      <c r="BG31" s="42"/>
      <c r="BH31" s="29"/>
      <c r="BI31" s="29"/>
      <c r="BJ31" s="29"/>
      <c r="BK31" s="29"/>
      <c r="BL31" s="30"/>
      <c r="BM31" s="40">
        <f t="shared" si="65"/>
        <v>0</v>
      </c>
      <c r="BN31" s="37">
        <f t="shared" si="66"/>
        <v>0</v>
      </c>
      <c r="BO31" s="36">
        <f t="shared" si="67"/>
        <v>0</v>
      </c>
      <c r="BP31" s="35">
        <f t="shared" si="68"/>
        <v>0</v>
      </c>
      <c r="BQ31" s="31">
        <v>47.09</v>
      </c>
      <c r="BR31" s="28"/>
      <c r="BS31" s="28"/>
      <c r="BT31" s="28"/>
      <c r="BU31" s="29">
        <v>2</v>
      </c>
      <c r="BV31" s="29">
        <v>0</v>
      </c>
      <c r="BW31" s="29">
        <v>0</v>
      </c>
      <c r="BX31" s="29">
        <v>0</v>
      </c>
      <c r="BY31" s="30">
        <v>0</v>
      </c>
      <c r="BZ31" s="27">
        <f t="shared" si="69"/>
        <v>47.09</v>
      </c>
      <c r="CA31" s="26">
        <f t="shared" si="70"/>
        <v>2</v>
      </c>
      <c r="CB31" s="32">
        <f t="shared" si="71"/>
        <v>0</v>
      </c>
      <c r="CC31" s="52">
        <f t="shared" si="72"/>
        <v>49.09</v>
      </c>
      <c r="CD31" s="31">
        <v>36.71</v>
      </c>
      <c r="CE31" s="28"/>
      <c r="CF31" s="29">
        <v>9</v>
      </c>
      <c r="CG31" s="29">
        <v>0</v>
      </c>
      <c r="CH31" s="29">
        <v>0</v>
      </c>
      <c r="CI31" s="29">
        <v>1</v>
      </c>
      <c r="CJ31" s="30">
        <v>0</v>
      </c>
      <c r="CK31" s="27">
        <f t="shared" si="73"/>
        <v>36.71</v>
      </c>
      <c r="CL31" s="26">
        <f t="shared" si="74"/>
        <v>9</v>
      </c>
      <c r="CM31" s="23">
        <f t="shared" si="75"/>
        <v>5</v>
      </c>
      <c r="CN31" s="43">
        <f t="shared" si="76"/>
        <v>50.71</v>
      </c>
      <c r="IM31" s="59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</row>
    <row r="32" spans="1:324" s="4" customFormat="1" x14ac:dyDescent="0.2">
      <c r="A32" s="33">
        <v>5</v>
      </c>
      <c r="B32" s="48" t="s">
        <v>156</v>
      </c>
      <c r="C32" s="25"/>
      <c r="D32" s="49" t="s">
        <v>145</v>
      </c>
      <c r="E32" s="49" t="s">
        <v>15</v>
      </c>
      <c r="F32" s="50" t="s">
        <v>115</v>
      </c>
      <c r="G32" s="105"/>
      <c r="H32" s="24" t="e">
        <f>IF(AND(OR(#REF!="Y",#REF!="Y"),J32&lt;5,K32&lt;5),IF(AND(J32=#REF!,K32=#REF!),#REF!+1,1),"")</f>
        <v>#REF!</v>
      </c>
      <c r="I32" s="21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4">
        <f>IF(ISNA(VLOOKUP(E32,SortLookup!$A$1:$B$5,2,FALSE))," ",VLOOKUP(E32,SortLookup!$A$1:$B$5,2,FALSE))</f>
        <v>0</v>
      </c>
      <c r="K32" s="22" t="str">
        <f>IF(ISNA(VLOOKUP(F32,SortLookup!$A$7:$B$11,2,FALSE))," ",VLOOKUP(F32,SortLookup!$A$7:$B$11,2,FALSE))</f>
        <v xml:space="preserve"> </v>
      </c>
      <c r="L32" s="44">
        <f t="shared" si="51"/>
        <v>271.06</v>
      </c>
      <c r="M32" s="45">
        <f>AC32+AP32+BB32+BM32+BZ32+CK32+CV32+DG32+DR32+EC32+EN32+EY32+FJ32+FU32+GF32+GQ32+HB32+HM32+HX32+II32</f>
        <v>221.06</v>
      </c>
      <c r="N32" s="36">
        <f>AE32+AR32+BD32+BO32+CB32+CM32+CX32+DI32+DT32+EE32+EP32+FA32+FL32+FW32+GH32+GS32+HD32+HO32+HZ32+IK32</f>
        <v>3</v>
      </c>
      <c r="O32" s="37">
        <f t="shared" si="52"/>
        <v>47</v>
      </c>
      <c r="P32" s="46">
        <f>X32+AK32+AW32+BH32+BU32+CF32+CQ32+DB32+DM32+DX32+EI32+ET32+FE32+FP32+GA32+GL32+GW32+HH32+HS32+ID32</f>
        <v>47</v>
      </c>
      <c r="Q32" s="31">
        <v>54.62</v>
      </c>
      <c r="R32" s="28"/>
      <c r="S32" s="28"/>
      <c r="T32" s="28"/>
      <c r="U32" s="28"/>
      <c r="V32" s="28"/>
      <c r="W32" s="28"/>
      <c r="X32" s="29">
        <v>6</v>
      </c>
      <c r="Y32" s="29">
        <v>0</v>
      </c>
      <c r="Z32" s="29">
        <v>0</v>
      </c>
      <c r="AA32" s="29">
        <v>0</v>
      </c>
      <c r="AB32" s="30">
        <v>0</v>
      </c>
      <c r="AC32" s="27">
        <f t="shared" si="53"/>
        <v>54.62</v>
      </c>
      <c r="AD32" s="26">
        <f t="shared" si="54"/>
        <v>6</v>
      </c>
      <c r="AE32" s="23">
        <f t="shared" si="55"/>
        <v>0</v>
      </c>
      <c r="AF32" s="43">
        <f t="shared" si="56"/>
        <v>60.62</v>
      </c>
      <c r="AG32" s="31">
        <v>14.95</v>
      </c>
      <c r="AH32" s="28">
        <v>6.12</v>
      </c>
      <c r="AI32" s="28">
        <v>6.44</v>
      </c>
      <c r="AJ32" s="28"/>
      <c r="AK32" s="29">
        <v>16</v>
      </c>
      <c r="AL32" s="29">
        <v>0</v>
      </c>
      <c r="AM32" s="29">
        <v>0</v>
      </c>
      <c r="AN32" s="29">
        <v>0</v>
      </c>
      <c r="AO32" s="30">
        <v>0</v>
      </c>
      <c r="AP32" s="27">
        <f t="shared" si="57"/>
        <v>27.51</v>
      </c>
      <c r="AQ32" s="26">
        <f t="shared" si="58"/>
        <v>16</v>
      </c>
      <c r="AR32" s="23">
        <f t="shared" si="59"/>
        <v>0</v>
      </c>
      <c r="AS32" s="43">
        <f t="shared" si="60"/>
        <v>43.51</v>
      </c>
      <c r="AT32" s="31">
        <v>48.66</v>
      </c>
      <c r="AU32" s="28"/>
      <c r="AV32" s="28"/>
      <c r="AW32" s="29">
        <v>8</v>
      </c>
      <c r="AX32" s="29">
        <v>1</v>
      </c>
      <c r="AY32" s="29">
        <v>0</v>
      </c>
      <c r="AZ32" s="29">
        <v>0</v>
      </c>
      <c r="BA32" s="30">
        <v>0</v>
      </c>
      <c r="BB32" s="27">
        <f t="shared" si="61"/>
        <v>48.66</v>
      </c>
      <c r="BC32" s="26">
        <f t="shared" si="62"/>
        <v>8</v>
      </c>
      <c r="BD32" s="23">
        <f t="shared" si="63"/>
        <v>3</v>
      </c>
      <c r="BE32" s="43">
        <f t="shared" si="64"/>
        <v>59.66</v>
      </c>
      <c r="BF32" s="27"/>
      <c r="BG32" s="42"/>
      <c r="BH32" s="29"/>
      <c r="BI32" s="29"/>
      <c r="BJ32" s="29"/>
      <c r="BK32" s="29"/>
      <c r="BL32" s="30"/>
      <c r="BM32" s="40">
        <f t="shared" si="65"/>
        <v>0</v>
      </c>
      <c r="BN32" s="37">
        <f t="shared" si="66"/>
        <v>0</v>
      </c>
      <c r="BO32" s="36">
        <f t="shared" si="67"/>
        <v>0</v>
      </c>
      <c r="BP32" s="35">
        <f t="shared" si="68"/>
        <v>0</v>
      </c>
      <c r="BQ32" s="31">
        <v>39.29</v>
      </c>
      <c r="BR32" s="28"/>
      <c r="BS32" s="28"/>
      <c r="BT32" s="28"/>
      <c r="BU32" s="29">
        <v>10</v>
      </c>
      <c r="BV32" s="29">
        <v>0</v>
      </c>
      <c r="BW32" s="29">
        <v>0</v>
      </c>
      <c r="BX32" s="29">
        <v>0</v>
      </c>
      <c r="BY32" s="30">
        <v>0</v>
      </c>
      <c r="BZ32" s="27">
        <f t="shared" si="69"/>
        <v>39.29</v>
      </c>
      <c r="CA32" s="26">
        <f t="shared" si="70"/>
        <v>10</v>
      </c>
      <c r="CB32" s="32">
        <f t="shared" si="71"/>
        <v>0</v>
      </c>
      <c r="CC32" s="52">
        <f t="shared" si="72"/>
        <v>49.29</v>
      </c>
      <c r="CD32" s="31">
        <v>50.98</v>
      </c>
      <c r="CE32" s="28"/>
      <c r="CF32" s="29">
        <v>7</v>
      </c>
      <c r="CG32" s="29">
        <v>0</v>
      </c>
      <c r="CH32" s="29">
        <v>0</v>
      </c>
      <c r="CI32" s="29">
        <v>0</v>
      </c>
      <c r="CJ32" s="30">
        <v>0</v>
      </c>
      <c r="CK32" s="27">
        <f t="shared" si="73"/>
        <v>50.98</v>
      </c>
      <c r="CL32" s="26">
        <f t="shared" si="74"/>
        <v>7</v>
      </c>
      <c r="CM32" s="23">
        <f t="shared" si="75"/>
        <v>0</v>
      </c>
      <c r="CN32" s="43">
        <f t="shared" si="76"/>
        <v>57.98</v>
      </c>
      <c r="CO32" s="1"/>
      <c r="CP32" s="1"/>
      <c r="CQ32" s="2"/>
      <c r="CR32" s="2"/>
      <c r="CS32" s="2"/>
      <c r="CT32" s="2"/>
      <c r="CU32" s="2"/>
      <c r="CV32" s="47"/>
      <c r="CW32" s="13"/>
      <c r="CX32" s="6"/>
      <c r="CY32" s="38"/>
      <c r="CZ32" s="1"/>
      <c r="DA32" s="1"/>
      <c r="DB32" s="2"/>
      <c r="DC32" s="2"/>
      <c r="DD32" s="2"/>
      <c r="DE32" s="2"/>
      <c r="DF32" s="2"/>
      <c r="DG32" s="47"/>
      <c r="DH32" s="13"/>
      <c r="DI32" s="6"/>
      <c r="DJ32" s="38"/>
      <c r="DK32" s="1"/>
      <c r="DL32" s="1"/>
      <c r="DM32" s="2"/>
      <c r="DN32" s="2"/>
      <c r="DO32" s="2"/>
      <c r="DP32" s="2"/>
      <c r="DQ32" s="2"/>
      <c r="DR32" s="47"/>
      <c r="DS32" s="13"/>
      <c r="DT32" s="6"/>
      <c r="DU32" s="38"/>
      <c r="DV32" s="1"/>
      <c r="DW32" s="1"/>
      <c r="DX32" s="2"/>
      <c r="DY32" s="2"/>
      <c r="DZ32" s="2"/>
      <c r="EA32" s="2"/>
      <c r="EB32" s="2"/>
      <c r="EC32" s="47"/>
      <c r="ED32" s="13"/>
      <c r="EE32" s="6"/>
      <c r="EF32" s="38"/>
      <c r="EG32" s="1"/>
      <c r="EH32" s="1"/>
      <c r="EI32" s="2"/>
      <c r="EJ32" s="2"/>
      <c r="EK32" s="2"/>
      <c r="EL32" s="2"/>
      <c r="EM32" s="2"/>
      <c r="EN32" s="47"/>
      <c r="EO32" s="13"/>
      <c r="EP32" s="6"/>
      <c r="EQ32" s="38"/>
      <c r="ER32" s="1"/>
      <c r="ES32" s="1"/>
      <c r="ET32" s="2"/>
      <c r="EU32" s="2"/>
      <c r="EV32" s="2"/>
      <c r="EW32" s="2"/>
      <c r="EX32" s="2"/>
      <c r="EY32" s="47"/>
      <c r="EZ32" s="13"/>
      <c r="FA32" s="6"/>
      <c r="FB32" s="38"/>
      <c r="FC32" s="1"/>
      <c r="FD32" s="1"/>
      <c r="FE32" s="2"/>
      <c r="FF32" s="2"/>
      <c r="FG32" s="2"/>
      <c r="FH32" s="2"/>
      <c r="FI32" s="2"/>
      <c r="FJ32" s="47"/>
      <c r="FK32" s="13"/>
      <c r="FL32" s="6"/>
      <c r="FM32" s="38"/>
      <c r="FN32" s="1"/>
      <c r="FO32" s="1"/>
      <c r="FP32" s="2"/>
      <c r="FQ32" s="2"/>
      <c r="FR32" s="2"/>
      <c r="FS32" s="2"/>
      <c r="FT32" s="2"/>
      <c r="FU32" s="47"/>
      <c r="FV32" s="13"/>
      <c r="FW32" s="6"/>
      <c r="FX32" s="38"/>
      <c r="FY32" s="1"/>
      <c r="FZ32" s="1"/>
      <c r="GA32" s="2"/>
      <c r="GB32" s="2"/>
      <c r="GC32" s="2"/>
      <c r="GD32" s="2"/>
      <c r="GE32" s="2"/>
      <c r="GF32" s="47"/>
      <c r="GG32" s="13"/>
      <c r="GH32" s="6"/>
      <c r="GI32" s="38"/>
      <c r="GJ32" s="1"/>
      <c r="GK32" s="1"/>
      <c r="GL32" s="2"/>
      <c r="GM32" s="2"/>
      <c r="GN32" s="2"/>
      <c r="GO32" s="2"/>
      <c r="GP32" s="2"/>
      <c r="GQ32" s="47"/>
      <c r="GR32" s="13"/>
      <c r="GS32" s="6"/>
      <c r="GT32" s="38"/>
      <c r="GU32" s="1"/>
      <c r="GV32" s="1"/>
      <c r="GW32" s="2"/>
      <c r="GX32" s="2"/>
      <c r="GY32" s="2"/>
      <c r="GZ32" s="2"/>
      <c r="HA32" s="2"/>
      <c r="HB32" s="47"/>
      <c r="HC32" s="13"/>
      <c r="HD32" s="6"/>
      <c r="HE32" s="38"/>
      <c r="HF32" s="1"/>
      <c r="HG32" s="1"/>
      <c r="HH32" s="2"/>
      <c r="HI32" s="2"/>
      <c r="HJ32" s="2"/>
      <c r="HK32" s="2"/>
      <c r="HL32" s="2"/>
      <c r="HM32" s="47"/>
      <c r="HN32" s="13"/>
      <c r="HO32" s="6"/>
      <c r="HP32" s="38"/>
      <c r="HQ32" s="1"/>
      <c r="HR32" s="1"/>
      <c r="HS32" s="2"/>
      <c r="HT32" s="2"/>
      <c r="HU32" s="2"/>
      <c r="HV32" s="2"/>
      <c r="HW32" s="2"/>
      <c r="HX32" s="47"/>
      <c r="HY32" s="13"/>
      <c r="HZ32" s="6"/>
      <c r="IA32" s="38"/>
      <c r="IB32" s="1"/>
      <c r="IC32" s="1"/>
      <c r="ID32" s="2"/>
      <c r="IE32" s="2"/>
      <c r="IF32" s="2"/>
      <c r="IG32" s="2"/>
      <c r="IH32" s="2"/>
      <c r="II32" s="47"/>
      <c r="IJ32" s="13"/>
      <c r="IK32" s="6"/>
      <c r="IL32" s="38"/>
      <c r="IM32" s="59"/>
      <c r="IN32"/>
      <c r="IO32"/>
    </row>
    <row r="33" spans="1:324" s="4" customFormat="1" x14ac:dyDescent="0.2">
      <c r="A33" s="33">
        <v>6</v>
      </c>
      <c r="B33" s="48" t="s">
        <v>132</v>
      </c>
      <c r="C33" s="25"/>
      <c r="D33" s="49"/>
      <c r="E33" s="49" t="s">
        <v>15</v>
      </c>
      <c r="F33" s="50" t="s">
        <v>22</v>
      </c>
      <c r="G33" s="105"/>
      <c r="H33" s="24" t="e">
        <f>IF(AND(OR(#REF!="Y",#REF!="Y"),J33&lt;5,K33&lt;5),IF(AND(J33=#REF!,K33=#REF!),#REF!+1,1),"")</f>
        <v>#REF!</v>
      </c>
      <c r="I33" s="21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4">
        <f>IF(ISNA(VLOOKUP(E33,SortLookup!$A$1:$B$5,2,FALSE))," ",VLOOKUP(E33,SortLookup!$A$1:$B$5,2,FALSE))</f>
        <v>0</v>
      </c>
      <c r="K33" s="22">
        <f>IF(ISNA(VLOOKUP(F33,SortLookup!$A$7:$B$11,2,FALSE))," ",VLOOKUP(F33,SortLookup!$A$7:$B$11,2,FALSE))</f>
        <v>3</v>
      </c>
      <c r="L33" s="44">
        <f t="shared" si="51"/>
        <v>276.5</v>
      </c>
      <c r="M33" s="45">
        <f>AC33+AP33+BB33+BM33+BZ33+CK33+CV33+DG33+DR33+EC33+EN33+EY33+FJ33+FU33+GF33+GQ33+HB33+HM33+HX33+II33</f>
        <v>242.5</v>
      </c>
      <c r="N33" s="36">
        <f>AE33+AR33+BD33+BO33+CB33+CM33+CX33+DI33+DT33+EE33+EP33+FA33+FL33+FW33+GH33+GS33+HD33+HO33+HZ33+IK33</f>
        <v>3</v>
      </c>
      <c r="O33" s="37">
        <f t="shared" si="52"/>
        <v>31</v>
      </c>
      <c r="P33" s="46">
        <f>X33+AK33+AW33+BH33+BU33+CF33+CQ33+DB33+DM33+DX33+EI33+ET33+FE33+FP33+GA33+GL33+GW33+HH33+HS33+ID33</f>
        <v>31</v>
      </c>
      <c r="Q33" s="31">
        <v>89.51</v>
      </c>
      <c r="R33" s="28"/>
      <c r="S33" s="28"/>
      <c r="T33" s="28"/>
      <c r="U33" s="28"/>
      <c r="V33" s="28"/>
      <c r="W33" s="28"/>
      <c r="X33" s="29">
        <v>17</v>
      </c>
      <c r="Y33" s="29">
        <v>0</v>
      </c>
      <c r="Z33" s="29">
        <v>0</v>
      </c>
      <c r="AA33" s="29">
        <v>0</v>
      </c>
      <c r="AB33" s="30">
        <v>0</v>
      </c>
      <c r="AC33" s="27">
        <f t="shared" si="53"/>
        <v>89.51</v>
      </c>
      <c r="AD33" s="26">
        <f t="shared" si="54"/>
        <v>17</v>
      </c>
      <c r="AE33" s="23">
        <f t="shared" si="55"/>
        <v>0</v>
      </c>
      <c r="AF33" s="43">
        <f t="shared" si="56"/>
        <v>106.51</v>
      </c>
      <c r="AG33" s="31">
        <v>16.86</v>
      </c>
      <c r="AH33" s="28">
        <v>8.07</v>
      </c>
      <c r="AI33" s="28">
        <v>11.03</v>
      </c>
      <c r="AJ33" s="28"/>
      <c r="AK33" s="29">
        <v>2</v>
      </c>
      <c r="AL33" s="29">
        <v>0</v>
      </c>
      <c r="AM33" s="29">
        <v>0</v>
      </c>
      <c r="AN33" s="29">
        <v>0</v>
      </c>
      <c r="AO33" s="30">
        <v>0</v>
      </c>
      <c r="AP33" s="27">
        <f t="shared" si="57"/>
        <v>35.96</v>
      </c>
      <c r="AQ33" s="26">
        <f t="shared" si="58"/>
        <v>2</v>
      </c>
      <c r="AR33" s="23">
        <f t="shared" si="59"/>
        <v>0</v>
      </c>
      <c r="AS33" s="43">
        <f t="shared" si="60"/>
        <v>37.96</v>
      </c>
      <c r="AT33" s="31">
        <v>34.64</v>
      </c>
      <c r="AU33" s="28"/>
      <c r="AV33" s="28"/>
      <c r="AW33" s="29">
        <v>7</v>
      </c>
      <c r="AX33" s="29">
        <v>0</v>
      </c>
      <c r="AY33" s="29">
        <v>0</v>
      </c>
      <c r="AZ33" s="29">
        <v>0</v>
      </c>
      <c r="BA33" s="30">
        <v>0</v>
      </c>
      <c r="BB33" s="27">
        <f t="shared" si="61"/>
        <v>34.64</v>
      </c>
      <c r="BC33" s="26">
        <f t="shared" si="62"/>
        <v>7</v>
      </c>
      <c r="BD33" s="23">
        <f t="shared" si="63"/>
        <v>0</v>
      </c>
      <c r="BE33" s="43">
        <f t="shared" si="64"/>
        <v>41.64</v>
      </c>
      <c r="BF33" s="27"/>
      <c r="BG33" s="42"/>
      <c r="BH33" s="29"/>
      <c r="BI33" s="29"/>
      <c r="BJ33" s="29"/>
      <c r="BK33" s="29"/>
      <c r="BL33" s="30"/>
      <c r="BM33" s="40">
        <f t="shared" si="65"/>
        <v>0</v>
      </c>
      <c r="BN33" s="37">
        <f t="shared" si="66"/>
        <v>0</v>
      </c>
      <c r="BO33" s="36">
        <f t="shared" si="67"/>
        <v>0</v>
      </c>
      <c r="BP33" s="35">
        <f t="shared" si="68"/>
        <v>0</v>
      </c>
      <c r="BQ33" s="31">
        <v>39.32</v>
      </c>
      <c r="BR33" s="28"/>
      <c r="BS33" s="28"/>
      <c r="BT33" s="28"/>
      <c r="BU33" s="29">
        <v>3</v>
      </c>
      <c r="BV33" s="29">
        <v>1</v>
      </c>
      <c r="BW33" s="29">
        <v>0</v>
      </c>
      <c r="BX33" s="29">
        <v>0</v>
      </c>
      <c r="BY33" s="30">
        <v>0</v>
      </c>
      <c r="BZ33" s="27">
        <f t="shared" si="69"/>
        <v>39.32</v>
      </c>
      <c r="CA33" s="26">
        <f t="shared" si="70"/>
        <v>3</v>
      </c>
      <c r="CB33" s="32">
        <f t="shared" si="71"/>
        <v>3</v>
      </c>
      <c r="CC33" s="52">
        <f t="shared" si="72"/>
        <v>45.32</v>
      </c>
      <c r="CD33" s="31">
        <v>43.07</v>
      </c>
      <c r="CE33" s="28"/>
      <c r="CF33" s="29">
        <v>2</v>
      </c>
      <c r="CG33" s="29">
        <v>0</v>
      </c>
      <c r="CH33" s="29">
        <v>0</v>
      </c>
      <c r="CI33" s="29">
        <v>0</v>
      </c>
      <c r="CJ33" s="30">
        <v>0</v>
      </c>
      <c r="CK33" s="27">
        <f t="shared" si="73"/>
        <v>43.07</v>
      </c>
      <c r="CL33" s="26">
        <f t="shared" si="74"/>
        <v>2</v>
      </c>
      <c r="CM33" s="23">
        <f t="shared" si="75"/>
        <v>0</v>
      </c>
      <c r="CN33" s="43">
        <f t="shared" si="76"/>
        <v>45.07</v>
      </c>
      <c r="IM33" s="59"/>
      <c r="IN33"/>
      <c r="IO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</row>
    <row r="34" spans="1:324" s="4" customFormat="1" x14ac:dyDescent="0.2">
      <c r="A34" s="33">
        <v>7</v>
      </c>
      <c r="B34" s="48" t="s">
        <v>129</v>
      </c>
      <c r="C34" s="25"/>
      <c r="D34" s="49" t="s">
        <v>128</v>
      </c>
      <c r="E34" s="49" t="s">
        <v>15</v>
      </c>
      <c r="F34" s="50" t="s">
        <v>115</v>
      </c>
      <c r="G34" s="105"/>
      <c r="H34" s="24" t="e">
        <f>IF(AND(OR(#REF!="Y",#REF!="Y"),J34&lt;5,K34&lt;5),IF(AND(J34=#REF!,K34=#REF!),#REF!+1,1),"")</f>
        <v>#REF!</v>
      </c>
      <c r="I34" s="21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4">
        <f>IF(ISNA(VLOOKUP(E34,SortLookup!$A$1:$B$5,2,FALSE))," ",VLOOKUP(E34,SortLookup!$A$1:$B$5,2,FALSE))</f>
        <v>0</v>
      </c>
      <c r="K34" s="22" t="str">
        <f>IF(ISNA(VLOOKUP(F34,SortLookup!$A$7:$B$11,2,FALSE))," ",VLOOKUP(F34,SortLookup!$A$7:$B$11,2,FALSE))</f>
        <v xml:space="preserve"> </v>
      </c>
      <c r="L34" s="84">
        <f t="shared" si="51"/>
        <v>282.68</v>
      </c>
      <c r="M34" s="85">
        <f>AC34+AP34+BB34+BM34+BZ34+CK34+CV24+DG24+DR24+EC24+EN24+EY24+FJ24+FU24+GF24+GQ24+HB24+HM24+HX24+II24</f>
        <v>198.68</v>
      </c>
      <c r="N34" s="23">
        <f>AE34+AR34+BD34+BO34+CB34+CM34+CX24+DI24+DT24+EE24+EP24+FA24+FL24+FW24+GH24+GS24+HD24+HO24+HZ24+IK24</f>
        <v>13</v>
      </c>
      <c r="O34" s="26">
        <f t="shared" si="52"/>
        <v>71</v>
      </c>
      <c r="P34" s="86">
        <f>X34+AK34+AW34+BH34+BU34+CF34+CQ24+DB24+DM24+DX24+EI24+ET24+FE24+FP24+GA24+GL24+GW24+HH24+HS24+ID24</f>
        <v>71</v>
      </c>
      <c r="Q34" s="31">
        <v>56.09</v>
      </c>
      <c r="R34" s="28"/>
      <c r="S34" s="28"/>
      <c r="T34" s="28"/>
      <c r="U34" s="28"/>
      <c r="V34" s="28"/>
      <c r="W34" s="28"/>
      <c r="X34" s="29">
        <v>7</v>
      </c>
      <c r="Y34" s="29">
        <v>0</v>
      </c>
      <c r="Z34" s="29">
        <v>0</v>
      </c>
      <c r="AA34" s="29">
        <v>0</v>
      </c>
      <c r="AB34" s="30">
        <v>0</v>
      </c>
      <c r="AC34" s="27">
        <f t="shared" si="53"/>
        <v>56.09</v>
      </c>
      <c r="AD34" s="26">
        <f t="shared" si="54"/>
        <v>7</v>
      </c>
      <c r="AE34" s="23">
        <f t="shared" si="55"/>
        <v>0</v>
      </c>
      <c r="AF34" s="43">
        <f t="shared" si="56"/>
        <v>63.09</v>
      </c>
      <c r="AG34" s="31">
        <v>13.16</v>
      </c>
      <c r="AH34" s="28">
        <v>5.6</v>
      </c>
      <c r="AI34" s="28">
        <v>5.93</v>
      </c>
      <c r="AJ34" s="28"/>
      <c r="AK34" s="29">
        <v>31</v>
      </c>
      <c r="AL34" s="29">
        <v>0</v>
      </c>
      <c r="AM34" s="29">
        <v>0</v>
      </c>
      <c r="AN34" s="29">
        <v>0</v>
      </c>
      <c r="AO34" s="30">
        <v>0</v>
      </c>
      <c r="AP34" s="27">
        <f t="shared" si="57"/>
        <v>24.69</v>
      </c>
      <c r="AQ34" s="26">
        <f t="shared" si="58"/>
        <v>31</v>
      </c>
      <c r="AR34" s="23">
        <f t="shared" si="59"/>
        <v>0</v>
      </c>
      <c r="AS34" s="43">
        <f t="shared" si="60"/>
        <v>55.69</v>
      </c>
      <c r="AT34" s="31">
        <v>29.52</v>
      </c>
      <c r="AU34" s="28"/>
      <c r="AV34" s="28"/>
      <c r="AW34" s="29">
        <v>15</v>
      </c>
      <c r="AX34" s="29">
        <v>0</v>
      </c>
      <c r="AY34" s="29">
        <v>0</v>
      </c>
      <c r="AZ34" s="29">
        <v>0</v>
      </c>
      <c r="BA34" s="30">
        <v>0</v>
      </c>
      <c r="BB34" s="27">
        <f t="shared" si="61"/>
        <v>29.52</v>
      </c>
      <c r="BC34" s="26">
        <f t="shared" si="62"/>
        <v>15</v>
      </c>
      <c r="BD34" s="23">
        <f t="shared" si="63"/>
        <v>0</v>
      </c>
      <c r="BE34" s="43">
        <f t="shared" si="64"/>
        <v>44.52</v>
      </c>
      <c r="BF34" s="27"/>
      <c r="BG34" s="42"/>
      <c r="BH34" s="29"/>
      <c r="BI34" s="29"/>
      <c r="BJ34" s="29"/>
      <c r="BK34" s="29"/>
      <c r="BL34" s="30"/>
      <c r="BM34" s="40">
        <f t="shared" si="65"/>
        <v>0</v>
      </c>
      <c r="BN34" s="37">
        <f t="shared" si="66"/>
        <v>0</v>
      </c>
      <c r="BO34" s="36">
        <f t="shared" si="67"/>
        <v>0</v>
      </c>
      <c r="BP34" s="35">
        <f t="shared" si="68"/>
        <v>0</v>
      </c>
      <c r="BQ34" s="31">
        <v>39.19</v>
      </c>
      <c r="BR34" s="28"/>
      <c r="BS34" s="28"/>
      <c r="BT34" s="28"/>
      <c r="BU34" s="29">
        <v>6</v>
      </c>
      <c r="BV34" s="29">
        <v>0</v>
      </c>
      <c r="BW34" s="29">
        <v>0</v>
      </c>
      <c r="BX34" s="29">
        <v>0</v>
      </c>
      <c r="BY34" s="30">
        <v>0</v>
      </c>
      <c r="BZ34" s="27">
        <f t="shared" si="69"/>
        <v>39.19</v>
      </c>
      <c r="CA34" s="26">
        <f t="shared" si="70"/>
        <v>6</v>
      </c>
      <c r="CB34" s="32">
        <f t="shared" si="71"/>
        <v>0</v>
      </c>
      <c r="CC34" s="52">
        <f t="shared" si="72"/>
        <v>45.19</v>
      </c>
      <c r="CD34" s="31">
        <v>49.19</v>
      </c>
      <c r="CE34" s="28"/>
      <c r="CF34" s="29">
        <v>12</v>
      </c>
      <c r="CG34" s="29">
        <v>1</v>
      </c>
      <c r="CH34" s="29">
        <v>0</v>
      </c>
      <c r="CI34" s="29">
        <v>2</v>
      </c>
      <c r="CJ34" s="30">
        <v>0</v>
      </c>
      <c r="CK34" s="27">
        <f t="shared" si="73"/>
        <v>49.19</v>
      </c>
      <c r="CL34" s="26">
        <f t="shared" si="74"/>
        <v>12</v>
      </c>
      <c r="CM34" s="23">
        <f t="shared" si="75"/>
        <v>13</v>
      </c>
      <c r="CN34" s="43">
        <f t="shared" si="76"/>
        <v>74.19</v>
      </c>
      <c r="IM34" s="59"/>
      <c r="IP34"/>
      <c r="IQ34"/>
      <c r="IR34"/>
    </row>
    <row r="35" spans="1:324" s="4" customFormat="1" x14ac:dyDescent="0.2">
      <c r="A35" s="33">
        <v>8</v>
      </c>
      <c r="B35" s="62" t="s">
        <v>123</v>
      </c>
      <c r="C35" s="63"/>
      <c r="D35" s="64"/>
      <c r="E35" s="64" t="s">
        <v>15</v>
      </c>
      <c r="F35" s="65" t="s">
        <v>115</v>
      </c>
      <c r="G35" s="106"/>
      <c r="H35" s="66" t="e">
        <f>IF(AND(OR(#REF!="Y",#REF!="Y"),J35&lt;5,K35&lt;5),IF(AND(J35=#REF!,K35=#REF!),#REF!+1,1),"")</f>
        <v>#REF!</v>
      </c>
      <c r="I35" s="6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8">
        <f>IF(ISNA(VLOOKUP(E35,SortLookup!$A$1:$B$5,2,FALSE))," ",VLOOKUP(E35,SortLookup!$A$1:$B$5,2,FALSE))</f>
        <v>0</v>
      </c>
      <c r="K35" s="69" t="str">
        <f>IF(ISNA(VLOOKUP(F35,SortLookup!$A$7:$B$11,2,FALSE))," ",VLOOKUP(F35,SortLookup!$A$7:$B$11,2,FALSE))</f>
        <v xml:space="preserve"> </v>
      </c>
      <c r="L35" s="44">
        <f t="shared" si="51"/>
        <v>283.5</v>
      </c>
      <c r="M35" s="45">
        <f>AC35+AP35+BB35+BM35+BZ35+CK35+CV35+DG35+DR35+EC35+EN35+EY35+FJ35+FU35+GF35+GQ35+HB35+HM35+HX35+II35</f>
        <v>219.5</v>
      </c>
      <c r="N35" s="36">
        <f>AE35+AR35+BD35+BO35+CB35+CM35+CX35+DI35+DT35+EE35+EP35+FA35+FL35+FW35+GH35+GS35+HD35+HO35+HZ35+IK35</f>
        <v>6</v>
      </c>
      <c r="O35" s="37">
        <f t="shared" si="52"/>
        <v>58</v>
      </c>
      <c r="P35" s="46">
        <f>X35+AK35+AW35+BH35+BU35+CF35+CQ35+DB35+DM35+DX35+EI35+ET35+FE35+FP35+GA35+GL35+GW35+HH35+HS35+ID35</f>
        <v>58</v>
      </c>
      <c r="Q35" s="70">
        <v>72.650000000000006</v>
      </c>
      <c r="R35" s="71"/>
      <c r="S35" s="71"/>
      <c r="T35" s="71"/>
      <c r="U35" s="71"/>
      <c r="V35" s="71"/>
      <c r="W35" s="71"/>
      <c r="X35" s="29">
        <v>11</v>
      </c>
      <c r="Y35" s="29">
        <v>0</v>
      </c>
      <c r="Z35" s="29">
        <v>0</v>
      </c>
      <c r="AA35" s="29">
        <v>0</v>
      </c>
      <c r="AB35" s="30">
        <v>0</v>
      </c>
      <c r="AC35" s="40">
        <f t="shared" si="53"/>
        <v>72.650000000000006</v>
      </c>
      <c r="AD35" s="37">
        <f t="shared" si="54"/>
        <v>11</v>
      </c>
      <c r="AE35" s="36">
        <f t="shared" si="55"/>
        <v>0</v>
      </c>
      <c r="AF35" s="74">
        <f t="shared" si="56"/>
        <v>83.65</v>
      </c>
      <c r="AG35" s="70">
        <v>15.26</v>
      </c>
      <c r="AH35" s="71">
        <v>7.56</v>
      </c>
      <c r="AI35" s="71">
        <v>5.07</v>
      </c>
      <c r="AJ35" s="71"/>
      <c r="AK35" s="29">
        <v>32</v>
      </c>
      <c r="AL35" s="29">
        <v>0</v>
      </c>
      <c r="AM35" s="29">
        <v>0</v>
      </c>
      <c r="AN35" s="29">
        <v>0</v>
      </c>
      <c r="AO35" s="30">
        <v>0</v>
      </c>
      <c r="AP35" s="40">
        <f t="shared" si="57"/>
        <v>27.89</v>
      </c>
      <c r="AQ35" s="37">
        <f t="shared" si="58"/>
        <v>32</v>
      </c>
      <c r="AR35" s="36">
        <f t="shared" si="59"/>
        <v>0</v>
      </c>
      <c r="AS35" s="74">
        <f t="shared" si="60"/>
        <v>59.89</v>
      </c>
      <c r="AT35" s="70">
        <v>36.03</v>
      </c>
      <c r="AU35" s="71"/>
      <c r="AV35" s="71"/>
      <c r="AW35" s="29">
        <v>5</v>
      </c>
      <c r="AX35" s="29">
        <v>1</v>
      </c>
      <c r="AY35" s="29">
        <v>0</v>
      </c>
      <c r="AZ35" s="29">
        <v>0</v>
      </c>
      <c r="BA35" s="30">
        <v>0</v>
      </c>
      <c r="BB35" s="40">
        <f t="shared" si="61"/>
        <v>36.03</v>
      </c>
      <c r="BC35" s="37">
        <f t="shared" si="62"/>
        <v>5</v>
      </c>
      <c r="BD35" s="36">
        <f t="shared" si="63"/>
        <v>3</v>
      </c>
      <c r="BE35" s="74">
        <f t="shared" si="64"/>
        <v>44.03</v>
      </c>
      <c r="BF35" s="40"/>
      <c r="BG35" s="81"/>
      <c r="BH35" s="72"/>
      <c r="BI35" s="72"/>
      <c r="BJ35" s="72"/>
      <c r="BK35" s="72"/>
      <c r="BL35" s="73"/>
      <c r="BM35" s="40">
        <f t="shared" si="65"/>
        <v>0</v>
      </c>
      <c r="BN35" s="37">
        <f t="shared" si="66"/>
        <v>0</v>
      </c>
      <c r="BO35" s="36">
        <f t="shared" si="67"/>
        <v>0</v>
      </c>
      <c r="BP35" s="35">
        <f t="shared" si="68"/>
        <v>0</v>
      </c>
      <c r="BQ35" s="70">
        <v>53.72</v>
      </c>
      <c r="BR35" s="71"/>
      <c r="BS35" s="71"/>
      <c r="BT35" s="71"/>
      <c r="BU35" s="29">
        <v>2</v>
      </c>
      <c r="BV35" s="29">
        <v>0</v>
      </c>
      <c r="BW35" s="29">
        <v>0</v>
      </c>
      <c r="BX35" s="29">
        <v>0</v>
      </c>
      <c r="BY35" s="30">
        <v>0</v>
      </c>
      <c r="BZ35" s="40">
        <f t="shared" si="69"/>
        <v>53.72</v>
      </c>
      <c r="CA35" s="37">
        <f t="shared" si="70"/>
        <v>2</v>
      </c>
      <c r="CB35" s="91">
        <f t="shared" si="71"/>
        <v>0</v>
      </c>
      <c r="CC35" s="92">
        <f t="shared" si="72"/>
        <v>55.72</v>
      </c>
      <c r="CD35" s="70">
        <v>29.21</v>
      </c>
      <c r="CE35" s="71"/>
      <c r="CF35" s="29">
        <v>8</v>
      </c>
      <c r="CG35" s="29">
        <v>1</v>
      </c>
      <c r="CH35" s="29">
        <v>0</v>
      </c>
      <c r="CI35" s="29">
        <v>0</v>
      </c>
      <c r="CJ35" s="73">
        <v>0</v>
      </c>
      <c r="CK35" s="40">
        <f t="shared" si="73"/>
        <v>29.21</v>
      </c>
      <c r="CL35" s="37">
        <f t="shared" si="74"/>
        <v>8</v>
      </c>
      <c r="CM35" s="36">
        <f t="shared" si="75"/>
        <v>3</v>
      </c>
      <c r="CN35" s="74">
        <f t="shared" si="76"/>
        <v>40.21</v>
      </c>
      <c r="IM35" s="59"/>
      <c r="IN35"/>
      <c r="IO35"/>
      <c r="IP35"/>
      <c r="IQ35"/>
    </row>
    <row r="36" spans="1:324" s="4" customFormat="1" x14ac:dyDescent="0.2">
      <c r="A36" s="33">
        <v>9</v>
      </c>
      <c r="B36" s="48" t="s">
        <v>131</v>
      </c>
      <c r="C36" s="25"/>
      <c r="D36" s="49"/>
      <c r="E36" s="49" t="s">
        <v>15</v>
      </c>
      <c r="F36" s="50" t="s">
        <v>21</v>
      </c>
      <c r="G36" s="105"/>
      <c r="H36" s="24" t="e">
        <f>IF(AND(OR(#REF!="Y",#REF!="Y"),J36&lt;5,K36&lt;5),IF(AND(J36=#REF!,K36=#REF!),#REF!+1,1),"")</f>
        <v>#REF!</v>
      </c>
      <c r="I36" s="21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4">
        <f>IF(ISNA(VLOOKUP(E36,SortLookup!$A$1:$B$5,2,FALSE))," ",VLOOKUP(E36,SortLookup!$A$1:$B$5,2,FALSE))</f>
        <v>0</v>
      </c>
      <c r="K36" s="22">
        <f>IF(ISNA(VLOOKUP(F36,SortLookup!$A$7:$B$11,2,FALSE))," ",VLOOKUP(F36,SortLookup!$A$7:$B$11,2,FALSE))</f>
        <v>2</v>
      </c>
      <c r="L36" s="44">
        <f t="shared" si="51"/>
        <v>284.35000000000002</v>
      </c>
      <c r="M36" s="45">
        <f>AC36+AP36+BB36+BM36+BZ36+CK36+CV35+DG35+DR35+EC35+EN35+EY35+FJ35+FU35+GF35+GQ35+HB35+HM35+HX35+II35</f>
        <v>235.35</v>
      </c>
      <c r="N36" s="36">
        <f>AE36+AR36+BD36+BO36+CB36+CM36+CX35+DI35+DT35+EE35+EP35+FA35+FL35+FW35+GH35+GS35+HD35+HO35+HZ35+IK35</f>
        <v>5</v>
      </c>
      <c r="O36" s="37">
        <f t="shared" si="52"/>
        <v>44</v>
      </c>
      <c r="P36" s="46">
        <f>X36+AK36+AW36+BH36+BU36+CF36+CQ35+DB35+DM35+DX35+EI35+ET35+FE35+FP35+GA35+GL35+GW35+HH35+HS35+ID35</f>
        <v>44</v>
      </c>
      <c r="Q36" s="31">
        <v>66.64</v>
      </c>
      <c r="R36" s="28"/>
      <c r="S36" s="28"/>
      <c r="T36" s="28"/>
      <c r="U36" s="28"/>
      <c r="V36" s="28"/>
      <c r="W36" s="28"/>
      <c r="X36" s="29">
        <v>11</v>
      </c>
      <c r="Y36" s="29">
        <v>0</v>
      </c>
      <c r="Z36" s="29">
        <v>0</v>
      </c>
      <c r="AA36" s="29">
        <v>0</v>
      </c>
      <c r="AB36" s="30">
        <v>0</v>
      </c>
      <c r="AC36" s="27">
        <f t="shared" si="53"/>
        <v>66.64</v>
      </c>
      <c r="AD36" s="26">
        <f t="shared" si="54"/>
        <v>11</v>
      </c>
      <c r="AE36" s="23">
        <f t="shared" si="55"/>
        <v>0</v>
      </c>
      <c r="AF36" s="43">
        <f t="shared" si="56"/>
        <v>77.64</v>
      </c>
      <c r="AG36" s="31">
        <v>15.94</v>
      </c>
      <c r="AH36" s="28">
        <v>7.36</v>
      </c>
      <c r="AI36" s="28">
        <v>7.43</v>
      </c>
      <c r="AJ36" s="28"/>
      <c r="AK36" s="29">
        <v>10</v>
      </c>
      <c r="AL36" s="29">
        <v>0</v>
      </c>
      <c r="AM36" s="29">
        <v>0</v>
      </c>
      <c r="AN36" s="29">
        <v>0</v>
      </c>
      <c r="AO36" s="30">
        <v>0</v>
      </c>
      <c r="AP36" s="27">
        <f t="shared" si="57"/>
        <v>30.73</v>
      </c>
      <c r="AQ36" s="26">
        <f t="shared" si="58"/>
        <v>10</v>
      </c>
      <c r="AR36" s="23">
        <f t="shared" si="59"/>
        <v>0</v>
      </c>
      <c r="AS36" s="43">
        <f t="shared" si="60"/>
        <v>40.729999999999997</v>
      </c>
      <c r="AT36" s="31">
        <v>37.909999999999997</v>
      </c>
      <c r="AU36" s="28"/>
      <c r="AV36" s="28"/>
      <c r="AW36" s="29">
        <v>7</v>
      </c>
      <c r="AX36" s="29">
        <v>0</v>
      </c>
      <c r="AY36" s="29">
        <v>0</v>
      </c>
      <c r="AZ36" s="29">
        <v>0</v>
      </c>
      <c r="BA36" s="30">
        <v>0</v>
      </c>
      <c r="BB36" s="27">
        <f t="shared" si="61"/>
        <v>37.909999999999997</v>
      </c>
      <c r="BC36" s="26">
        <f t="shared" si="62"/>
        <v>7</v>
      </c>
      <c r="BD36" s="23">
        <f t="shared" si="63"/>
        <v>0</v>
      </c>
      <c r="BE36" s="74">
        <f t="shared" si="64"/>
        <v>44.91</v>
      </c>
      <c r="BF36" s="27"/>
      <c r="BG36" s="42"/>
      <c r="BH36" s="29"/>
      <c r="BI36" s="29"/>
      <c r="BJ36" s="29"/>
      <c r="BK36" s="29"/>
      <c r="BL36" s="30"/>
      <c r="BM36" s="40">
        <f t="shared" si="65"/>
        <v>0</v>
      </c>
      <c r="BN36" s="37">
        <f t="shared" si="66"/>
        <v>0</v>
      </c>
      <c r="BO36" s="36">
        <f t="shared" si="67"/>
        <v>0</v>
      </c>
      <c r="BP36" s="35">
        <f t="shared" si="68"/>
        <v>0</v>
      </c>
      <c r="BQ36" s="31">
        <v>45.09</v>
      </c>
      <c r="BR36" s="28"/>
      <c r="BS36" s="28"/>
      <c r="BT36" s="28"/>
      <c r="BU36" s="29">
        <v>6</v>
      </c>
      <c r="BV36" s="29">
        <v>0</v>
      </c>
      <c r="BW36" s="29">
        <v>0</v>
      </c>
      <c r="BX36" s="29">
        <v>0</v>
      </c>
      <c r="BY36" s="30">
        <v>0</v>
      </c>
      <c r="BZ36" s="27">
        <f t="shared" si="69"/>
        <v>45.09</v>
      </c>
      <c r="CA36" s="26">
        <f t="shared" si="70"/>
        <v>6</v>
      </c>
      <c r="CB36" s="32">
        <f t="shared" si="71"/>
        <v>0</v>
      </c>
      <c r="CC36" s="52">
        <f t="shared" si="72"/>
        <v>51.09</v>
      </c>
      <c r="CD36" s="31">
        <v>54.98</v>
      </c>
      <c r="CE36" s="28"/>
      <c r="CF36" s="29">
        <v>10</v>
      </c>
      <c r="CG36" s="29">
        <v>0</v>
      </c>
      <c r="CH36" s="29">
        <v>0</v>
      </c>
      <c r="CI36" s="29">
        <v>1</v>
      </c>
      <c r="CJ36" s="30">
        <v>0</v>
      </c>
      <c r="CK36" s="27">
        <f t="shared" si="73"/>
        <v>54.98</v>
      </c>
      <c r="CL36" s="26">
        <f t="shared" si="74"/>
        <v>10</v>
      </c>
      <c r="CM36" s="23">
        <f t="shared" si="75"/>
        <v>5</v>
      </c>
      <c r="CN36" s="43">
        <f t="shared" si="76"/>
        <v>69.98</v>
      </c>
      <c r="IM36" s="59"/>
      <c r="IN36"/>
      <c r="IO36"/>
    </row>
    <row r="37" spans="1:324" s="56" customFormat="1" x14ac:dyDescent="0.2">
      <c r="A37" s="33">
        <v>10</v>
      </c>
      <c r="B37" s="48" t="s">
        <v>137</v>
      </c>
      <c r="C37" s="25"/>
      <c r="D37" s="49"/>
      <c r="E37" s="49" t="s">
        <v>15</v>
      </c>
      <c r="F37" s="50" t="s">
        <v>115</v>
      </c>
      <c r="G37" s="105"/>
      <c r="H37" s="24" t="e">
        <f>IF(AND(OR(#REF!="Y",#REF!="Y"),J37&lt;5,K37&lt;5),IF(AND(J37=#REF!,K37=#REF!),#REF!+1,1),"")</f>
        <v>#REF!</v>
      </c>
      <c r="I37" s="21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4">
        <f>IF(ISNA(VLOOKUP(E37,SortLookup!$A$1:$B$5,2,FALSE))," ",VLOOKUP(E37,SortLookup!$A$1:$B$5,2,FALSE))</f>
        <v>0</v>
      </c>
      <c r="K37" s="22" t="str">
        <f>IF(ISNA(VLOOKUP(F37,SortLookup!$A$7:$B$11,2,FALSE))," ",VLOOKUP(F37,SortLookup!$A$7:$B$11,2,FALSE))</f>
        <v xml:space="preserve"> </v>
      </c>
      <c r="L37" s="44">
        <f t="shared" si="51"/>
        <v>286.10000000000002</v>
      </c>
      <c r="M37" s="45">
        <f>AC37+AP37+BB37+BM37+BZ37+CK37+CV36+DG36+DR36+EC36+EN36+EY36+FJ36+FU36+GF36+GQ36+HB36+HM36+HX36+II36</f>
        <v>206.1</v>
      </c>
      <c r="N37" s="36">
        <f>AE37+AR37+BD37+BO37+CB37+CM37+CX36+DI36+DT36+EE36+EP36+FA36+FL36+FW36+GH36+GS36+HD36+HO36+HZ36+IK36</f>
        <v>5</v>
      </c>
      <c r="O37" s="37">
        <f t="shared" si="52"/>
        <v>75</v>
      </c>
      <c r="P37" s="46">
        <f>X37+AK37+AW37+BH37+BU37+CF37+CQ36+DB36+DM36+DX36+EI36+ET36+FE36+FP36+GA36+GL36+GW36+HH36+HS36+ID36</f>
        <v>75</v>
      </c>
      <c r="Q37" s="31">
        <v>53.23</v>
      </c>
      <c r="R37" s="28"/>
      <c r="S37" s="28"/>
      <c r="T37" s="28"/>
      <c r="U37" s="28"/>
      <c r="V37" s="28"/>
      <c r="W37" s="28"/>
      <c r="X37" s="29">
        <v>13</v>
      </c>
      <c r="Y37" s="29">
        <v>0</v>
      </c>
      <c r="Z37" s="29">
        <v>0</v>
      </c>
      <c r="AA37" s="29">
        <v>0</v>
      </c>
      <c r="AB37" s="30">
        <v>0</v>
      </c>
      <c r="AC37" s="27">
        <f t="shared" si="53"/>
        <v>53.23</v>
      </c>
      <c r="AD37" s="26">
        <f t="shared" si="54"/>
        <v>13</v>
      </c>
      <c r="AE37" s="23">
        <f t="shared" si="55"/>
        <v>0</v>
      </c>
      <c r="AF37" s="43">
        <f t="shared" si="56"/>
        <v>66.23</v>
      </c>
      <c r="AG37" s="31">
        <v>16.260000000000002</v>
      </c>
      <c r="AH37" s="28">
        <v>10.92</v>
      </c>
      <c r="AI37" s="28">
        <v>9.99</v>
      </c>
      <c r="AJ37" s="28"/>
      <c r="AK37" s="29">
        <v>30</v>
      </c>
      <c r="AL37" s="29">
        <v>0</v>
      </c>
      <c r="AM37" s="29">
        <v>0</v>
      </c>
      <c r="AN37" s="29">
        <v>0</v>
      </c>
      <c r="AO37" s="30">
        <v>0</v>
      </c>
      <c r="AP37" s="27">
        <f t="shared" si="57"/>
        <v>37.17</v>
      </c>
      <c r="AQ37" s="26">
        <f t="shared" si="58"/>
        <v>30</v>
      </c>
      <c r="AR37" s="23">
        <f t="shared" si="59"/>
        <v>0</v>
      </c>
      <c r="AS37" s="43">
        <f t="shared" si="60"/>
        <v>67.17</v>
      </c>
      <c r="AT37" s="31">
        <v>36.96</v>
      </c>
      <c r="AU37" s="28"/>
      <c r="AV37" s="28"/>
      <c r="AW37" s="29">
        <v>22</v>
      </c>
      <c r="AX37" s="29">
        <v>0</v>
      </c>
      <c r="AY37" s="29">
        <v>0</v>
      </c>
      <c r="AZ37" s="29">
        <v>1</v>
      </c>
      <c r="BA37" s="30">
        <v>0</v>
      </c>
      <c r="BB37" s="27">
        <f t="shared" si="61"/>
        <v>36.96</v>
      </c>
      <c r="BC37" s="26">
        <f t="shared" si="62"/>
        <v>22</v>
      </c>
      <c r="BD37" s="23">
        <f t="shared" si="63"/>
        <v>5</v>
      </c>
      <c r="BE37" s="43">
        <f t="shared" si="64"/>
        <v>63.96</v>
      </c>
      <c r="BF37" s="27"/>
      <c r="BG37" s="42"/>
      <c r="BH37" s="29"/>
      <c r="BI37" s="29"/>
      <c r="BJ37" s="29"/>
      <c r="BK37" s="29"/>
      <c r="BL37" s="30"/>
      <c r="BM37" s="40">
        <f t="shared" si="65"/>
        <v>0</v>
      </c>
      <c r="BN37" s="37">
        <f t="shared" si="66"/>
        <v>0</v>
      </c>
      <c r="BO37" s="36">
        <f t="shared" si="67"/>
        <v>0</v>
      </c>
      <c r="BP37" s="35">
        <f t="shared" si="68"/>
        <v>0</v>
      </c>
      <c r="BQ37" s="31">
        <v>42.09</v>
      </c>
      <c r="BR37" s="28"/>
      <c r="BS37" s="28"/>
      <c r="BT37" s="28"/>
      <c r="BU37" s="29">
        <v>3</v>
      </c>
      <c r="BV37" s="29">
        <v>0</v>
      </c>
      <c r="BW37" s="29">
        <v>0</v>
      </c>
      <c r="BX37" s="29">
        <v>0</v>
      </c>
      <c r="BY37" s="30">
        <v>0</v>
      </c>
      <c r="BZ37" s="27">
        <f t="shared" si="69"/>
        <v>42.09</v>
      </c>
      <c r="CA37" s="26">
        <f t="shared" si="70"/>
        <v>3</v>
      </c>
      <c r="CB37" s="32">
        <f t="shared" si="71"/>
        <v>0</v>
      </c>
      <c r="CC37" s="52">
        <f t="shared" si="72"/>
        <v>45.09</v>
      </c>
      <c r="CD37" s="31">
        <v>36.65</v>
      </c>
      <c r="CE37" s="28"/>
      <c r="CF37" s="29">
        <v>7</v>
      </c>
      <c r="CG37" s="29">
        <v>0</v>
      </c>
      <c r="CH37" s="29">
        <v>0</v>
      </c>
      <c r="CI37" s="29">
        <v>0</v>
      </c>
      <c r="CJ37" s="30">
        <v>0</v>
      </c>
      <c r="CK37" s="27">
        <f t="shared" si="73"/>
        <v>36.65</v>
      </c>
      <c r="CL37" s="26">
        <f t="shared" si="74"/>
        <v>7</v>
      </c>
      <c r="CM37" s="23">
        <f t="shared" si="75"/>
        <v>0</v>
      </c>
      <c r="CN37" s="43">
        <f t="shared" si="76"/>
        <v>43.65</v>
      </c>
      <c r="CO37" s="98"/>
      <c r="CP37" s="98"/>
      <c r="CQ37" s="99"/>
      <c r="CR37" s="99"/>
      <c r="CS37" s="99"/>
      <c r="CT37" s="99"/>
      <c r="CU37" s="99"/>
      <c r="CV37" s="100"/>
      <c r="CW37" s="101"/>
      <c r="CX37" s="102"/>
      <c r="CY37" s="103"/>
      <c r="CZ37" s="98"/>
      <c r="DA37" s="98"/>
      <c r="DB37" s="99"/>
      <c r="DC37" s="99"/>
      <c r="DD37" s="99"/>
      <c r="DE37" s="99"/>
      <c r="DF37" s="99"/>
      <c r="DG37" s="100"/>
      <c r="DH37" s="101"/>
      <c r="DI37" s="102"/>
      <c r="DJ37" s="103"/>
      <c r="DK37" s="98"/>
      <c r="DL37" s="98"/>
      <c r="DM37" s="99"/>
      <c r="DN37" s="99"/>
      <c r="DO37" s="99"/>
      <c r="DP37" s="99"/>
      <c r="DQ37" s="99"/>
      <c r="DR37" s="100"/>
      <c r="DS37" s="101"/>
      <c r="DT37" s="102"/>
      <c r="DU37" s="103"/>
      <c r="DV37" s="98"/>
      <c r="DW37" s="98"/>
      <c r="DX37" s="99"/>
      <c r="DY37" s="99"/>
      <c r="DZ37" s="99"/>
      <c r="EA37" s="99"/>
      <c r="EB37" s="99"/>
      <c r="EC37" s="100"/>
      <c r="ED37" s="101"/>
      <c r="EE37" s="102"/>
      <c r="EF37" s="103"/>
      <c r="EG37" s="98"/>
      <c r="EH37" s="98"/>
      <c r="EI37" s="99"/>
      <c r="EJ37" s="99"/>
      <c r="EK37" s="99"/>
      <c r="EL37" s="99"/>
      <c r="EM37" s="99"/>
      <c r="EN37" s="100"/>
      <c r="EO37" s="101"/>
      <c r="EP37" s="102"/>
      <c r="EQ37" s="103"/>
      <c r="ER37" s="98"/>
      <c r="ES37" s="98"/>
      <c r="ET37" s="99"/>
      <c r="EU37" s="99"/>
      <c r="EV37" s="99"/>
      <c r="EW37" s="99"/>
      <c r="EX37" s="99"/>
      <c r="EY37" s="100"/>
      <c r="EZ37" s="101"/>
      <c r="FA37" s="102"/>
      <c r="FB37" s="103"/>
      <c r="FC37" s="98"/>
      <c r="FD37" s="98"/>
      <c r="FE37" s="99"/>
      <c r="FF37" s="99"/>
      <c r="FG37" s="99"/>
      <c r="FH37" s="99"/>
      <c r="FI37" s="99"/>
      <c r="FJ37" s="100"/>
      <c r="FK37" s="101"/>
      <c r="FL37" s="102"/>
      <c r="FM37" s="103"/>
      <c r="FN37" s="98"/>
      <c r="FO37" s="98"/>
      <c r="FP37" s="99"/>
      <c r="FQ37" s="99"/>
      <c r="FR37" s="99"/>
      <c r="FS37" s="99"/>
      <c r="FT37" s="99"/>
      <c r="FU37" s="100"/>
      <c r="FV37" s="101"/>
      <c r="FW37" s="102"/>
      <c r="FX37" s="103"/>
      <c r="FY37" s="98"/>
      <c r="FZ37" s="98"/>
      <c r="GA37" s="99"/>
      <c r="GB37" s="99"/>
      <c r="GC37" s="99"/>
      <c r="GD37" s="99"/>
      <c r="GE37" s="99"/>
      <c r="GF37" s="100"/>
      <c r="GG37" s="101"/>
      <c r="GH37" s="102"/>
      <c r="GI37" s="103"/>
      <c r="GJ37" s="98"/>
      <c r="GK37" s="98"/>
      <c r="GL37" s="99"/>
      <c r="GM37" s="99"/>
      <c r="GN37" s="99"/>
      <c r="GO37" s="99"/>
      <c r="GP37" s="99"/>
      <c r="GQ37" s="100"/>
      <c r="GR37" s="101"/>
      <c r="GS37" s="102"/>
      <c r="GT37" s="103"/>
      <c r="GU37" s="98"/>
      <c r="GV37" s="98"/>
      <c r="GW37" s="99"/>
      <c r="GX37" s="99"/>
      <c r="GY37" s="99"/>
      <c r="GZ37" s="99"/>
      <c r="HA37" s="99"/>
      <c r="HB37" s="100"/>
      <c r="HC37" s="101"/>
      <c r="HD37" s="102"/>
      <c r="HE37" s="103"/>
      <c r="HF37" s="98"/>
      <c r="HG37" s="98"/>
      <c r="HH37" s="99"/>
      <c r="HI37" s="99"/>
      <c r="HJ37" s="99"/>
      <c r="HK37" s="99"/>
      <c r="HL37" s="99"/>
      <c r="HM37" s="100"/>
      <c r="HN37" s="101"/>
      <c r="HO37" s="102"/>
      <c r="HP37" s="103"/>
      <c r="HQ37" s="98"/>
      <c r="HR37" s="98"/>
      <c r="HS37" s="99"/>
      <c r="HT37" s="99"/>
      <c r="HU37" s="99"/>
      <c r="HV37" s="99"/>
      <c r="HW37" s="99"/>
      <c r="HX37" s="100"/>
      <c r="HY37" s="101"/>
      <c r="HZ37" s="102"/>
      <c r="IA37" s="103"/>
      <c r="IB37" s="98"/>
      <c r="IC37" s="98"/>
      <c r="ID37" s="99"/>
      <c r="IE37" s="99"/>
      <c r="IF37" s="99"/>
      <c r="IG37" s="99"/>
      <c r="IH37" s="99"/>
      <c r="II37" s="100"/>
      <c r="IJ37" s="101"/>
      <c r="IK37" s="102"/>
      <c r="IL37" s="103"/>
      <c r="IM37" s="59"/>
      <c r="IN37" s="4"/>
      <c r="IO37" s="4"/>
      <c r="IP37" s="4"/>
      <c r="IQ37" s="4"/>
      <c r="IR37" s="4"/>
      <c r="IS37" s="4"/>
    </row>
    <row r="38" spans="1:324" s="4" customFormat="1" x14ac:dyDescent="0.2">
      <c r="A38" s="33">
        <v>11</v>
      </c>
      <c r="B38" s="48" t="s">
        <v>140</v>
      </c>
      <c r="C38" s="25"/>
      <c r="D38" s="49"/>
      <c r="E38" s="49" t="s">
        <v>15</v>
      </c>
      <c r="F38" s="50" t="s">
        <v>115</v>
      </c>
      <c r="G38" s="105"/>
      <c r="H38" s="24" t="e">
        <f>IF(AND(OR(#REF!="Y",#REF!="Y"),J38&lt;5,K38&lt;5),IF(AND(J38=#REF!,K38=#REF!),#REF!+1,1),"")</f>
        <v>#REF!</v>
      </c>
      <c r="I38" s="21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4">
        <f>IF(ISNA(VLOOKUP(E38,SortLookup!$A$1:$B$5,2,FALSE))," ",VLOOKUP(E38,SortLookup!$A$1:$B$5,2,FALSE))</f>
        <v>0</v>
      </c>
      <c r="K38" s="22" t="str">
        <f>IF(ISNA(VLOOKUP(F38,SortLookup!$A$7:$B$11,2,FALSE))," ",VLOOKUP(F38,SortLookup!$A$7:$B$11,2,FALSE))</f>
        <v xml:space="preserve"> </v>
      </c>
      <c r="L38" s="44">
        <f t="shared" si="51"/>
        <v>286.77999999999997</v>
      </c>
      <c r="M38" s="45">
        <f>AC38+AP38+BB38+BM38+BZ38+CK38+CV38+DG38+DR38+EC38+EN38+EY38+FJ38+FU38+GF38+GQ38+HB38+HM38+HX38+II38</f>
        <v>212.78</v>
      </c>
      <c r="N38" s="36">
        <f>AE38+AR38+BD38+BO38+CB38+CM38+CX38+DI38+DT38+EE38+EP38+FA38+FL38+FW38+GH38+GS38+HD38+HO38+HZ38+IK38</f>
        <v>15</v>
      </c>
      <c r="O38" s="37">
        <f t="shared" si="52"/>
        <v>59</v>
      </c>
      <c r="P38" s="46">
        <f>X38+AK38+AW38+BH38+BU38+CF38+CQ38+DB38+DM38+DX38+EI38+ET38+FE38+FP38+GA38+GL38+GW38+HH38+HS38+ID38</f>
        <v>59</v>
      </c>
      <c r="Q38" s="31">
        <v>54.54</v>
      </c>
      <c r="R38" s="28"/>
      <c r="S38" s="28"/>
      <c r="T38" s="28"/>
      <c r="U38" s="28"/>
      <c r="V38" s="28"/>
      <c r="W38" s="28"/>
      <c r="X38" s="29">
        <v>13</v>
      </c>
      <c r="Y38" s="29">
        <v>0</v>
      </c>
      <c r="Z38" s="29">
        <v>0</v>
      </c>
      <c r="AA38" s="29">
        <v>0</v>
      </c>
      <c r="AB38" s="30">
        <v>0</v>
      </c>
      <c r="AC38" s="27">
        <f t="shared" si="53"/>
        <v>54.54</v>
      </c>
      <c r="AD38" s="26">
        <f t="shared" si="54"/>
        <v>13</v>
      </c>
      <c r="AE38" s="23">
        <f t="shared" si="55"/>
        <v>0</v>
      </c>
      <c r="AF38" s="43">
        <f t="shared" si="56"/>
        <v>67.540000000000006</v>
      </c>
      <c r="AG38" s="31">
        <v>17.2</v>
      </c>
      <c r="AH38" s="28">
        <v>7.26</v>
      </c>
      <c r="AI38" s="28">
        <v>8.4</v>
      </c>
      <c r="AJ38" s="28"/>
      <c r="AK38" s="29">
        <v>10</v>
      </c>
      <c r="AL38" s="29">
        <v>0</v>
      </c>
      <c r="AM38" s="29">
        <v>0</v>
      </c>
      <c r="AN38" s="29">
        <v>0</v>
      </c>
      <c r="AO38" s="30">
        <v>0</v>
      </c>
      <c r="AP38" s="27">
        <f t="shared" si="57"/>
        <v>32.86</v>
      </c>
      <c r="AQ38" s="26">
        <f t="shared" si="58"/>
        <v>10</v>
      </c>
      <c r="AR38" s="23">
        <f t="shared" si="59"/>
        <v>0</v>
      </c>
      <c r="AS38" s="43">
        <f t="shared" si="60"/>
        <v>42.86</v>
      </c>
      <c r="AT38" s="31">
        <v>31.39</v>
      </c>
      <c r="AU38" s="28"/>
      <c r="AV38" s="28"/>
      <c r="AW38" s="29">
        <v>14</v>
      </c>
      <c r="AX38" s="29">
        <v>0</v>
      </c>
      <c r="AY38" s="29">
        <v>0</v>
      </c>
      <c r="AZ38" s="29">
        <v>1</v>
      </c>
      <c r="BA38" s="30">
        <v>0</v>
      </c>
      <c r="BB38" s="27">
        <f t="shared" si="61"/>
        <v>31.39</v>
      </c>
      <c r="BC38" s="26">
        <f t="shared" si="62"/>
        <v>14</v>
      </c>
      <c r="BD38" s="23">
        <f t="shared" si="63"/>
        <v>5</v>
      </c>
      <c r="BE38" s="43">
        <f t="shared" si="64"/>
        <v>50.39</v>
      </c>
      <c r="BF38" s="27"/>
      <c r="BG38" s="42"/>
      <c r="BH38" s="29"/>
      <c r="BI38" s="29"/>
      <c r="BJ38" s="29"/>
      <c r="BK38" s="29"/>
      <c r="BL38" s="30"/>
      <c r="BM38" s="40">
        <f t="shared" si="65"/>
        <v>0</v>
      </c>
      <c r="BN38" s="37">
        <f t="shared" si="66"/>
        <v>0</v>
      </c>
      <c r="BO38" s="36">
        <f t="shared" si="67"/>
        <v>0</v>
      </c>
      <c r="BP38" s="35">
        <f t="shared" si="68"/>
        <v>0</v>
      </c>
      <c r="BQ38" s="31">
        <v>54.42</v>
      </c>
      <c r="BR38" s="28"/>
      <c r="BS38" s="28"/>
      <c r="BT38" s="28"/>
      <c r="BU38" s="29">
        <v>8</v>
      </c>
      <c r="BV38" s="29">
        <v>0</v>
      </c>
      <c r="BW38" s="29">
        <v>0</v>
      </c>
      <c r="BX38" s="29">
        <v>0</v>
      </c>
      <c r="BY38" s="30">
        <v>0</v>
      </c>
      <c r="BZ38" s="27">
        <f t="shared" si="69"/>
        <v>54.42</v>
      </c>
      <c r="CA38" s="26">
        <f t="shared" si="70"/>
        <v>8</v>
      </c>
      <c r="CB38" s="32">
        <f t="shared" si="71"/>
        <v>0</v>
      </c>
      <c r="CC38" s="52">
        <f t="shared" si="72"/>
        <v>62.42</v>
      </c>
      <c r="CD38" s="31">
        <v>39.57</v>
      </c>
      <c r="CE38" s="28"/>
      <c r="CF38" s="29">
        <v>14</v>
      </c>
      <c r="CG38" s="29">
        <v>0</v>
      </c>
      <c r="CH38" s="29">
        <v>0</v>
      </c>
      <c r="CI38" s="29">
        <v>2</v>
      </c>
      <c r="CJ38" s="30">
        <v>0</v>
      </c>
      <c r="CK38" s="27">
        <f t="shared" si="73"/>
        <v>39.57</v>
      </c>
      <c r="CL38" s="26">
        <f t="shared" si="74"/>
        <v>14</v>
      </c>
      <c r="CM38" s="23">
        <f t="shared" si="75"/>
        <v>10</v>
      </c>
      <c r="CN38" s="43">
        <f t="shared" si="76"/>
        <v>63.57</v>
      </c>
      <c r="IM38" s="59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</row>
    <row r="39" spans="1:324" s="4" customFormat="1" ht="13.5" thickBot="1" x14ac:dyDescent="0.25">
      <c r="A39" s="33">
        <v>12</v>
      </c>
      <c r="B39" s="48" t="s">
        <v>158</v>
      </c>
      <c r="C39" s="25"/>
      <c r="D39" s="49"/>
      <c r="E39" s="49" t="s">
        <v>15</v>
      </c>
      <c r="F39" s="50" t="s">
        <v>21</v>
      </c>
      <c r="G39" s="105"/>
      <c r="H39" s="24" t="e">
        <f>IF(AND(OR(#REF!="Y",#REF!="Y"),J39&lt;5,K39&lt;5),IF(AND(J39=#REF!,K39=#REF!),#REF!+1,1),"")</f>
        <v>#REF!</v>
      </c>
      <c r="I39" s="21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4">
        <f>IF(ISNA(VLOOKUP(E39,SortLookup!$A$1:$B$5,2,FALSE))," ",VLOOKUP(E39,SortLookup!$A$1:$B$5,2,FALSE))</f>
        <v>0</v>
      </c>
      <c r="K39" s="22">
        <f>IF(ISNA(VLOOKUP(F39,SortLookup!$A$7:$B$11,2,FALSE))," ",VLOOKUP(F39,SortLookup!$A$7:$B$11,2,FALSE))</f>
        <v>2</v>
      </c>
      <c r="L39" s="84">
        <f t="shared" si="51"/>
        <v>297.83</v>
      </c>
      <c r="M39" s="85">
        <f>AC39+AP39+BB39+BM39+BZ39+CK39+CV39+DG39+DR39+EC39+EN39+EY39+FJ39+FU39+GF39+GQ39+HB39+HM39+HX39+II39</f>
        <v>269.83</v>
      </c>
      <c r="N39" s="23">
        <f>AE39+AR39+BD39+BO39+CB39+CM39+CX39+DI39+DT39+EE39+EP39+FA39+FL39+FW39+GH39+GS39+HD39+HO39+HZ39+IK39</f>
        <v>0</v>
      </c>
      <c r="O39" s="26">
        <f t="shared" si="52"/>
        <v>28</v>
      </c>
      <c r="P39" s="86">
        <f>X39+AK39+AW39+BH39+BU39+CF39+CQ39+DB39+DM39+DX39+EI39+ET39+FE39+FP39+GA39+GL39+GW39+HH39+HS39+ID39</f>
        <v>28</v>
      </c>
      <c r="Q39" s="31">
        <v>70.989999999999995</v>
      </c>
      <c r="R39" s="28"/>
      <c r="S39" s="28"/>
      <c r="T39" s="28"/>
      <c r="U39" s="28"/>
      <c r="V39" s="28"/>
      <c r="W39" s="28"/>
      <c r="X39" s="29">
        <v>2</v>
      </c>
      <c r="Y39" s="29">
        <v>0</v>
      </c>
      <c r="Z39" s="29">
        <v>0</v>
      </c>
      <c r="AA39" s="29">
        <v>0</v>
      </c>
      <c r="AB39" s="30">
        <v>0</v>
      </c>
      <c r="AC39" s="27">
        <f t="shared" si="53"/>
        <v>70.989999999999995</v>
      </c>
      <c r="AD39" s="26">
        <f t="shared" si="54"/>
        <v>2</v>
      </c>
      <c r="AE39" s="23">
        <f t="shared" si="55"/>
        <v>0</v>
      </c>
      <c r="AF39" s="43">
        <f t="shared" si="56"/>
        <v>72.989999999999995</v>
      </c>
      <c r="AG39" s="31">
        <v>21.48</v>
      </c>
      <c r="AH39" s="28">
        <v>9.92</v>
      </c>
      <c r="AI39" s="28">
        <v>9.6199999999999992</v>
      </c>
      <c r="AJ39" s="28"/>
      <c r="AK39" s="29">
        <v>14</v>
      </c>
      <c r="AL39" s="29">
        <v>0</v>
      </c>
      <c r="AM39" s="29">
        <v>0</v>
      </c>
      <c r="AN39" s="29">
        <v>0</v>
      </c>
      <c r="AO39" s="30">
        <v>0</v>
      </c>
      <c r="AP39" s="27">
        <f t="shared" si="57"/>
        <v>41.02</v>
      </c>
      <c r="AQ39" s="26">
        <f t="shared" si="58"/>
        <v>14</v>
      </c>
      <c r="AR39" s="23">
        <f t="shared" si="59"/>
        <v>0</v>
      </c>
      <c r="AS39" s="43">
        <f t="shared" si="60"/>
        <v>55.02</v>
      </c>
      <c r="AT39" s="31">
        <v>44.54</v>
      </c>
      <c r="AU39" s="28"/>
      <c r="AV39" s="28"/>
      <c r="AW39" s="29">
        <v>11</v>
      </c>
      <c r="AX39" s="29">
        <v>0</v>
      </c>
      <c r="AY39" s="29">
        <v>0</v>
      </c>
      <c r="AZ39" s="29">
        <v>0</v>
      </c>
      <c r="BA39" s="30">
        <v>0</v>
      </c>
      <c r="BB39" s="27">
        <f t="shared" si="61"/>
        <v>44.54</v>
      </c>
      <c r="BC39" s="26">
        <f t="shared" si="62"/>
        <v>11</v>
      </c>
      <c r="BD39" s="23">
        <f t="shared" si="63"/>
        <v>0</v>
      </c>
      <c r="BE39" s="43">
        <f t="shared" si="64"/>
        <v>55.54</v>
      </c>
      <c r="BF39" s="79"/>
      <c r="BG39" s="82"/>
      <c r="BH39" s="77"/>
      <c r="BI39" s="77"/>
      <c r="BJ39" s="77"/>
      <c r="BK39" s="77"/>
      <c r="BL39" s="78"/>
      <c r="BM39" s="79">
        <f t="shared" si="65"/>
        <v>0</v>
      </c>
      <c r="BN39" s="76">
        <f t="shared" si="66"/>
        <v>0</v>
      </c>
      <c r="BO39" s="75">
        <f t="shared" si="67"/>
        <v>0</v>
      </c>
      <c r="BP39" s="83">
        <f t="shared" si="68"/>
        <v>0</v>
      </c>
      <c r="BQ39" s="80">
        <v>56.64</v>
      </c>
      <c r="BR39" s="28"/>
      <c r="BS39" s="28"/>
      <c r="BT39" s="28"/>
      <c r="BU39" s="29">
        <v>1</v>
      </c>
      <c r="BV39" s="29">
        <v>0</v>
      </c>
      <c r="BW39" s="29">
        <v>0</v>
      </c>
      <c r="BX39" s="29">
        <v>0</v>
      </c>
      <c r="BY39" s="30">
        <v>0</v>
      </c>
      <c r="BZ39" s="27">
        <f t="shared" si="69"/>
        <v>56.64</v>
      </c>
      <c r="CA39" s="26">
        <f t="shared" si="70"/>
        <v>1</v>
      </c>
      <c r="CB39" s="32">
        <f t="shared" si="71"/>
        <v>0</v>
      </c>
      <c r="CC39" s="52">
        <f t="shared" si="72"/>
        <v>57.64</v>
      </c>
      <c r="CD39" s="31">
        <v>56.64</v>
      </c>
      <c r="CE39" s="28"/>
      <c r="CF39" s="29">
        <v>0</v>
      </c>
      <c r="CG39" s="29">
        <v>0</v>
      </c>
      <c r="CH39" s="29">
        <v>0</v>
      </c>
      <c r="CI39" s="29">
        <v>0</v>
      </c>
      <c r="CJ39" s="30">
        <v>0</v>
      </c>
      <c r="CK39" s="27">
        <f t="shared" si="73"/>
        <v>56.64</v>
      </c>
      <c r="CL39" s="26">
        <f t="shared" si="74"/>
        <v>0</v>
      </c>
      <c r="CM39" s="23">
        <f t="shared" si="75"/>
        <v>0</v>
      </c>
      <c r="CN39" s="43">
        <f t="shared" si="76"/>
        <v>56.64</v>
      </c>
      <c r="IM39" s="59"/>
      <c r="IN39"/>
      <c r="IO39"/>
      <c r="IP39"/>
      <c r="IQ39"/>
      <c r="IR39"/>
    </row>
    <row r="40" spans="1:324" s="4" customFormat="1" ht="13.5" thickTop="1" x14ac:dyDescent="0.2">
      <c r="A40" s="33">
        <v>13</v>
      </c>
      <c r="B40" s="62" t="s">
        <v>159</v>
      </c>
      <c r="C40" s="63"/>
      <c r="D40" s="64" t="s">
        <v>128</v>
      </c>
      <c r="E40" s="64" t="s">
        <v>15</v>
      </c>
      <c r="F40" s="65" t="s">
        <v>115</v>
      </c>
      <c r="G40" s="106"/>
      <c r="H40" s="66" t="e">
        <f>IF(AND(OR(#REF!="Y",#REF!="Y"),J40&lt;5,K40&lt;5),IF(AND(J40=#REF!,K40=#REF!),#REF!+1,1),"")</f>
        <v>#REF!</v>
      </c>
      <c r="I40" s="6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68">
        <f>IF(ISNA(VLOOKUP(E40,SortLookup!$A$1:$B$5,2,FALSE))," ",VLOOKUP(E40,SortLookup!$A$1:$B$5,2,FALSE))</f>
        <v>0</v>
      </c>
      <c r="K40" s="69" t="str">
        <f>IF(ISNA(VLOOKUP(F40,SortLookup!$A$7:$B$11,2,FALSE))," ",VLOOKUP(F40,SortLookup!$A$7:$B$11,2,FALSE))</f>
        <v xml:space="preserve"> </v>
      </c>
      <c r="L40" s="44">
        <f t="shared" si="51"/>
        <v>300.19</v>
      </c>
      <c r="M40" s="45">
        <f>AC40+AP40+BB40+BM40+BZ40+CK40+CV33+DG33+DR33+EC33+EN33+EY33+FJ33+FU33+GF33+GQ33+HB33+HM33+HX33+II33</f>
        <v>245.19</v>
      </c>
      <c r="N40" s="36">
        <f>AE40+AR40+BD40+BO40+CB40+CM40+CX33+DI33+DT33+EE33+EP33+FA33+FL33+FW33+GH33+GS33+HD33+HO33+HZ33+IK33</f>
        <v>15</v>
      </c>
      <c r="O40" s="37">
        <f t="shared" si="52"/>
        <v>40</v>
      </c>
      <c r="P40" s="46">
        <f>X40+AK40+AW40+BH40+BU40+CF40+CQ33+DB33+DM33+DX33+EI33+ET33+FE33+FP33+GA33+GL33+GW33+HH33+HS33+ID33</f>
        <v>40</v>
      </c>
      <c r="Q40" s="70">
        <v>54.15</v>
      </c>
      <c r="R40" s="71"/>
      <c r="S40" s="71"/>
      <c r="T40" s="71"/>
      <c r="U40" s="71"/>
      <c r="V40" s="71"/>
      <c r="W40" s="71"/>
      <c r="X40" s="29">
        <v>1</v>
      </c>
      <c r="Y40" s="29">
        <v>0</v>
      </c>
      <c r="Z40" s="29">
        <v>0</v>
      </c>
      <c r="AA40" s="29">
        <v>0</v>
      </c>
      <c r="AB40" s="30">
        <v>0</v>
      </c>
      <c r="AC40" s="40">
        <f t="shared" si="53"/>
        <v>54.15</v>
      </c>
      <c r="AD40" s="37">
        <f t="shared" si="54"/>
        <v>1</v>
      </c>
      <c r="AE40" s="36">
        <f t="shared" si="55"/>
        <v>0</v>
      </c>
      <c r="AF40" s="74">
        <f t="shared" si="56"/>
        <v>55.15</v>
      </c>
      <c r="AG40" s="70">
        <v>15.94</v>
      </c>
      <c r="AH40" s="71">
        <v>8.84</v>
      </c>
      <c r="AI40" s="71">
        <v>8.3800000000000008</v>
      </c>
      <c r="AJ40" s="71"/>
      <c r="AK40" s="29">
        <v>12</v>
      </c>
      <c r="AL40" s="29">
        <v>0</v>
      </c>
      <c r="AM40" s="29">
        <v>0</v>
      </c>
      <c r="AN40" s="29">
        <v>0</v>
      </c>
      <c r="AO40" s="30">
        <v>0</v>
      </c>
      <c r="AP40" s="40">
        <f t="shared" si="57"/>
        <v>33.159999999999997</v>
      </c>
      <c r="AQ40" s="37">
        <f t="shared" si="58"/>
        <v>12</v>
      </c>
      <c r="AR40" s="36">
        <f t="shared" si="59"/>
        <v>0</v>
      </c>
      <c r="AS40" s="74">
        <f t="shared" si="60"/>
        <v>45.16</v>
      </c>
      <c r="AT40" s="70">
        <v>46.66</v>
      </c>
      <c r="AU40" s="71"/>
      <c r="AV40" s="71"/>
      <c r="AW40" s="29">
        <v>13</v>
      </c>
      <c r="AX40" s="29">
        <v>0</v>
      </c>
      <c r="AY40" s="29">
        <v>0</v>
      </c>
      <c r="AZ40" s="29">
        <v>0</v>
      </c>
      <c r="BA40" s="30">
        <v>0</v>
      </c>
      <c r="BB40" s="40">
        <f t="shared" si="61"/>
        <v>46.66</v>
      </c>
      <c r="BC40" s="37">
        <f t="shared" si="62"/>
        <v>13</v>
      </c>
      <c r="BD40" s="36">
        <f t="shared" si="63"/>
        <v>0</v>
      </c>
      <c r="BE40" s="74">
        <f t="shared" si="64"/>
        <v>59.66</v>
      </c>
      <c r="BF40" s="40"/>
      <c r="BG40" s="81"/>
      <c r="BH40" s="72"/>
      <c r="BI40" s="72"/>
      <c r="BJ40" s="72"/>
      <c r="BK40" s="72"/>
      <c r="BL40" s="73"/>
      <c r="BM40" s="40">
        <f t="shared" si="65"/>
        <v>0</v>
      </c>
      <c r="BN40" s="37">
        <f t="shared" si="66"/>
        <v>0</v>
      </c>
      <c r="BO40" s="36">
        <f t="shared" si="67"/>
        <v>0</v>
      </c>
      <c r="BP40" s="35">
        <f t="shared" si="68"/>
        <v>0</v>
      </c>
      <c r="BQ40" s="70">
        <v>61.24</v>
      </c>
      <c r="BR40" s="28"/>
      <c r="BS40" s="28"/>
      <c r="BT40" s="28"/>
      <c r="BU40" s="29">
        <v>7</v>
      </c>
      <c r="BV40" s="29">
        <v>2</v>
      </c>
      <c r="BW40" s="29">
        <v>0</v>
      </c>
      <c r="BX40" s="29">
        <v>0</v>
      </c>
      <c r="BY40" s="30">
        <v>0</v>
      </c>
      <c r="BZ40" s="27">
        <f t="shared" si="69"/>
        <v>61.24</v>
      </c>
      <c r="CA40" s="26">
        <f t="shared" si="70"/>
        <v>7</v>
      </c>
      <c r="CB40" s="32">
        <f t="shared" si="71"/>
        <v>6</v>
      </c>
      <c r="CC40" s="52">
        <f t="shared" si="72"/>
        <v>74.239999999999995</v>
      </c>
      <c r="CD40" s="31">
        <v>49.98</v>
      </c>
      <c r="CE40" s="28"/>
      <c r="CF40" s="29">
        <v>7</v>
      </c>
      <c r="CG40" s="29">
        <v>3</v>
      </c>
      <c r="CH40" s="29">
        <v>0</v>
      </c>
      <c r="CI40" s="29">
        <v>0</v>
      </c>
      <c r="CJ40" s="30">
        <v>0</v>
      </c>
      <c r="CK40" s="27">
        <f t="shared" si="73"/>
        <v>49.98</v>
      </c>
      <c r="CL40" s="26">
        <f t="shared" si="74"/>
        <v>7</v>
      </c>
      <c r="CM40" s="23">
        <f t="shared" si="75"/>
        <v>9</v>
      </c>
      <c r="CN40" s="43">
        <f t="shared" si="76"/>
        <v>65.98</v>
      </c>
      <c r="CO40"/>
      <c r="CP40"/>
      <c r="CQ40"/>
      <c r="CR40"/>
      <c r="CS40"/>
      <c r="CT40"/>
      <c r="CU40"/>
      <c r="CX40"/>
      <c r="CY40"/>
      <c r="CZ40"/>
      <c r="DA40"/>
      <c r="DB40"/>
      <c r="DC40"/>
      <c r="DD40"/>
      <c r="DE40"/>
      <c r="DF40"/>
      <c r="DI40"/>
      <c r="DJ40"/>
      <c r="DK40"/>
      <c r="DL40"/>
      <c r="DM40"/>
      <c r="DN40"/>
      <c r="DO40"/>
      <c r="DP40"/>
      <c r="DQ40"/>
      <c r="DT40"/>
      <c r="DU40"/>
      <c r="DV40"/>
      <c r="DW40"/>
      <c r="DX40"/>
      <c r="DY40"/>
      <c r="DZ40"/>
      <c r="EA40"/>
      <c r="EB40"/>
      <c r="EE40"/>
      <c r="EF40"/>
      <c r="EG40"/>
      <c r="EH40"/>
      <c r="EI40"/>
      <c r="EJ40"/>
      <c r="EK40"/>
      <c r="EL40"/>
      <c r="EM40"/>
      <c r="EP40"/>
      <c r="EQ40"/>
      <c r="ER40"/>
      <c r="ES40"/>
      <c r="ET40"/>
      <c r="EU40"/>
      <c r="EV40"/>
      <c r="EW40"/>
      <c r="EX40"/>
      <c r="FA40"/>
      <c r="FB40"/>
      <c r="FC40"/>
      <c r="FD40"/>
      <c r="FE40"/>
      <c r="FF40"/>
      <c r="FG40"/>
      <c r="FH40"/>
      <c r="FI40"/>
      <c r="FL40"/>
      <c r="FM40"/>
      <c r="FN40"/>
      <c r="FO40"/>
      <c r="FP40"/>
      <c r="FQ40"/>
      <c r="FR40"/>
      <c r="FS40"/>
      <c r="FT40"/>
      <c r="FW40"/>
      <c r="FX40"/>
      <c r="FY40"/>
      <c r="FZ40"/>
      <c r="GA40"/>
      <c r="GB40"/>
      <c r="GC40"/>
      <c r="GD40"/>
      <c r="GE40"/>
      <c r="GH40"/>
      <c r="GI40"/>
      <c r="GJ40"/>
      <c r="GK40"/>
      <c r="GL40"/>
      <c r="GM40"/>
      <c r="GN40"/>
      <c r="GO40"/>
      <c r="GP40"/>
      <c r="GS40"/>
      <c r="GT40"/>
      <c r="GU40"/>
      <c r="GV40"/>
      <c r="GW40"/>
      <c r="GX40"/>
      <c r="GY40"/>
      <c r="GZ40"/>
      <c r="HA40"/>
      <c r="HD40"/>
      <c r="HE40"/>
      <c r="HF40"/>
      <c r="HG40"/>
      <c r="HH40"/>
      <c r="HI40"/>
      <c r="HJ40"/>
      <c r="HK40"/>
      <c r="HL40"/>
      <c r="HO40"/>
      <c r="HP40"/>
      <c r="HQ40"/>
      <c r="HR40"/>
      <c r="HS40"/>
      <c r="HT40"/>
      <c r="HU40"/>
      <c r="HV40"/>
      <c r="HW40"/>
      <c r="HZ40"/>
      <c r="IA40"/>
      <c r="IB40"/>
      <c r="IC40"/>
      <c r="ID40"/>
      <c r="IE40"/>
      <c r="IF40"/>
      <c r="IG40"/>
      <c r="IH40"/>
      <c r="IK40"/>
      <c r="IL40"/>
      <c r="IM40" s="59"/>
      <c r="IP40"/>
      <c r="IQ40"/>
      <c r="IR40"/>
    </row>
    <row r="41" spans="1:324" s="4" customFormat="1" x14ac:dyDescent="0.2">
      <c r="A41" s="33">
        <v>14</v>
      </c>
      <c r="B41" s="48" t="s">
        <v>152</v>
      </c>
      <c r="C41" s="25"/>
      <c r="D41" s="49"/>
      <c r="E41" s="49" t="s">
        <v>15</v>
      </c>
      <c r="F41" s="50" t="s">
        <v>22</v>
      </c>
      <c r="G41" s="105"/>
      <c r="H41" s="24" t="e">
        <f>IF(AND(OR(#REF!="Y",#REF!="Y"),J41&lt;5,K41&lt;5),IF(AND(J41=#REF!,K41=#REF!),#REF!+1,1),"")</f>
        <v>#REF!</v>
      </c>
      <c r="I41" s="21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4">
        <f>IF(ISNA(VLOOKUP(E41,SortLookup!$A$1:$B$5,2,FALSE))," ",VLOOKUP(E41,SortLookup!$A$1:$B$5,2,FALSE))</f>
        <v>0</v>
      </c>
      <c r="K41" s="22">
        <f>IF(ISNA(VLOOKUP(F41,SortLookup!$A$7:$B$11,2,FALSE))," ",VLOOKUP(F41,SortLookup!$A$7:$B$11,2,FALSE))</f>
        <v>3</v>
      </c>
      <c r="L41" s="44">
        <f t="shared" si="51"/>
        <v>304.99</v>
      </c>
      <c r="M41" s="45">
        <f>AC41+AP41+BB41+BM41+BZ41+CK41+CV41+DG41+DR41+EC41+EN41+EY41+FJ41+FU41+GF41+GQ41+HB41+HM41+HX41+II41</f>
        <v>242.99</v>
      </c>
      <c r="N41" s="36">
        <f>AE41+AR41+BD41+BO41+CB41+CM41+CX41+DI41+DT41+EE41+EP41+FA41+FL41+FW41+GH41+GS41+HD41+HO41+HZ41+IK41</f>
        <v>3</v>
      </c>
      <c r="O41" s="37">
        <f t="shared" si="52"/>
        <v>59</v>
      </c>
      <c r="P41" s="46">
        <f>X41+AK41+AW41+BH41+BU41+CF41+CQ41+DB41+DM41+DX41+EI41+ET41+FE41+FP41+GA41+GL41+GW41+HH41+HS41+ID41</f>
        <v>59</v>
      </c>
      <c r="Q41" s="31">
        <v>58.83</v>
      </c>
      <c r="R41" s="28"/>
      <c r="S41" s="28"/>
      <c r="T41" s="28"/>
      <c r="U41" s="28"/>
      <c r="V41" s="28"/>
      <c r="W41" s="28"/>
      <c r="X41" s="29">
        <v>3</v>
      </c>
      <c r="Y41" s="29">
        <v>1</v>
      </c>
      <c r="Z41" s="29">
        <v>0</v>
      </c>
      <c r="AA41" s="29">
        <v>0</v>
      </c>
      <c r="AB41" s="30">
        <v>0</v>
      </c>
      <c r="AC41" s="27">
        <f t="shared" si="53"/>
        <v>58.83</v>
      </c>
      <c r="AD41" s="26">
        <f t="shared" si="54"/>
        <v>3</v>
      </c>
      <c r="AE41" s="23">
        <f t="shared" si="55"/>
        <v>3</v>
      </c>
      <c r="AF41" s="43">
        <f t="shared" si="56"/>
        <v>64.83</v>
      </c>
      <c r="AG41" s="31">
        <v>20.88</v>
      </c>
      <c r="AH41" s="28">
        <v>10.24</v>
      </c>
      <c r="AI41" s="28">
        <v>10.06</v>
      </c>
      <c r="AJ41" s="28"/>
      <c r="AK41" s="29">
        <v>30</v>
      </c>
      <c r="AL41" s="29">
        <v>0</v>
      </c>
      <c r="AM41" s="29">
        <v>0</v>
      </c>
      <c r="AN41" s="29">
        <v>0</v>
      </c>
      <c r="AO41" s="30">
        <v>0</v>
      </c>
      <c r="AP41" s="27">
        <f t="shared" si="57"/>
        <v>41.18</v>
      </c>
      <c r="AQ41" s="26">
        <f t="shared" si="58"/>
        <v>30</v>
      </c>
      <c r="AR41" s="23">
        <f t="shared" si="59"/>
        <v>0</v>
      </c>
      <c r="AS41" s="43">
        <f t="shared" si="60"/>
        <v>71.180000000000007</v>
      </c>
      <c r="AT41" s="31">
        <v>49.86</v>
      </c>
      <c r="AU41" s="28"/>
      <c r="AV41" s="28"/>
      <c r="AW41" s="29">
        <v>15</v>
      </c>
      <c r="AX41" s="29">
        <v>0</v>
      </c>
      <c r="AY41" s="29">
        <v>0</v>
      </c>
      <c r="AZ41" s="29">
        <v>0</v>
      </c>
      <c r="BA41" s="30">
        <v>0</v>
      </c>
      <c r="BB41" s="27">
        <f t="shared" si="61"/>
        <v>49.86</v>
      </c>
      <c r="BC41" s="26">
        <f t="shared" si="62"/>
        <v>15</v>
      </c>
      <c r="BD41" s="23">
        <f t="shared" si="63"/>
        <v>0</v>
      </c>
      <c r="BE41" s="43">
        <f t="shared" si="64"/>
        <v>64.86</v>
      </c>
      <c r="BF41" s="27"/>
      <c r="BG41" s="42"/>
      <c r="BH41" s="29"/>
      <c r="BI41" s="29"/>
      <c r="BJ41" s="29"/>
      <c r="BK41" s="29"/>
      <c r="BL41" s="30"/>
      <c r="BM41" s="40">
        <f t="shared" si="65"/>
        <v>0</v>
      </c>
      <c r="BN41" s="37">
        <f t="shared" si="66"/>
        <v>0</v>
      </c>
      <c r="BO41" s="36">
        <f t="shared" si="67"/>
        <v>0</v>
      </c>
      <c r="BP41" s="35">
        <f t="shared" si="68"/>
        <v>0</v>
      </c>
      <c r="BQ41" s="31">
        <v>52.22</v>
      </c>
      <c r="BR41" s="28"/>
      <c r="BS41" s="28"/>
      <c r="BT41" s="28"/>
      <c r="BU41" s="29">
        <v>9</v>
      </c>
      <c r="BV41" s="29">
        <v>0</v>
      </c>
      <c r="BW41" s="29">
        <v>0</v>
      </c>
      <c r="BX41" s="29">
        <v>0</v>
      </c>
      <c r="BY41" s="30">
        <v>0</v>
      </c>
      <c r="BZ41" s="27">
        <f t="shared" si="69"/>
        <v>52.22</v>
      </c>
      <c r="CA41" s="26">
        <f t="shared" si="70"/>
        <v>9</v>
      </c>
      <c r="CB41" s="32">
        <f t="shared" si="71"/>
        <v>0</v>
      </c>
      <c r="CC41" s="52">
        <f t="shared" si="72"/>
        <v>61.22</v>
      </c>
      <c r="CD41" s="31">
        <v>40.9</v>
      </c>
      <c r="CE41" s="28"/>
      <c r="CF41" s="29">
        <v>2</v>
      </c>
      <c r="CG41" s="29">
        <v>0</v>
      </c>
      <c r="CH41" s="29">
        <v>0</v>
      </c>
      <c r="CI41" s="29">
        <v>0</v>
      </c>
      <c r="CJ41" s="30">
        <v>0</v>
      </c>
      <c r="CK41" s="27">
        <f t="shared" si="73"/>
        <v>40.9</v>
      </c>
      <c r="CL41" s="26">
        <f t="shared" si="74"/>
        <v>2</v>
      </c>
      <c r="CM41" s="23">
        <f t="shared" si="75"/>
        <v>0</v>
      </c>
      <c r="CN41" s="43">
        <f t="shared" si="76"/>
        <v>42.9</v>
      </c>
      <c r="IM41" s="59"/>
      <c r="IP41"/>
      <c r="IQ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</row>
    <row r="42" spans="1:324" s="4" customFormat="1" x14ac:dyDescent="0.2">
      <c r="A42" s="33">
        <v>15</v>
      </c>
      <c r="B42" s="48" t="s">
        <v>151</v>
      </c>
      <c r="C42" s="25"/>
      <c r="D42" s="49" t="s">
        <v>145</v>
      </c>
      <c r="E42" s="49" t="s">
        <v>15</v>
      </c>
      <c r="F42" s="50" t="s">
        <v>22</v>
      </c>
      <c r="G42" s="105"/>
      <c r="H42" s="24" t="e">
        <f>IF(AND(OR(#REF!="Y",#REF!="Y"),J42&lt;5,K42&lt;5),IF(AND(J42=#REF!,K42=#REF!),#REF!+1,1),"")</f>
        <v>#REF!</v>
      </c>
      <c r="I42" s="21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4">
        <f>IF(ISNA(VLOOKUP(E42,SortLookup!$A$1:$B$5,2,FALSE))," ",VLOOKUP(E42,SortLookup!$A$1:$B$5,2,FALSE))</f>
        <v>0</v>
      </c>
      <c r="K42" s="22">
        <f>IF(ISNA(VLOOKUP(F42,SortLookup!$A$7:$B$11,2,FALSE))," ",VLOOKUP(F42,SortLookup!$A$7:$B$11,2,FALSE))</f>
        <v>3</v>
      </c>
      <c r="L42" s="44">
        <f t="shared" si="51"/>
        <v>306.33</v>
      </c>
      <c r="M42" s="45">
        <f>AC42+AP42+BB42+BM42+BZ42+CK42+CV35+DG35+DR35+EC35+EN35+EY35+FJ35+FU35+GF35+GQ35+HB35+HM35+HX35+II35</f>
        <v>239.33</v>
      </c>
      <c r="N42" s="36">
        <f>AE42+AR42+BD42+BO42+CB42+CM42+CX35+DI35+DT35+EE35+EP35+FA35+FL35+FW35+GH35+GS35+HD35+HO35+HZ35+IK35</f>
        <v>5</v>
      </c>
      <c r="O42" s="37">
        <f t="shared" si="52"/>
        <v>62</v>
      </c>
      <c r="P42" s="46">
        <f>X42+AK42+AW42+BH42+BU42+CF42+CQ35+DB35+DM35+DX35+EI35+ET35+FE35+FP35+GA35+GL35+GW35+HH35+HS35+ID35</f>
        <v>62</v>
      </c>
      <c r="Q42" s="31">
        <v>69.05</v>
      </c>
      <c r="R42" s="28"/>
      <c r="S42" s="28"/>
      <c r="T42" s="28"/>
      <c r="U42" s="28"/>
      <c r="V42" s="28"/>
      <c r="W42" s="28"/>
      <c r="X42" s="29">
        <v>25</v>
      </c>
      <c r="Y42" s="29">
        <v>0</v>
      </c>
      <c r="Z42" s="29">
        <v>0</v>
      </c>
      <c r="AA42" s="29">
        <v>0</v>
      </c>
      <c r="AB42" s="30">
        <v>0</v>
      </c>
      <c r="AC42" s="27">
        <f t="shared" si="53"/>
        <v>69.05</v>
      </c>
      <c r="AD42" s="26">
        <f t="shared" si="54"/>
        <v>25</v>
      </c>
      <c r="AE42" s="23">
        <f t="shared" si="55"/>
        <v>0</v>
      </c>
      <c r="AF42" s="43">
        <f t="shared" si="56"/>
        <v>94.05</v>
      </c>
      <c r="AG42" s="31">
        <v>17.350000000000001</v>
      </c>
      <c r="AH42" s="28">
        <v>8.74</v>
      </c>
      <c r="AI42" s="28">
        <v>8.4</v>
      </c>
      <c r="AJ42" s="28"/>
      <c r="AK42" s="29">
        <v>12</v>
      </c>
      <c r="AL42" s="29">
        <v>0</v>
      </c>
      <c r="AM42" s="29">
        <v>0</v>
      </c>
      <c r="AN42" s="29">
        <v>0</v>
      </c>
      <c r="AO42" s="30">
        <v>0</v>
      </c>
      <c r="AP42" s="27">
        <f t="shared" si="57"/>
        <v>34.49</v>
      </c>
      <c r="AQ42" s="26">
        <f t="shared" si="58"/>
        <v>12</v>
      </c>
      <c r="AR42" s="23">
        <f t="shared" si="59"/>
        <v>0</v>
      </c>
      <c r="AS42" s="43">
        <f t="shared" si="60"/>
        <v>46.49</v>
      </c>
      <c r="AT42" s="31">
        <v>36.31</v>
      </c>
      <c r="AU42" s="28"/>
      <c r="AV42" s="28"/>
      <c r="AW42" s="29">
        <v>12</v>
      </c>
      <c r="AX42" s="29">
        <v>0</v>
      </c>
      <c r="AY42" s="29">
        <v>0</v>
      </c>
      <c r="AZ42" s="29">
        <v>0</v>
      </c>
      <c r="BA42" s="30">
        <v>0</v>
      </c>
      <c r="BB42" s="27">
        <f t="shared" si="61"/>
        <v>36.31</v>
      </c>
      <c r="BC42" s="26">
        <f t="shared" si="62"/>
        <v>12</v>
      </c>
      <c r="BD42" s="23">
        <f t="shared" si="63"/>
        <v>0</v>
      </c>
      <c r="BE42" s="43">
        <f t="shared" si="64"/>
        <v>48.31</v>
      </c>
      <c r="BF42" s="27"/>
      <c r="BG42" s="42"/>
      <c r="BH42" s="29"/>
      <c r="BI42" s="29"/>
      <c r="BJ42" s="29"/>
      <c r="BK42" s="29"/>
      <c r="BL42" s="30"/>
      <c r="BM42" s="40">
        <f t="shared" si="65"/>
        <v>0</v>
      </c>
      <c r="BN42" s="37">
        <f t="shared" si="66"/>
        <v>0</v>
      </c>
      <c r="BO42" s="36">
        <f t="shared" si="67"/>
        <v>0</v>
      </c>
      <c r="BP42" s="35">
        <f t="shared" si="68"/>
        <v>0</v>
      </c>
      <c r="BQ42" s="31">
        <v>51.88</v>
      </c>
      <c r="BR42" s="28"/>
      <c r="BS42" s="28"/>
      <c r="BT42" s="28"/>
      <c r="BU42" s="29">
        <v>8</v>
      </c>
      <c r="BV42" s="29">
        <v>0</v>
      </c>
      <c r="BW42" s="29">
        <v>0</v>
      </c>
      <c r="BX42" s="29">
        <v>1</v>
      </c>
      <c r="BY42" s="30">
        <v>0</v>
      </c>
      <c r="BZ42" s="27">
        <f t="shared" si="69"/>
        <v>51.88</v>
      </c>
      <c r="CA42" s="26">
        <f t="shared" si="70"/>
        <v>8</v>
      </c>
      <c r="CB42" s="32">
        <f t="shared" si="71"/>
        <v>5</v>
      </c>
      <c r="CC42" s="52">
        <f t="shared" si="72"/>
        <v>64.88</v>
      </c>
      <c r="CD42" s="31">
        <v>47.6</v>
      </c>
      <c r="CE42" s="28"/>
      <c r="CF42" s="29">
        <v>5</v>
      </c>
      <c r="CG42" s="29">
        <v>0</v>
      </c>
      <c r="CH42" s="29">
        <v>0</v>
      </c>
      <c r="CI42" s="29">
        <v>0</v>
      </c>
      <c r="CJ42" s="30">
        <v>0</v>
      </c>
      <c r="CK42" s="27">
        <f t="shared" si="73"/>
        <v>47.6</v>
      </c>
      <c r="CL42" s="26">
        <f t="shared" si="74"/>
        <v>5</v>
      </c>
      <c r="CM42" s="23">
        <f t="shared" si="75"/>
        <v>0</v>
      </c>
      <c r="CN42" s="43">
        <f t="shared" si="76"/>
        <v>52.6</v>
      </c>
      <c r="CO42"/>
      <c r="CP42"/>
      <c r="CQ42"/>
      <c r="CR42"/>
      <c r="CS42"/>
      <c r="CT42"/>
      <c r="CU42"/>
      <c r="CX42"/>
      <c r="CY42"/>
      <c r="CZ42"/>
      <c r="DA42"/>
      <c r="DB42"/>
      <c r="DC42"/>
      <c r="DD42"/>
      <c r="DE42"/>
      <c r="DF42"/>
      <c r="DI42"/>
      <c r="DJ42"/>
      <c r="DK42"/>
      <c r="DL42"/>
      <c r="DM42"/>
      <c r="DN42"/>
      <c r="DO42"/>
      <c r="DP42"/>
      <c r="DQ42"/>
      <c r="DT42"/>
      <c r="DU42"/>
      <c r="DV42"/>
      <c r="DW42"/>
      <c r="DX42"/>
      <c r="DY42"/>
      <c r="DZ42"/>
      <c r="EA42"/>
      <c r="EB42"/>
      <c r="EE42"/>
      <c r="EF42"/>
      <c r="EG42"/>
      <c r="EH42"/>
      <c r="EI42"/>
      <c r="EJ42"/>
      <c r="EK42"/>
      <c r="EL42"/>
      <c r="EM42"/>
      <c r="EP42"/>
      <c r="EQ42"/>
      <c r="ER42"/>
      <c r="ES42"/>
      <c r="ET42"/>
      <c r="EU42"/>
      <c r="EV42"/>
      <c r="EW42"/>
      <c r="EX42"/>
      <c r="FA42"/>
      <c r="FB42"/>
      <c r="FC42"/>
      <c r="FD42"/>
      <c r="FE42"/>
      <c r="FF42"/>
      <c r="FG42"/>
      <c r="FH42"/>
      <c r="FI42"/>
      <c r="FL42"/>
      <c r="FM42"/>
      <c r="FN42"/>
      <c r="FO42"/>
      <c r="FP42"/>
      <c r="FQ42"/>
      <c r="FR42"/>
      <c r="FS42"/>
      <c r="FT42"/>
      <c r="FW42"/>
      <c r="FX42"/>
      <c r="FY42"/>
      <c r="FZ42"/>
      <c r="GA42"/>
      <c r="GB42"/>
      <c r="GC42"/>
      <c r="GD42"/>
      <c r="GE42"/>
      <c r="GH42"/>
      <c r="GI42"/>
      <c r="GJ42"/>
      <c r="GK42"/>
      <c r="GL42"/>
      <c r="GM42"/>
      <c r="GN42"/>
      <c r="GO42"/>
      <c r="GP42"/>
      <c r="GS42"/>
      <c r="GT42"/>
      <c r="GU42"/>
      <c r="GV42"/>
      <c r="GW42"/>
      <c r="GX42"/>
      <c r="GY42"/>
      <c r="GZ42"/>
      <c r="HA42"/>
      <c r="HD42"/>
      <c r="HE42"/>
      <c r="HF42"/>
      <c r="HG42"/>
      <c r="HH42"/>
      <c r="HI42"/>
      <c r="HJ42"/>
      <c r="HK42"/>
      <c r="HL42"/>
      <c r="HO42"/>
      <c r="HP42"/>
      <c r="HQ42"/>
      <c r="HR42"/>
      <c r="HS42"/>
      <c r="HT42"/>
      <c r="HU42"/>
      <c r="HV42"/>
      <c r="HW42"/>
      <c r="HZ42"/>
      <c r="IA42"/>
      <c r="IB42"/>
      <c r="IC42"/>
      <c r="ID42"/>
      <c r="IE42"/>
      <c r="IF42"/>
      <c r="IG42"/>
      <c r="IH42"/>
      <c r="IK42"/>
      <c r="IL42"/>
      <c r="IM42" s="59"/>
      <c r="IN42"/>
      <c r="IO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</row>
    <row r="43" spans="1:324" s="4" customFormat="1" x14ac:dyDescent="0.2">
      <c r="A43" s="33">
        <v>16</v>
      </c>
      <c r="B43" s="48" t="s">
        <v>139</v>
      </c>
      <c r="C43" s="25"/>
      <c r="D43" s="49"/>
      <c r="E43" s="49" t="s">
        <v>15</v>
      </c>
      <c r="F43" s="50" t="s">
        <v>22</v>
      </c>
      <c r="G43" s="105"/>
      <c r="H43" s="24" t="e">
        <f>IF(AND(OR(#REF!="Y",#REF!="Y"),J43&lt;5,K43&lt;5),IF(AND(J43=#REF!,K43=#REF!),#REF!+1,1),"")</f>
        <v>#REF!</v>
      </c>
      <c r="I43" s="21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4">
        <f>IF(ISNA(VLOOKUP(E43,SortLookup!$A$1:$B$5,2,FALSE))," ",VLOOKUP(E43,SortLookup!$A$1:$B$5,2,FALSE))</f>
        <v>0</v>
      </c>
      <c r="K43" s="22">
        <f>IF(ISNA(VLOOKUP(F43,SortLookup!$A$7:$B$11,2,FALSE))," ",VLOOKUP(F43,SortLookup!$A$7:$B$11,2,FALSE))</f>
        <v>3</v>
      </c>
      <c r="L43" s="44">
        <f t="shared" si="51"/>
        <v>339.21</v>
      </c>
      <c r="M43" s="45">
        <f>AC43+AP43+BB43+BM43+BZ43+CK43+CV37+DG37+DR37+EC37+EN37+EY37+FJ37+FU37+GF37+GQ37+HB37+HM37+HX37+II37</f>
        <v>278.20999999999998</v>
      </c>
      <c r="N43" s="36">
        <f>AE43+AR43+BD43+BO43+CB43+CM43+CX37+DI37+DT37+EE37+EP37+FA37+FL37+FW37+GH37+GS37+HD37+HO37+HZ37+IK37</f>
        <v>3</v>
      </c>
      <c r="O43" s="37">
        <f t="shared" si="52"/>
        <v>58</v>
      </c>
      <c r="P43" s="46">
        <f>X43+AK43+AW43+BH43+BU43+CF43+CQ37+DB37+DM37+DX37+EI37+ET37+FE37+FP37+GA37+GL37+GW37+HH37+HS37+ID37</f>
        <v>58</v>
      </c>
      <c r="Q43" s="31">
        <v>69.2</v>
      </c>
      <c r="R43" s="28"/>
      <c r="S43" s="28"/>
      <c r="T43" s="28"/>
      <c r="U43" s="28"/>
      <c r="V43" s="28"/>
      <c r="W43" s="28"/>
      <c r="X43" s="29">
        <v>18</v>
      </c>
      <c r="Y43" s="29">
        <v>0</v>
      </c>
      <c r="Z43" s="29">
        <v>0</v>
      </c>
      <c r="AA43" s="29">
        <v>0</v>
      </c>
      <c r="AB43" s="30">
        <v>0</v>
      </c>
      <c r="AC43" s="27">
        <f t="shared" si="53"/>
        <v>69.2</v>
      </c>
      <c r="AD43" s="26">
        <f t="shared" si="54"/>
        <v>18</v>
      </c>
      <c r="AE43" s="23">
        <f t="shared" si="55"/>
        <v>0</v>
      </c>
      <c r="AF43" s="43">
        <f t="shared" si="56"/>
        <v>87.2</v>
      </c>
      <c r="AG43" s="31">
        <v>19.440000000000001</v>
      </c>
      <c r="AH43" s="28">
        <v>10.68</v>
      </c>
      <c r="AI43" s="28">
        <v>12.3</v>
      </c>
      <c r="AJ43" s="28"/>
      <c r="AK43" s="29">
        <v>18</v>
      </c>
      <c r="AL43" s="29">
        <v>0</v>
      </c>
      <c r="AM43" s="29">
        <v>0</v>
      </c>
      <c r="AN43" s="29">
        <v>0</v>
      </c>
      <c r="AO43" s="30">
        <v>0</v>
      </c>
      <c r="AP43" s="27">
        <f t="shared" si="57"/>
        <v>42.42</v>
      </c>
      <c r="AQ43" s="26">
        <f t="shared" si="58"/>
        <v>18</v>
      </c>
      <c r="AR43" s="23">
        <f t="shared" si="59"/>
        <v>0</v>
      </c>
      <c r="AS43" s="43">
        <f t="shared" si="60"/>
        <v>60.42</v>
      </c>
      <c r="AT43" s="31">
        <v>59.09</v>
      </c>
      <c r="AU43" s="28"/>
      <c r="AV43" s="28"/>
      <c r="AW43" s="29">
        <v>8</v>
      </c>
      <c r="AX43" s="29">
        <v>1</v>
      </c>
      <c r="AY43" s="29">
        <v>0</v>
      </c>
      <c r="AZ43" s="29">
        <v>0</v>
      </c>
      <c r="BA43" s="30">
        <v>0</v>
      </c>
      <c r="BB43" s="27">
        <f t="shared" si="61"/>
        <v>59.09</v>
      </c>
      <c r="BC43" s="26">
        <f t="shared" si="62"/>
        <v>8</v>
      </c>
      <c r="BD43" s="23">
        <f t="shared" si="63"/>
        <v>3</v>
      </c>
      <c r="BE43" s="43">
        <f t="shared" si="64"/>
        <v>70.09</v>
      </c>
      <c r="BF43" s="27"/>
      <c r="BG43" s="42"/>
      <c r="BH43" s="29"/>
      <c r="BI43" s="29"/>
      <c r="BJ43" s="29"/>
      <c r="BK43" s="29"/>
      <c r="BL43" s="30"/>
      <c r="BM43" s="40">
        <f t="shared" si="65"/>
        <v>0</v>
      </c>
      <c r="BN43" s="37">
        <f t="shared" si="66"/>
        <v>0</v>
      </c>
      <c r="BO43" s="36">
        <f t="shared" si="67"/>
        <v>0</v>
      </c>
      <c r="BP43" s="35">
        <f t="shared" si="68"/>
        <v>0</v>
      </c>
      <c r="BQ43" s="31">
        <v>65.680000000000007</v>
      </c>
      <c r="BR43" s="28"/>
      <c r="BS43" s="28"/>
      <c r="BT43" s="28"/>
      <c r="BU43" s="29">
        <v>3</v>
      </c>
      <c r="BV43" s="29">
        <v>0</v>
      </c>
      <c r="BW43" s="29">
        <v>0</v>
      </c>
      <c r="BX43" s="29">
        <v>0</v>
      </c>
      <c r="BY43" s="30">
        <v>0</v>
      </c>
      <c r="BZ43" s="27">
        <f t="shared" si="69"/>
        <v>65.680000000000007</v>
      </c>
      <c r="CA43" s="26">
        <f t="shared" si="70"/>
        <v>3</v>
      </c>
      <c r="CB43" s="32">
        <f t="shared" si="71"/>
        <v>0</v>
      </c>
      <c r="CC43" s="52">
        <f t="shared" si="72"/>
        <v>68.680000000000007</v>
      </c>
      <c r="CD43" s="31">
        <v>41.82</v>
      </c>
      <c r="CE43" s="28"/>
      <c r="CF43" s="29">
        <v>11</v>
      </c>
      <c r="CG43" s="29">
        <v>0</v>
      </c>
      <c r="CH43" s="29">
        <v>0</v>
      </c>
      <c r="CI43" s="29">
        <v>0</v>
      </c>
      <c r="CJ43" s="30">
        <v>0</v>
      </c>
      <c r="CK43" s="27">
        <f t="shared" si="73"/>
        <v>41.82</v>
      </c>
      <c r="CL43" s="26">
        <f t="shared" si="74"/>
        <v>11</v>
      </c>
      <c r="CM43" s="23">
        <f t="shared" si="75"/>
        <v>0</v>
      </c>
      <c r="CN43" s="43">
        <f t="shared" si="76"/>
        <v>52.82</v>
      </c>
      <c r="IM43" s="59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</row>
    <row r="44" spans="1:324" s="4" customFormat="1" x14ac:dyDescent="0.2">
      <c r="A44" s="33">
        <v>17</v>
      </c>
      <c r="B44" s="62" t="s">
        <v>141</v>
      </c>
      <c r="C44" s="63"/>
      <c r="D44" s="64" t="s">
        <v>128</v>
      </c>
      <c r="E44" s="64" t="s">
        <v>15</v>
      </c>
      <c r="F44" s="65" t="s">
        <v>115</v>
      </c>
      <c r="G44" s="106"/>
      <c r="H44" s="66" t="e">
        <f>IF(AND(OR(#REF!="Y",#REF!="Y"),J44&lt;5,K44&lt;5),IF(AND(J44=#REF!,K44=#REF!),#REF!+1,1),"")</f>
        <v>#REF!</v>
      </c>
      <c r="I44" s="6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68">
        <f>IF(ISNA(VLOOKUP(E44,SortLookup!$A$1:$B$5,2,FALSE))," ",VLOOKUP(E44,SortLookup!$A$1:$B$5,2,FALSE))</f>
        <v>0</v>
      </c>
      <c r="K44" s="69" t="str">
        <f>IF(ISNA(VLOOKUP(F44,SortLookup!$A$7:$B$11,2,FALSE))," ",VLOOKUP(F44,SortLookup!$A$7:$B$11,2,FALSE))</f>
        <v xml:space="preserve"> </v>
      </c>
      <c r="L44" s="44">
        <f t="shared" si="51"/>
        <v>358.04</v>
      </c>
      <c r="M44" s="45">
        <f>AC44+AP44+BB44+BM44+BZ44+CK44+CV43+DG43+DR43+EC43+EN43+EY43+FJ43+FU43+GF43+GQ43+HB43+HM43+HX43+II43</f>
        <v>298.04000000000002</v>
      </c>
      <c r="N44" s="36">
        <f>AE44+AR44+BD44+BO44+CB44+CM44+CX43+DI43+DT43+EE43+EP43+FA43+FL43+FW43+GH43+GS43+HD43+HO43+HZ43+IK43</f>
        <v>0</v>
      </c>
      <c r="O44" s="37">
        <f t="shared" si="52"/>
        <v>60</v>
      </c>
      <c r="P44" s="46">
        <f>X44+AK44+AW44+BH44+BU44+CF44+CQ43+DB43+DM43+DX43+EI43+ET43+FE43+FP43+GA43+GL43+GW43+HH43+HS43+ID43</f>
        <v>60</v>
      </c>
      <c r="Q44" s="70">
        <v>85.21</v>
      </c>
      <c r="R44" s="71"/>
      <c r="S44" s="71"/>
      <c r="T44" s="71"/>
      <c r="U44" s="71"/>
      <c r="V44" s="71"/>
      <c r="W44" s="71"/>
      <c r="X44" s="29">
        <v>7</v>
      </c>
      <c r="Y44" s="29">
        <v>0</v>
      </c>
      <c r="Z44" s="29">
        <v>0</v>
      </c>
      <c r="AA44" s="29">
        <v>0</v>
      </c>
      <c r="AB44" s="30">
        <v>0</v>
      </c>
      <c r="AC44" s="40">
        <f t="shared" si="53"/>
        <v>85.21</v>
      </c>
      <c r="AD44" s="37">
        <f t="shared" si="54"/>
        <v>7</v>
      </c>
      <c r="AE44" s="36">
        <f t="shared" si="55"/>
        <v>0</v>
      </c>
      <c r="AF44" s="74">
        <f t="shared" si="56"/>
        <v>92.21</v>
      </c>
      <c r="AG44" s="70">
        <v>15.59</v>
      </c>
      <c r="AH44" s="71">
        <v>11.77</v>
      </c>
      <c r="AI44" s="71">
        <v>15.06</v>
      </c>
      <c r="AJ44" s="71"/>
      <c r="AK44" s="29">
        <v>17</v>
      </c>
      <c r="AL44" s="29">
        <v>0</v>
      </c>
      <c r="AM44" s="29">
        <v>0</v>
      </c>
      <c r="AN44" s="29">
        <v>0</v>
      </c>
      <c r="AO44" s="30">
        <v>0</v>
      </c>
      <c r="AP44" s="40">
        <f t="shared" si="57"/>
        <v>42.42</v>
      </c>
      <c r="AQ44" s="37">
        <f t="shared" si="58"/>
        <v>17</v>
      </c>
      <c r="AR44" s="36">
        <f t="shared" si="59"/>
        <v>0</v>
      </c>
      <c r="AS44" s="74">
        <f t="shared" si="60"/>
        <v>59.42</v>
      </c>
      <c r="AT44" s="70">
        <v>50.55</v>
      </c>
      <c r="AU44" s="71"/>
      <c r="AV44" s="71"/>
      <c r="AW44" s="29">
        <v>21</v>
      </c>
      <c r="AX44" s="29">
        <v>0</v>
      </c>
      <c r="AY44" s="29">
        <v>0</v>
      </c>
      <c r="AZ44" s="29">
        <v>0</v>
      </c>
      <c r="BA44" s="30">
        <v>0</v>
      </c>
      <c r="BB44" s="27">
        <f t="shared" si="61"/>
        <v>50.55</v>
      </c>
      <c r="BC44" s="26">
        <f t="shared" si="62"/>
        <v>21</v>
      </c>
      <c r="BD44" s="23">
        <f t="shared" si="63"/>
        <v>0</v>
      </c>
      <c r="BE44" s="43">
        <f t="shared" si="64"/>
        <v>71.55</v>
      </c>
      <c r="BF44" s="27"/>
      <c r="BG44" s="42"/>
      <c r="BH44" s="29"/>
      <c r="BI44" s="29"/>
      <c r="BJ44" s="29"/>
      <c r="BK44" s="29"/>
      <c r="BL44" s="30"/>
      <c r="BM44" s="40">
        <f t="shared" si="65"/>
        <v>0</v>
      </c>
      <c r="BN44" s="37">
        <f t="shared" si="66"/>
        <v>0</v>
      </c>
      <c r="BO44" s="36">
        <f t="shared" si="67"/>
        <v>0</v>
      </c>
      <c r="BP44" s="35">
        <f t="shared" si="68"/>
        <v>0</v>
      </c>
      <c r="BQ44" s="31">
        <v>52.65</v>
      </c>
      <c r="BR44" s="28"/>
      <c r="BS44" s="28"/>
      <c r="BT44" s="28"/>
      <c r="BU44" s="29">
        <v>6</v>
      </c>
      <c r="BV44" s="29">
        <v>0</v>
      </c>
      <c r="BW44" s="29">
        <v>0</v>
      </c>
      <c r="BX44" s="29">
        <v>0</v>
      </c>
      <c r="BY44" s="30">
        <v>0</v>
      </c>
      <c r="BZ44" s="27">
        <f t="shared" si="69"/>
        <v>52.65</v>
      </c>
      <c r="CA44" s="26">
        <f t="shared" si="70"/>
        <v>6</v>
      </c>
      <c r="CB44" s="32">
        <f t="shared" si="71"/>
        <v>0</v>
      </c>
      <c r="CC44" s="52">
        <f t="shared" si="72"/>
        <v>58.65</v>
      </c>
      <c r="CD44" s="31">
        <v>67.209999999999994</v>
      </c>
      <c r="CE44" s="28"/>
      <c r="CF44" s="29">
        <v>9</v>
      </c>
      <c r="CG44" s="29">
        <v>0</v>
      </c>
      <c r="CH44" s="29">
        <v>0</v>
      </c>
      <c r="CI44" s="29">
        <v>0</v>
      </c>
      <c r="CJ44" s="30">
        <v>0</v>
      </c>
      <c r="CK44" s="27">
        <f t="shared" si="73"/>
        <v>67.209999999999994</v>
      </c>
      <c r="CL44" s="26">
        <f t="shared" si="74"/>
        <v>9</v>
      </c>
      <c r="CM44" s="23">
        <f t="shared" si="75"/>
        <v>0</v>
      </c>
      <c r="CN44" s="43">
        <f t="shared" si="76"/>
        <v>76.209999999999994</v>
      </c>
      <c r="IM44" s="59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</row>
    <row r="45" spans="1:324" s="4" customFormat="1" x14ac:dyDescent="0.2">
      <c r="A45" s="33">
        <v>18</v>
      </c>
      <c r="B45" s="48" t="s">
        <v>148</v>
      </c>
      <c r="C45" s="25"/>
      <c r="D45" s="49"/>
      <c r="E45" s="49" t="s">
        <v>15</v>
      </c>
      <c r="F45" s="50" t="s">
        <v>22</v>
      </c>
      <c r="G45" s="105"/>
      <c r="H45" s="24" t="e">
        <f>IF(AND(OR(#REF!="Y",#REF!="Y"),J45&lt;5,K45&lt;5),IF(AND(J45=#REF!,K45=#REF!),#REF!+1,1),"")</f>
        <v>#REF!</v>
      </c>
      <c r="I45" s="21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4">
        <f>IF(ISNA(VLOOKUP(E45,SortLookup!$A$1:$B$5,2,FALSE))," ",VLOOKUP(E45,SortLookup!$A$1:$B$5,2,FALSE))</f>
        <v>0</v>
      </c>
      <c r="K45" s="22">
        <f>IF(ISNA(VLOOKUP(F45,SortLookup!$A$7:$B$11,2,FALSE))," ",VLOOKUP(F45,SortLookup!$A$7:$B$11,2,FALSE))</f>
        <v>3</v>
      </c>
      <c r="L45" s="44">
        <f t="shared" si="51"/>
        <v>416.83</v>
      </c>
      <c r="M45" s="45">
        <f>AC45+AP45+BB45+BM45+BZ45+CK45+CV38+DG38+DR38+EC38+EN38+EY38+FJ38+FU38+GF38+GQ38+HB38+HM38+HX38+II38</f>
        <v>355.83</v>
      </c>
      <c r="N45" s="36">
        <f>AE45+AR45+BD45+BO45+CB45+CM45+CX38+DI38+DT38+EE38+EP38+FA38+FL38+FW38+GH38+GS38+HD38+HO38+HZ38+IK38</f>
        <v>3</v>
      </c>
      <c r="O45" s="37">
        <f t="shared" si="52"/>
        <v>58</v>
      </c>
      <c r="P45" s="46">
        <f>X45+AK45+AW45+BH45+BU45+CF45+CQ38+DB38+DM38+DX38+EI38+ET38+FE38+FP38+GA38+GL38+GW38+HH38+HS38+ID38</f>
        <v>58</v>
      </c>
      <c r="Q45" s="31">
        <v>84.99</v>
      </c>
      <c r="R45" s="28"/>
      <c r="S45" s="28"/>
      <c r="T45" s="28"/>
      <c r="U45" s="28"/>
      <c r="V45" s="28"/>
      <c r="W45" s="28"/>
      <c r="X45" s="29">
        <v>13</v>
      </c>
      <c r="Y45" s="29">
        <v>0</v>
      </c>
      <c r="Z45" s="29">
        <v>0</v>
      </c>
      <c r="AA45" s="29">
        <v>0</v>
      </c>
      <c r="AB45" s="30">
        <v>0</v>
      </c>
      <c r="AC45" s="27">
        <f t="shared" si="53"/>
        <v>84.99</v>
      </c>
      <c r="AD45" s="26">
        <f t="shared" si="54"/>
        <v>13</v>
      </c>
      <c r="AE45" s="23">
        <f t="shared" si="55"/>
        <v>0</v>
      </c>
      <c r="AF45" s="43">
        <f t="shared" si="56"/>
        <v>97.99</v>
      </c>
      <c r="AG45" s="31">
        <v>24.24</v>
      </c>
      <c r="AH45" s="28">
        <v>23.36</v>
      </c>
      <c r="AI45" s="28">
        <v>11.14</v>
      </c>
      <c r="AJ45" s="28"/>
      <c r="AK45" s="29">
        <v>10</v>
      </c>
      <c r="AL45" s="29">
        <v>1</v>
      </c>
      <c r="AM45" s="29">
        <v>0</v>
      </c>
      <c r="AN45" s="29">
        <v>0</v>
      </c>
      <c r="AO45" s="30">
        <v>0</v>
      </c>
      <c r="AP45" s="27">
        <f t="shared" si="57"/>
        <v>58.74</v>
      </c>
      <c r="AQ45" s="26">
        <f t="shared" si="58"/>
        <v>10</v>
      </c>
      <c r="AR45" s="23">
        <f t="shared" si="59"/>
        <v>3</v>
      </c>
      <c r="AS45" s="43">
        <f t="shared" si="60"/>
        <v>71.739999999999995</v>
      </c>
      <c r="AT45" s="31">
        <v>83.59</v>
      </c>
      <c r="AU45" s="28"/>
      <c r="AV45" s="28"/>
      <c r="AW45" s="29">
        <v>30</v>
      </c>
      <c r="AX45" s="29">
        <v>0</v>
      </c>
      <c r="AY45" s="29">
        <v>0</v>
      </c>
      <c r="AZ45" s="29">
        <v>0</v>
      </c>
      <c r="BA45" s="30">
        <v>0</v>
      </c>
      <c r="BB45" s="27">
        <f t="shared" si="61"/>
        <v>83.59</v>
      </c>
      <c r="BC45" s="26">
        <f t="shared" si="62"/>
        <v>30</v>
      </c>
      <c r="BD45" s="23">
        <f t="shared" si="63"/>
        <v>0</v>
      </c>
      <c r="BE45" s="43">
        <f t="shared" si="64"/>
        <v>113.59</v>
      </c>
      <c r="BF45" s="27"/>
      <c r="BG45" s="42"/>
      <c r="BH45" s="29"/>
      <c r="BI45" s="29"/>
      <c r="BJ45" s="29"/>
      <c r="BK45" s="29"/>
      <c r="BL45" s="30"/>
      <c r="BM45" s="40">
        <f t="shared" si="65"/>
        <v>0</v>
      </c>
      <c r="BN45" s="37">
        <f t="shared" si="66"/>
        <v>0</v>
      </c>
      <c r="BO45" s="36">
        <f t="shared" si="67"/>
        <v>0</v>
      </c>
      <c r="BP45" s="35">
        <f t="shared" si="68"/>
        <v>0</v>
      </c>
      <c r="BQ45" s="31">
        <v>67.040000000000006</v>
      </c>
      <c r="BR45" s="28"/>
      <c r="BS45" s="28"/>
      <c r="BT45" s="28"/>
      <c r="BU45" s="29">
        <v>3</v>
      </c>
      <c r="BV45" s="29">
        <v>0</v>
      </c>
      <c r="BW45" s="29">
        <v>0</v>
      </c>
      <c r="BX45" s="29">
        <v>0</v>
      </c>
      <c r="BY45" s="30">
        <v>0</v>
      </c>
      <c r="BZ45" s="27">
        <f t="shared" si="69"/>
        <v>67.040000000000006</v>
      </c>
      <c r="CA45" s="26">
        <f t="shared" si="70"/>
        <v>3</v>
      </c>
      <c r="CB45" s="32">
        <f t="shared" si="71"/>
        <v>0</v>
      </c>
      <c r="CC45" s="52">
        <f t="shared" si="72"/>
        <v>70.040000000000006</v>
      </c>
      <c r="CD45" s="31">
        <v>61.47</v>
      </c>
      <c r="CE45" s="28"/>
      <c r="CF45" s="29">
        <v>2</v>
      </c>
      <c r="CG45" s="29">
        <v>0</v>
      </c>
      <c r="CH45" s="29">
        <v>0</v>
      </c>
      <c r="CI45" s="29">
        <v>0</v>
      </c>
      <c r="CJ45" s="30">
        <v>0</v>
      </c>
      <c r="CK45" s="27">
        <f t="shared" si="73"/>
        <v>61.47</v>
      </c>
      <c r="CL45" s="26">
        <f t="shared" si="74"/>
        <v>2</v>
      </c>
      <c r="CM45" s="23">
        <f t="shared" si="75"/>
        <v>0</v>
      </c>
      <c r="CN45" s="43">
        <f t="shared" si="76"/>
        <v>63.47</v>
      </c>
      <c r="IM45" s="59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</row>
    <row r="46" spans="1:324" s="4" customFormat="1" x14ac:dyDescent="0.2">
      <c r="A46" s="33"/>
      <c r="B46" s="48" t="s">
        <v>125</v>
      </c>
      <c r="C46" s="25"/>
      <c r="D46" s="49"/>
      <c r="E46" s="49" t="s">
        <v>15</v>
      </c>
      <c r="F46" s="50" t="s">
        <v>21</v>
      </c>
      <c r="G46" s="105"/>
      <c r="H46" s="24" t="e">
        <f>IF(AND(OR(#REF!="Y",#REF!="Y"),J46&lt;5,K46&lt;5),IF(AND(J46=#REF!,K46=#REF!),#REF!+1,1),"")</f>
        <v>#REF!</v>
      </c>
      <c r="I46" s="21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4">
        <f>IF(ISNA(VLOOKUP(E46,SortLookup!$A$1:$B$5,2,FALSE))," ",VLOOKUP(E46,SortLookup!$A$1:$B$5,2,FALSE))</f>
        <v>0</v>
      </c>
      <c r="K46" s="22">
        <f>IF(ISNA(VLOOKUP(F46,SortLookup!$A$7:$B$11,2,FALSE))," ",VLOOKUP(F46,SortLookup!$A$7:$B$11,2,FALSE))</f>
        <v>2</v>
      </c>
      <c r="L46" s="44" t="e">
        <f t="shared" si="51"/>
        <v>#VALUE!</v>
      </c>
      <c r="M46" s="45" t="s">
        <v>126</v>
      </c>
      <c r="N46" s="36">
        <f>AE46+AR46+BD46+BO46+CB46+CM46+CX46+DI46+DT46+EE46+EP46+FA46+FL46+FW46+GH46+GS46+HD46+HO46+HZ46+IK46</f>
        <v>0</v>
      </c>
      <c r="O46" s="37">
        <f t="shared" si="52"/>
        <v>11</v>
      </c>
      <c r="P46" s="46">
        <f>X46+AK46+AW46+BH46+BU46+CF46+CQ46+DB46+DM46+DX46+EI46+ET46+FE46+FP46+GA46+GL46+GW46+HH46+HS46+ID46</f>
        <v>11</v>
      </c>
      <c r="Q46" s="31">
        <v>41.64</v>
      </c>
      <c r="R46" s="28"/>
      <c r="S46" s="28"/>
      <c r="T46" s="28"/>
      <c r="U46" s="28"/>
      <c r="V46" s="28"/>
      <c r="W46" s="28"/>
      <c r="X46" s="29">
        <v>3</v>
      </c>
      <c r="Y46" s="29">
        <v>0</v>
      </c>
      <c r="Z46" s="29">
        <v>0</v>
      </c>
      <c r="AA46" s="29">
        <v>0</v>
      </c>
      <c r="AB46" s="30">
        <v>0</v>
      </c>
      <c r="AC46" s="27">
        <f t="shared" si="53"/>
        <v>41.64</v>
      </c>
      <c r="AD46" s="26">
        <f t="shared" si="54"/>
        <v>3</v>
      </c>
      <c r="AE46" s="23">
        <f t="shared" si="55"/>
        <v>0</v>
      </c>
      <c r="AF46" s="43">
        <f t="shared" si="56"/>
        <v>44.64</v>
      </c>
      <c r="AG46" s="31">
        <v>12.05</v>
      </c>
      <c r="AH46" s="28">
        <v>5.64</v>
      </c>
      <c r="AI46" s="28">
        <v>6.23</v>
      </c>
      <c r="AJ46" s="28"/>
      <c r="AK46" s="29">
        <v>4</v>
      </c>
      <c r="AL46" s="29">
        <v>0</v>
      </c>
      <c r="AM46" s="29">
        <v>0</v>
      </c>
      <c r="AN46" s="29">
        <v>0</v>
      </c>
      <c r="AO46" s="30">
        <v>0</v>
      </c>
      <c r="AP46" s="27">
        <f t="shared" si="57"/>
        <v>23.92</v>
      </c>
      <c r="AQ46" s="26">
        <f t="shared" si="58"/>
        <v>4</v>
      </c>
      <c r="AR46" s="23">
        <f t="shared" si="59"/>
        <v>0</v>
      </c>
      <c r="AS46" s="43">
        <f t="shared" si="60"/>
        <v>27.92</v>
      </c>
      <c r="AT46" s="31">
        <v>26.07</v>
      </c>
      <c r="AU46" s="28"/>
      <c r="AV46" s="28"/>
      <c r="AW46" s="29">
        <v>3</v>
      </c>
      <c r="AX46" s="29">
        <v>0</v>
      </c>
      <c r="AY46" s="29">
        <v>0</v>
      </c>
      <c r="AZ46" s="29">
        <v>0</v>
      </c>
      <c r="BA46" s="30">
        <v>0</v>
      </c>
      <c r="BB46" s="27">
        <f t="shared" si="61"/>
        <v>26.07</v>
      </c>
      <c r="BC46" s="26">
        <f t="shared" si="62"/>
        <v>3</v>
      </c>
      <c r="BD46" s="23">
        <f t="shared" si="63"/>
        <v>0</v>
      </c>
      <c r="BE46" s="43">
        <f t="shared" si="64"/>
        <v>29.07</v>
      </c>
      <c r="BF46" s="27"/>
      <c r="BG46" s="42"/>
      <c r="BH46" s="29"/>
      <c r="BI46" s="29"/>
      <c r="BJ46" s="29"/>
      <c r="BK46" s="29"/>
      <c r="BL46" s="30"/>
      <c r="BM46" s="40">
        <f t="shared" si="65"/>
        <v>0</v>
      </c>
      <c r="BN46" s="37">
        <f t="shared" si="66"/>
        <v>0</v>
      </c>
      <c r="BO46" s="36">
        <f t="shared" si="67"/>
        <v>0</v>
      </c>
      <c r="BP46" s="35">
        <f t="shared" si="68"/>
        <v>0</v>
      </c>
      <c r="BQ46" s="31">
        <v>31.77</v>
      </c>
      <c r="BR46" s="28"/>
      <c r="BS46" s="28"/>
      <c r="BT46" s="28"/>
      <c r="BU46" s="29">
        <v>1</v>
      </c>
      <c r="BV46" s="29">
        <v>0</v>
      </c>
      <c r="BW46" s="29">
        <v>0</v>
      </c>
      <c r="BX46" s="29">
        <v>0</v>
      </c>
      <c r="BY46" s="30">
        <v>0</v>
      </c>
      <c r="BZ46" s="27">
        <f t="shared" si="69"/>
        <v>31.77</v>
      </c>
      <c r="CA46" s="26">
        <f t="shared" si="70"/>
        <v>1</v>
      </c>
      <c r="CB46" s="32">
        <f t="shared" si="71"/>
        <v>0</v>
      </c>
      <c r="CC46" s="52">
        <f t="shared" si="72"/>
        <v>32.770000000000003</v>
      </c>
      <c r="CD46" s="31" t="s">
        <v>126</v>
      </c>
      <c r="CE46" s="28"/>
      <c r="CF46" s="29"/>
      <c r="CG46" s="29"/>
      <c r="CH46" s="29"/>
      <c r="CI46" s="29"/>
      <c r="CJ46" s="30">
        <v>0</v>
      </c>
      <c r="CK46" s="27" t="e">
        <f t="shared" si="73"/>
        <v>#VALUE!</v>
      </c>
      <c r="CL46" s="26">
        <f t="shared" si="74"/>
        <v>0</v>
      </c>
      <c r="CM46" s="23">
        <f t="shared" si="75"/>
        <v>0</v>
      </c>
      <c r="CN46" s="43" t="e">
        <f t="shared" si="76"/>
        <v>#VALUE!</v>
      </c>
      <c r="IM46" s="59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</row>
    <row r="47" spans="1:324" s="4" customFormat="1" ht="13.5" thickBot="1" x14ac:dyDescent="0.25">
      <c r="A47" s="33"/>
      <c r="B47" s="48" t="s">
        <v>155</v>
      </c>
      <c r="C47" s="25"/>
      <c r="D47" s="49" t="s">
        <v>128</v>
      </c>
      <c r="E47" s="49" t="s">
        <v>15</v>
      </c>
      <c r="F47" s="50" t="s">
        <v>115</v>
      </c>
      <c r="G47" s="105"/>
      <c r="H47" s="24" t="e">
        <f>IF(AND(OR(#REF!="Y",#REF!="Y"),J47&lt;5,K47&lt;5),IF(AND(J47=#REF!,K47=#REF!),#REF!+1,1),"")</f>
        <v>#REF!</v>
      </c>
      <c r="I47" s="21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4">
        <f>IF(ISNA(VLOOKUP(E47,SortLookup!$A$1:$B$5,2,FALSE))," ",VLOOKUP(E47,SortLookup!$A$1:$B$5,2,FALSE))</f>
        <v>0</v>
      </c>
      <c r="K47" s="22" t="str">
        <f>IF(ISNA(VLOOKUP(F47,SortLookup!$A$7:$B$11,2,FALSE))," ",VLOOKUP(F47,SortLookup!$A$7:$B$11,2,FALSE))</f>
        <v xml:space="preserve"> </v>
      </c>
      <c r="L47" s="44" t="e">
        <f t="shared" si="51"/>
        <v>#VALUE!</v>
      </c>
      <c r="M47" s="45" t="s">
        <v>161</v>
      </c>
      <c r="N47" s="36">
        <f>AE47+AR47+BD47+BO47+CB47+CM47+CX47+DI47+DT47+EE47+EP47+FA47+FL47+FW47+GH47+GS47+HD47+HO47+HZ47+IK47</f>
        <v>0</v>
      </c>
      <c r="O47" s="37">
        <f t="shared" si="52"/>
        <v>0</v>
      </c>
      <c r="P47" s="46">
        <f>X47+AK47+AW47+BH47+BU47+CF47+CQ47+DB47+DM47+DX47+EI47+ET47+FE47+FP47+GA47+GL47+GW47+HH47+HS47+ID47</f>
        <v>0</v>
      </c>
      <c r="Q47" s="31"/>
      <c r="R47" s="28"/>
      <c r="S47" s="28"/>
      <c r="T47" s="28"/>
      <c r="U47" s="28"/>
      <c r="V47" s="28"/>
      <c r="W47" s="28"/>
      <c r="X47" s="29"/>
      <c r="Y47" s="29"/>
      <c r="Z47" s="29"/>
      <c r="AA47" s="29"/>
      <c r="AB47" s="30">
        <v>0</v>
      </c>
      <c r="AC47" s="27">
        <f t="shared" si="53"/>
        <v>0</v>
      </c>
      <c r="AD47" s="26">
        <f t="shared" si="54"/>
        <v>0</v>
      </c>
      <c r="AE47" s="23">
        <f t="shared" si="55"/>
        <v>0</v>
      </c>
      <c r="AF47" s="43">
        <f t="shared" si="56"/>
        <v>0</v>
      </c>
      <c r="AG47" s="31"/>
      <c r="AH47" s="28"/>
      <c r="AI47" s="28"/>
      <c r="AJ47" s="28"/>
      <c r="AK47" s="29"/>
      <c r="AL47" s="29"/>
      <c r="AM47" s="29"/>
      <c r="AN47" s="29"/>
      <c r="AO47" s="30">
        <v>0</v>
      </c>
      <c r="AP47" s="27">
        <f t="shared" si="57"/>
        <v>0</v>
      </c>
      <c r="AQ47" s="26">
        <f t="shared" si="58"/>
        <v>0</v>
      </c>
      <c r="AR47" s="23">
        <f t="shared" si="59"/>
        <v>0</v>
      </c>
      <c r="AS47" s="43">
        <f t="shared" si="60"/>
        <v>0</v>
      </c>
      <c r="AT47" s="31"/>
      <c r="AU47" s="28"/>
      <c r="AV47" s="28"/>
      <c r="AW47" s="29"/>
      <c r="AX47" s="29"/>
      <c r="AY47" s="29"/>
      <c r="AZ47" s="29"/>
      <c r="BA47" s="30">
        <v>0</v>
      </c>
      <c r="BB47" s="27">
        <f t="shared" si="61"/>
        <v>0</v>
      </c>
      <c r="BC47" s="26">
        <f t="shared" si="62"/>
        <v>0</v>
      </c>
      <c r="BD47" s="23">
        <f t="shared" si="63"/>
        <v>0</v>
      </c>
      <c r="BE47" s="43">
        <f t="shared" si="64"/>
        <v>0</v>
      </c>
      <c r="BF47" s="27"/>
      <c r="BG47" s="42"/>
      <c r="BH47" s="29"/>
      <c r="BI47" s="29"/>
      <c r="BJ47" s="29"/>
      <c r="BK47" s="29"/>
      <c r="BL47" s="30"/>
      <c r="BM47" s="40">
        <f t="shared" si="65"/>
        <v>0</v>
      </c>
      <c r="BN47" s="37">
        <f t="shared" si="66"/>
        <v>0</v>
      </c>
      <c r="BO47" s="36">
        <f t="shared" si="67"/>
        <v>0</v>
      </c>
      <c r="BP47" s="35">
        <f t="shared" si="68"/>
        <v>0</v>
      </c>
      <c r="BQ47" s="31"/>
      <c r="BR47" s="28"/>
      <c r="BS47" s="28"/>
      <c r="BT47" s="28"/>
      <c r="BU47" s="29"/>
      <c r="BV47" s="29"/>
      <c r="BW47" s="29"/>
      <c r="BX47" s="29"/>
      <c r="BY47" s="30">
        <v>0</v>
      </c>
      <c r="BZ47" s="27">
        <f t="shared" si="69"/>
        <v>0</v>
      </c>
      <c r="CA47" s="26">
        <f t="shared" si="70"/>
        <v>0</v>
      </c>
      <c r="CB47" s="32">
        <f t="shared" si="71"/>
        <v>0</v>
      </c>
      <c r="CC47" s="52">
        <f t="shared" si="72"/>
        <v>0</v>
      </c>
      <c r="CD47" s="31"/>
      <c r="CE47" s="28"/>
      <c r="CF47" s="29"/>
      <c r="CG47" s="29"/>
      <c r="CH47" s="29"/>
      <c r="CI47" s="29"/>
      <c r="CJ47" s="30">
        <v>0</v>
      </c>
      <c r="CK47" s="27">
        <f t="shared" si="73"/>
        <v>0</v>
      </c>
      <c r="CL47" s="26">
        <f t="shared" si="74"/>
        <v>0</v>
      </c>
      <c r="CM47" s="23">
        <f t="shared" si="75"/>
        <v>0</v>
      </c>
      <c r="CN47" s="43">
        <f t="shared" si="76"/>
        <v>0</v>
      </c>
      <c r="CO47" s="1"/>
      <c r="CP47" s="1"/>
      <c r="CQ47" s="2"/>
      <c r="CR47" s="2"/>
      <c r="CS47" s="2"/>
      <c r="CT47" s="2"/>
      <c r="CU47" s="2"/>
      <c r="CV47" s="47"/>
      <c r="CW47" s="13"/>
      <c r="CX47" s="6"/>
      <c r="CY47" s="38"/>
      <c r="CZ47" s="1"/>
      <c r="DA47" s="1"/>
      <c r="DB47" s="2"/>
      <c r="DC47" s="2"/>
      <c r="DD47" s="2"/>
      <c r="DE47" s="2"/>
      <c r="DF47" s="2"/>
      <c r="DG47" s="47"/>
      <c r="DH47" s="13"/>
      <c r="DI47" s="6"/>
      <c r="DJ47" s="38"/>
      <c r="DK47" s="1"/>
      <c r="DL47" s="1"/>
      <c r="DM47" s="2"/>
      <c r="DN47" s="2"/>
      <c r="DO47" s="2"/>
      <c r="DP47" s="2"/>
      <c r="DQ47" s="2"/>
      <c r="DR47" s="47"/>
      <c r="DS47" s="13"/>
      <c r="DT47" s="6"/>
      <c r="DU47" s="38"/>
      <c r="DV47" s="1"/>
      <c r="DW47" s="1"/>
      <c r="DX47" s="2"/>
      <c r="DY47" s="2"/>
      <c r="DZ47" s="2"/>
      <c r="EA47" s="2"/>
      <c r="EB47" s="2"/>
      <c r="EC47" s="47"/>
      <c r="ED47" s="13"/>
      <c r="EE47" s="6"/>
      <c r="EF47" s="38"/>
      <c r="EG47" s="1"/>
      <c r="EH47" s="1"/>
      <c r="EI47" s="2"/>
      <c r="EJ47" s="2"/>
      <c r="EK47" s="2"/>
      <c r="EL47" s="2"/>
      <c r="EM47" s="2"/>
      <c r="EN47" s="47"/>
      <c r="EO47" s="13"/>
      <c r="EP47" s="6"/>
      <c r="EQ47" s="38"/>
      <c r="ER47" s="1"/>
      <c r="ES47" s="1"/>
      <c r="ET47" s="2"/>
      <c r="EU47" s="2"/>
      <c r="EV47" s="2"/>
      <c r="EW47" s="2"/>
      <c r="EX47" s="2"/>
      <c r="EY47" s="47"/>
      <c r="EZ47" s="13"/>
      <c r="FA47" s="6"/>
      <c r="FB47" s="38"/>
      <c r="FC47" s="1"/>
      <c r="FD47" s="1"/>
      <c r="FE47" s="2"/>
      <c r="FF47" s="2"/>
      <c r="FG47" s="2"/>
      <c r="FH47" s="2"/>
      <c r="FI47" s="2"/>
      <c r="FJ47" s="47"/>
      <c r="FK47" s="13"/>
      <c r="FL47" s="6"/>
      <c r="FM47" s="38"/>
      <c r="FN47" s="1"/>
      <c r="FO47" s="1"/>
      <c r="FP47" s="2"/>
      <c r="FQ47" s="2"/>
      <c r="FR47" s="2"/>
      <c r="FS47" s="2"/>
      <c r="FT47" s="2"/>
      <c r="FU47" s="47"/>
      <c r="FV47" s="13"/>
      <c r="FW47" s="6"/>
      <c r="FX47" s="38"/>
      <c r="FY47" s="1"/>
      <c r="FZ47" s="1"/>
      <c r="GA47" s="2"/>
      <c r="GB47" s="2"/>
      <c r="GC47" s="2"/>
      <c r="GD47" s="2"/>
      <c r="GE47" s="2"/>
      <c r="GF47" s="47"/>
      <c r="GG47" s="13"/>
      <c r="GH47" s="6"/>
      <c r="GI47" s="38"/>
      <c r="GJ47" s="1"/>
      <c r="GK47" s="1"/>
      <c r="GL47" s="2"/>
      <c r="GM47" s="2"/>
      <c r="GN47" s="2"/>
      <c r="GO47" s="2"/>
      <c r="GP47" s="2"/>
      <c r="GQ47" s="47"/>
      <c r="GR47" s="13"/>
      <c r="GS47" s="6"/>
      <c r="GT47" s="38"/>
      <c r="GU47" s="1"/>
      <c r="GV47" s="1"/>
      <c r="GW47" s="2"/>
      <c r="GX47" s="2"/>
      <c r="GY47" s="2"/>
      <c r="GZ47" s="2"/>
      <c r="HA47" s="2"/>
      <c r="HB47" s="47"/>
      <c r="HC47" s="13"/>
      <c r="HD47" s="6"/>
      <c r="HE47" s="38"/>
      <c r="HF47" s="1"/>
      <c r="HG47" s="1"/>
      <c r="HH47" s="2"/>
      <c r="HI47" s="2"/>
      <c r="HJ47" s="2"/>
      <c r="HK47" s="2"/>
      <c r="HL47" s="2"/>
      <c r="HM47" s="47"/>
      <c r="HN47" s="13"/>
      <c r="HO47" s="6"/>
      <c r="HP47" s="38"/>
      <c r="HQ47" s="1"/>
      <c r="HR47" s="1"/>
      <c r="HS47" s="2"/>
      <c r="HT47" s="2"/>
      <c r="HU47" s="2"/>
      <c r="HV47" s="2"/>
      <c r="HW47" s="2"/>
      <c r="HX47" s="47"/>
      <c r="HY47" s="13"/>
      <c r="HZ47" s="6"/>
      <c r="IA47" s="38"/>
      <c r="IB47" s="1"/>
      <c r="IC47" s="1"/>
      <c r="ID47" s="2"/>
      <c r="IE47" s="2"/>
      <c r="IF47" s="2"/>
      <c r="IG47" s="2"/>
      <c r="IH47" s="2"/>
      <c r="II47" s="47"/>
      <c r="IJ47" s="13"/>
      <c r="IK47" s="6"/>
      <c r="IL47" s="38"/>
      <c r="IM47" s="59"/>
    </row>
    <row r="48" spans="1:324" ht="13.5" thickTop="1" x14ac:dyDescent="0.2">
      <c r="A48" s="90"/>
      <c r="B48" s="94"/>
      <c r="D48" s="96"/>
      <c r="E48" s="94"/>
      <c r="F48" s="94"/>
      <c r="G48" s="94"/>
      <c r="H48" s="95"/>
      <c r="I48" s="95"/>
      <c r="J48" s="95"/>
      <c r="K48" s="95"/>
      <c r="L48" s="95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</row>
    <row r="49" spans="1:51" x14ac:dyDescent="0.2">
      <c r="B49" s="51" t="s">
        <v>90</v>
      </c>
      <c r="D49" s="55"/>
      <c r="AF49" s="4"/>
    </row>
    <row r="50" spans="1:51" x14ac:dyDescent="0.2">
      <c r="B50" s="4" t="s">
        <v>86</v>
      </c>
      <c r="AF50" s="4"/>
    </row>
    <row r="51" spans="1:51" ht="25.5" x14ac:dyDescent="0.2">
      <c r="B51" s="88" t="s">
        <v>102</v>
      </c>
      <c r="AF51" s="4"/>
      <c r="AW51" s="97"/>
    </row>
    <row r="52" spans="1:51" x14ac:dyDescent="0.2">
      <c r="B52" s="4" t="s">
        <v>85</v>
      </c>
      <c r="AF52" s="4"/>
    </row>
    <row r="53" spans="1:51" x14ac:dyDescent="0.2">
      <c r="B53" s="61" t="s">
        <v>100</v>
      </c>
      <c r="AF53" s="4"/>
      <c r="AY53" s="4"/>
    </row>
    <row r="54" spans="1:51" x14ac:dyDescent="0.2">
      <c r="B54" s="61" t="s">
        <v>101</v>
      </c>
      <c r="AF54" s="4"/>
    </row>
    <row r="55" spans="1:51" x14ac:dyDescent="0.2">
      <c r="AF55" s="4"/>
    </row>
    <row r="56" spans="1:51" x14ac:dyDescent="0.2">
      <c r="B56" s="57" t="s">
        <v>94</v>
      </c>
      <c r="AF56" s="4"/>
    </row>
    <row r="57" spans="1:51" x14ac:dyDescent="0.2">
      <c r="B57" s="57" t="s">
        <v>92</v>
      </c>
      <c r="AF57" s="4"/>
    </row>
    <row r="58" spans="1:51" x14ac:dyDescent="0.2">
      <c r="B58" s="57" t="s">
        <v>93</v>
      </c>
      <c r="AF58" s="4"/>
    </row>
    <row r="59" spans="1:51" ht="102" x14ac:dyDescent="0.2">
      <c r="B59" s="87" t="s">
        <v>103</v>
      </c>
      <c r="AF59" s="4"/>
      <c r="AX59" s="4"/>
    </row>
    <row r="60" spans="1:51" x14ac:dyDescent="0.2">
      <c r="B60" s="57" t="s">
        <v>96</v>
      </c>
      <c r="AF60" s="4"/>
    </row>
    <row r="61" spans="1:51" x14ac:dyDescent="0.2">
      <c r="AF61" s="4"/>
    </row>
    <row r="62" spans="1:51" x14ac:dyDescent="0.2">
      <c r="A62" s="89"/>
      <c r="AF62" s="4"/>
    </row>
    <row r="63" spans="1:51" x14ac:dyDescent="0.2">
      <c r="AF63" s="4"/>
    </row>
  </sheetData>
  <sheetProtection sheet="1" selectLockedCells="1"/>
  <sortState ref="A3:IL47">
    <sortCondition ref="E3:E47"/>
    <sortCondition ref="L3:L47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2019-01-23T15:46:59Z</dcterms:modified>
</cp:coreProperties>
</file>