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0CBA855C-0915-40C2-AEF5-091167B2BC29}" xr6:coauthVersionLast="41" xr6:coauthVersionMax="41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Scoresheet!$A$1:$IM$26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P12" i="1" l="1"/>
  <c r="O12" i="1" s="1"/>
  <c r="P5" i="1"/>
  <c r="O5" i="1" s="1"/>
  <c r="J5" i="1" l="1"/>
  <c r="K5" i="1"/>
  <c r="AC5" i="1"/>
  <c r="AD5" i="1"/>
  <c r="AE5" i="1"/>
  <c r="AP5" i="1"/>
  <c r="AQ5" i="1"/>
  <c r="AR5" i="1"/>
  <c r="BB5" i="1"/>
  <c r="BC5" i="1"/>
  <c r="BD5" i="1"/>
  <c r="BM5" i="1"/>
  <c r="BN5" i="1"/>
  <c r="BO5" i="1"/>
  <c r="BZ5" i="1"/>
  <c r="CA5" i="1"/>
  <c r="CB5" i="1"/>
  <c r="CK5" i="1"/>
  <c r="CL5" i="1"/>
  <c r="CM5" i="1"/>
  <c r="M5" i="1" l="1"/>
  <c r="L5" i="1" s="1"/>
  <c r="N5" i="1"/>
  <c r="BP5" i="1"/>
  <c r="CN5" i="1"/>
  <c r="CC5" i="1"/>
  <c r="BE5" i="1"/>
  <c r="AS5" i="1"/>
  <c r="AF5" i="1"/>
  <c r="H5" i="1"/>
  <c r="I5" i="1" s="1"/>
  <c r="P8" i="1"/>
  <c r="O8" i="1" s="1"/>
  <c r="CK8" i="1" l="1"/>
  <c r="CL8" i="1"/>
  <c r="CM8" i="1"/>
  <c r="BZ8" i="1"/>
  <c r="CA8" i="1"/>
  <c r="CB8" i="1"/>
  <c r="BB8" i="1"/>
  <c r="BC8" i="1"/>
  <c r="BD8" i="1"/>
  <c r="AP8" i="1"/>
  <c r="AQ8" i="1"/>
  <c r="AR8" i="1"/>
  <c r="AC8" i="1"/>
  <c r="AD8" i="1"/>
  <c r="AE8" i="1"/>
  <c r="CC8" i="1" l="1"/>
  <c r="CN8" i="1"/>
  <c r="AF8" i="1"/>
  <c r="N8" i="1"/>
  <c r="M8" i="1"/>
  <c r="AS8" i="1"/>
  <c r="BE8" i="1"/>
  <c r="P3" i="1"/>
  <c r="L8" i="1" l="1"/>
  <c r="O3" i="1"/>
  <c r="P7" i="1" l="1"/>
  <c r="O7" i="1" s="1"/>
  <c r="P11" i="1" l="1"/>
  <c r="O11" i="1" s="1"/>
  <c r="AC3" i="1" l="1"/>
  <c r="AD3" i="1"/>
  <c r="AE3" i="1"/>
  <c r="AC9" i="1"/>
  <c r="AD9" i="1"/>
  <c r="AE9" i="1"/>
  <c r="AC4" i="1"/>
  <c r="AD4" i="1"/>
  <c r="AE4" i="1"/>
  <c r="AC11" i="1"/>
  <c r="AD11" i="1"/>
  <c r="AE11" i="1"/>
  <c r="AC6" i="1"/>
  <c r="AD6" i="1"/>
  <c r="AE6" i="1"/>
  <c r="AF6" i="1" l="1"/>
  <c r="AF11" i="1"/>
  <c r="AF4" i="1"/>
  <c r="AF9" i="1"/>
  <c r="AF3" i="1"/>
  <c r="J4" i="1" l="1"/>
  <c r="K4" i="1"/>
  <c r="P4" i="1"/>
  <c r="O4" i="1" s="1"/>
  <c r="AP4" i="1"/>
  <c r="AQ4" i="1"/>
  <c r="AR4" i="1"/>
  <c r="BB4" i="1"/>
  <c r="BC4" i="1"/>
  <c r="BD4" i="1"/>
  <c r="BM4" i="1"/>
  <c r="BN4" i="1"/>
  <c r="BO4" i="1"/>
  <c r="BZ4" i="1"/>
  <c r="CA4" i="1"/>
  <c r="CB4" i="1"/>
  <c r="CK4" i="1"/>
  <c r="CL4" i="1"/>
  <c r="CM4" i="1"/>
  <c r="BP4" i="1" l="1"/>
  <c r="CN4" i="1"/>
  <c r="AS4" i="1"/>
  <c r="CC4" i="1"/>
  <c r="BE4" i="1"/>
  <c r="M4" i="1"/>
  <c r="J12" i="1"/>
  <c r="K12" i="1"/>
  <c r="AC12" i="1"/>
  <c r="AD12" i="1"/>
  <c r="AE12" i="1"/>
  <c r="AP12" i="1"/>
  <c r="AQ12" i="1"/>
  <c r="AR12" i="1"/>
  <c r="BB12" i="1"/>
  <c r="BC12" i="1"/>
  <c r="BD12" i="1"/>
  <c r="BM12" i="1"/>
  <c r="BN12" i="1"/>
  <c r="BO12" i="1"/>
  <c r="BZ12" i="1"/>
  <c r="CA12" i="1"/>
  <c r="CB12" i="1"/>
  <c r="CK12" i="1"/>
  <c r="CL12" i="1"/>
  <c r="CM12" i="1"/>
  <c r="M12" i="1" l="1"/>
  <c r="N12" i="1"/>
  <c r="L12" i="1"/>
  <c r="L4" i="1"/>
  <c r="BP12" i="1"/>
  <c r="CC12" i="1"/>
  <c r="AF12" i="1"/>
  <c r="CN12" i="1"/>
  <c r="AS12" i="1"/>
  <c r="BE12" i="1"/>
  <c r="CM9" i="1"/>
  <c r="CL9" i="1"/>
  <c r="CK9" i="1"/>
  <c r="CB9" i="1"/>
  <c r="CA9" i="1"/>
  <c r="BZ9" i="1"/>
  <c r="BO9" i="1"/>
  <c r="BN9" i="1"/>
  <c r="BM9" i="1"/>
  <c r="BD9" i="1"/>
  <c r="BC9" i="1"/>
  <c r="BB9" i="1"/>
  <c r="AR9" i="1"/>
  <c r="AQ9" i="1"/>
  <c r="AP9" i="1"/>
  <c r="P9" i="1"/>
  <c r="O9" i="1" s="1"/>
  <c r="K9" i="1"/>
  <c r="J9" i="1"/>
  <c r="CM7" i="1"/>
  <c r="CL7" i="1"/>
  <c r="CK7" i="1"/>
  <c r="CB7" i="1"/>
  <c r="CA7" i="1"/>
  <c r="BZ7" i="1"/>
  <c r="BO7" i="1"/>
  <c r="BN7" i="1"/>
  <c r="BM7" i="1"/>
  <c r="BD7" i="1"/>
  <c r="BC7" i="1"/>
  <c r="BB7" i="1"/>
  <c r="AR7" i="1"/>
  <c r="AQ7" i="1"/>
  <c r="AP7" i="1"/>
  <c r="AE7" i="1"/>
  <c r="AD7" i="1"/>
  <c r="AC7" i="1"/>
  <c r="K7" i="1"/>
  <c r="J7" i="1"/>
  <c r="CM3" i="1"/>
  <c r="CL3" i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K3" i="1"/>
  <c r="J3" i="1"/>
  <c r="J11" i="1"/>
  <c r="K11" i="1"/>
  <c r="AP11" i="1"/>
  <c r="AQ11" i="1"/>
  <c r="AR11" i="1"/>
  <c r="BB11" i="1"/>
  <c r="BC11" i="1"/>
  <c r="BD11" i="1"/>
  <c r="BM11" i="1"/>
  <c r="BN11" i="1"/>
  <c r="BO11" i="1"/>
  <c r="BZ11" i="1"/>
  <c r="CA11" i="1"/>
  <c r="CB11" i="1"/>
  <c r="CK11" i="1"/>
  <c r="CL11" i="1"/>
  <c r="CM11" i="1"/>
  <c r="CL6" i="1"/>
  <c r="M3" i="1" l="1"/>
  <c r="N3" i="1"/>
  <c r="M7" i="1"/>
  <c r="N7" i="1"/>
  <c r="N11" i="1"/>
  <c r="M11" i="1"/>
  <c r="AS7" i="1"/>
  <c r="CN7" i="1"/>
  <c r="N9" i="1"/>
  <c r="BE9" i="1"/>
  <c r="AS9" i="1"/>
  <c r="CN9" i="1"/>
  <c r="BP7" i="1"/>
  <c r="BP3" i="1"/>
  <c r="BE3" i="1"/>
  <c r="AF7" i="1"/>
  <c r="CC7" i="1"/>
  <c r="AS3" i="1"/>
  <c r="CN3" i="1"/>
  <c r="CC9" i="1"/>
  <c r="CC3" i="1"/>
  <c r="BE7" i="1"/>
  <c r="BP9" i="1"/>
  <c r="M9" i="1"/>
  <c r="BE11" i="1"/>
  <c r="CN11" i="1"/>
  <c r="AS11" i="1"/>
  <c r="BP11" i="1"/>
  <c r="CC11" i="1"/>
  <c r="BC6" i="1"/>
  <c r="L3" i="1" l="1"/>
  <c r="L7" i="1"/>
  <c r="L11" i="1"/>
  <c r="L9" i="1"/>
  <c r="CM6" i="1"/>
  <c r="CB6" i="1"/>
  <c r="BD6" i="1"/>
  <c r="AR6" i="1"/>
  <c r="J6" i="1"/>
  <c r="K6" i="1"/>
  <c r="P6" i="1"/>
  <c r="O6" i="1" s="1"/>
  <c r="AP6" i="1"/>
  <c r="AQ6" i="1"/>
  <c r="BB6" i="1"/>
  <c r="BM6" i="1"/>
  <c r="BN6" i="1"/>
  <c r="BO6" i="1"/>
  <c r="BZ6" i="1"/>
  <c r="CA6" i="1"/>
  <c r="N6" i="1" l="1"/>
  <c r="BP6" i="1"/>
  <c r="CC6" i="1"/>
  <c r="BE6" i="1"/>
  <c r="AS6" i="1"/>
  <c r="CK6" i="1" l="1"/>
  <c r="M6" i="1" s="1"/>
  <c r="L6" i="1" s="1"/>
  <c r="CN6" i="1" l="1"/>
  <c r="H4" i="1"/>
  <c r="I4" i="1" s="1"/>
  <c r="H11" i="1"/>
  <c r="I11" i="1" s="1"/>
  <c r="H9" i="1"/>
  <c r="I9" i="1" s="1"/>
  <c r="H7" i="1"/>
  <c r="I7" i="1" s="1"/>
  <c r="H12" i="1"/>
  <c r="I12" i="1" s="1"/>
  <c r="H3" i="1"/>
  <c r="I3" i="1" s="1"/>
  <c r="H6" i="1"/>
  <c r="I6" i="1" s="1"/>
</calcChain>
</file>

<file path=xl/sharedStrings.xml><?xml version="1.0" encoding="utf-8"?>
<sst xmlns="http://schemas.openxmlformats.org/spreadsheetml/2006/main" count="201" uniqueCount="123">
  <si>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</si>
  <si>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</si>
  <si>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</si>
  <si>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</si>
  <si>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</si>
  <si>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</si>
  <si>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</si>
  <si>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</si>
  <si>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</si>
  <si>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</si>
  <si>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</si>
  <si>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</si>
  <si>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</si>
  <si>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</si>
  <si>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</si>
  <si>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</si>
  <si>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</si>
  <si>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</si>
  <si>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</si>
  <si>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</si>
  <si>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</si>
  <si>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</si>
  <si>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</si>
  <si>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</si>
  <si>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</si>
  <si>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</si>
  <si>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</si>
  <si>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</si>
  <si>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</si>
  <si>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</si>
  <si>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</si>
  <si>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</si>
  <si>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</si>
  <si>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</si>
  <si>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</si>
  <si>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</si>
  <si>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</si>
  <si>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</si>
  <si>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</si>
  <si>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</si>
  <si>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</si>
  <si>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</si>
  <si>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</si>
  <si>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</si>
  <si>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</si>
  <si>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</si>
  <si>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</si>
  <si>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</si>
  <si>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</si>
  <si>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</si>
  <si>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</si>
  <si>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</si>
  <si>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</si>
  <si>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</si>
  <si>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</si>
  <si>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</si>
  <si>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</si>
  <si>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</si>
  <si>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</si>
  <si>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</si>
  <si>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</si>
  <si>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</si>
  <si>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</si>
  <si>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</si>
  <si>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</si>
  <si>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</si>
  <si>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</si>
  <si>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</si>
  <si>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</si>
  <si>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</si>
  <si>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</si>
  <si>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</si>
  <si>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</si>
  <si>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</si>
  <si>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</si>
  <si>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</si>
  <si>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</si>
  <si>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</si>
  <si>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</si>
  <si>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</si>
  <si>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</si>
  <si>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</si>
  <si>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</si>
  <si>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</si>
  <si>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</si>
  <si>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</si>
  <si>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</si>
  <si>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</si>
  <si>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</si>
  <si>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</si>
  <si>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</si>
  <si>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</si>
  <si>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</si>
  <si>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</si>
  <si>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</si>
  <si>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</si>
  <si>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</si>
  <si>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</si>
  <si>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</si>
  <si>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</si>
  <si>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</si>
  <si>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</si>
  <si>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Finger</t>
  </si>
  <si>
    <t>Bay 5
Inconvenience Store</t>
  </si>
  <si>
    <t>Bay 6
Break In</t>
  </si>
  <si>
    <t>Bay 2
Classics With A Twist or Two or Three, Part 1</t>
  </si>
  <si>
    <t>Bay 4
Gang Parade</t>
  </si>
  <si>
    <t>Bay 3
Classics With A Twist or Two or Three, Part 2</t>
  </si>
  <si>
    <t>Mark S</t>
  </si>
  <si>
    <t>Paul D</t>
  </si>
  <si>
    <t>Ryan D</t>
  </si>
  <si>
    <t>NFC</t>
  </si>
  <si>
    <t>Lacy C</t>
  </si>
  <si>
    <t>Rob D</t>
  </si>
  <si>
    <t>Mick M</t>
  </si>
  <si>
    <t>Dino P</t>
  </si>
  <si>
    <t>Timothy H</t>
  </si>
  <si>
    <t>FRIDPA
Pikes Peak
B.U.G. Side-Match
March 17, 2019</t>
  </si>
  <si>
    <t>Action</t>
  </si>
  <si>
    <t>Sights</t>
  </si>
  <si>
    <t>Larry M</t>
  </si>
  <si>
    <t>Auto</t>
  </si>
  <si>
    <t>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</si>
</sst>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4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" fontId="1" fillId="0" borderId="8" xfId="0" applyNumberFormat="1" applyFont="1" applyBorder="1" applyAlignment="1">
      <alignment horizontal="center" vertical="center"/>
    </xf>
    <xf numFmtId="49" fontId="0" fillId="0" borderId="6" xfId="0" applyNumberFormat="1" applyBorder="1" applyAlignment="1" applyProtection="1">
      <alignment horizontal="left" vertical="center"/>
      <protection locked="0"/>
    </xf>
    <xf numFmtId="164" fontId="0" fillId="0" borderId="6" xfId="0" applyNumberFormat="1" applyBorder="1" applyAlignment="1">
      <alignment horizontal="right" vertical="center"/>
    </xf>
    <xf numFmtId="2" fontId="0" fillId="0" borderId="8" xfId="0" applyNumberFormat="1" applyBorder="1" applyAlignment="1">
      <alignment horizontal="right" vertical="center"/>
    </xf>
    <xf numFmtId="2" fontId="0" fillId="0" borderId="6" xfId="0" applyNumberFormat="1" applyBorder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right" vertical="center"/>
      <protection locked="0"/>
    </xf>
    <xf numFmtId="2" fontId="0" fillId="0" borderId="8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0" fontId="0" fillId="0" borderId="6" xfId="0" applyBorder="1"/>
    <xf numFmtId="2" fontId="2" fillId="0" borderId="13" xfId="0" applyNumberFormat="1" applyFont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" fontId="0" fillId="0" borderId="14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5" xfId="0" applyNumberFormat="1" applyFont="1" applyBorder="1" applyAlignment="1">
      <alignment horizontal="right" vertical="center"/>
    </xf>
    <xf numFmtId="49" fontId="0" fillId="0" borderId="22" xfId="0" applyNumberFormat="1" applyBorder="1"/>
    <xf numFmtId="0" fontId="0" fillId="0" borderId="21" xfId="0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0" fillId="0" borderId="25" xfId="0" applyNumberFormat="1" applyBorder="1" applyAlignment="1" applyProtection="1">
      <alignment horizontal="right" vertical="center"/>
      <protection locked="0"/>
    </xf>
    <xf numFmtId="2" fontId="2" fillId="0" borderId="23" xfId="0" applyNumberFormat="1" applyFont="1" applyBorder="1" applyAlignment="1">
      <alignment horizontal="right" vertical="center"/>
    </xf>
    <xf numFmtId="0" fontId="0" fillId="0" borderId="11" xfId="0" applyBorder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1" fontId="0" fillId="0" borderId="25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0" fontId="0" fillId="0" borderId="26" xfId="0" applyBorder="1"/>
    <xf numFmtId="0" fontId="0" fillId="0" borderId="27" xfId="0" applyBorder="1"/>
    <xf numFmtId="49" fontId="0" fillId="0" borderId="27" xfId="0" applyNumberFormat="1" applyBorder="1"/>
    <xf numFmtId="0" fontId="5" fillId="0" borderId="0" xfId="0" applyFont="1"/>
    <xf numFmtId="49" fontId="2" fillId="2" borderId="19" xfId="0" applyNumberFormat="1" applyFont="1" applyFill="1" applyBorder="1" applyAlignment="1">
      <alignment horizontal="center"/>
    </xf>
    <xf numFmtId="49" fontId="8" fillId="0" borderId="29" xfId="0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6" xfId="0" applyNumberFormat="1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left" wrapText="1"/>
    </xf>
    <xf numFmtId="49" fontId="2" fillId="2" borderId="13" xfId="0" applyNumberFormat="1" applyFont="1" applyFill="1" applyBorder="1" applyAlignment="1">
      <alignment horizontal="center" wrapText="1"/>
    </xf>
    <xf numFmtId="49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" xfId="0" applyNumberFormat="1" applyFont="1" applyFill="1" applyBorder="1" applyAlignment="1">
      <alignment horizontal="center" vertical="center" textRotation="18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4" xfId="0" applyNumberFormat="1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3" borderId="8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13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right" vertical="center"/>
    </xf>
    <xf numFmtId="2" fontId="0" fillId="3" borderId="11" xfId="0" applyNumberFormat="1" applyFill="1" applyBorder="1" applyAlignment="1">
      <alignment horizontal="right" vertical="center"/>
    </xf>
    <xf numFmtId="1" fontId="0" fillId="3" borderId="11" xfId="0" applyNumberFormat="1" applyFill="1" applyBorder="1" applyAlignment="1">
      <alignment horizontal="right" vertical="center"/>
    </xf>
    <xf numFmtId="164" fontId="0" fillId="3" borderId="11" xfId="0" applyNumberFormat="1" applyFill="1" applyBorder="1" applyAlignment="1">
      <alignment horizontal="right" vertical="center"/>
    </xf>
    <xf numFmtId="1" fontId="0" fillId="3" borderId="14" xfId="0" applyNumberFormat="1" applyFill="1" applyBorder="1" applyAlignment="1">
      <alignment horizontal="right" vertical="center"/>
    </xf>
    <xf numFmtId="1" fontId="0" fillId="3" borderId="6" xfId="0" applyNumberFormat="1" applyFill="1" applyBorder="1" applyAlignment="1" applyProtection="1">
      <alignment horizontal="right" vertical="center"/>
      <protection locked="0"/>
    </xf>
    <xf numFmtId="1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12" xfId="0" applyNumberFormat="1" applyFill="1" applyBorder="1" applyAlignment="1">
      <alignment horizontal="right" vertical="center"/>
    </xf>
    <xf numFmtId="49" fontId="5" fillId="2" borderId="29" xfId="0" applyNumberFormat="1" applyFont="1" applyFill="1" applyBorder="1" applyAlignment="1">
      <alignment horizontal="center" wrapText="1"/>
    </xf>
    <xf numFmtId="49" fontId="2" fillId="0" borderId="16" xfId="0" applyNumberFormat="1" applyFont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2" borderId="19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horizontal="center" wrapText="1"/>
    </xf>
    <xf numFmtId="49" fontId="2" fillId="3" borderId="16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6" fillId="2" borderId="16" xfId="0" applyNumberFormat="1" applyFont="1" applyFill="1" applyBorder="1" applyAlignment="1">
      <alignment horizontal="center" wrapText="1"/>
    </xf>
    <xf numFmtId="49" fontId="4" fillId="2" borderId="18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49" fontId="8" fillId="3" borderId="11" xfId="0" applyNumberFormat="1" applyFont="1" applyFill="1" applyBorder="1" applyAlignment="1" applyProtection="1">
      <alignment horizontal="left" vertical="center"/>
      <protection locked="0"/>
    </xf>
    <xf numFmtId="49" fontId="0" fillId="3" borderId="11" xfId="0" applyNumberFormat="1" applyFill="1" applyBorder="1" applyAlignment="1" applyProtection="1">
      <alignment horizontal="left" vertical="center"/>
      <protection locked="0"/>
    </xf>
    <xf numFmtId="49" fontId="8" fillId="3" borderId="11" xfId="0" applyNumberFormat="1" applyFont="1" applyFill="1" applyBorder="1" applyAlignment="1" applyProtection="1">
      <alignment horizontal="center" vertical="center"/>
      <protection locked="0"/>
    </xf>
    <xf numFmtId="49" fontId="8" fillId="3" borderId="23" xfId="0" applyNumberFormat="1" applyFont="1" applyFill="1" applyBorder="1" applyAlignment="1" applyProtection="1">
      <alignment horizontal="center" vertical="center"/>
      <protection locked="0"/>
    </xf>
    <xf numFmtId="49" fontId="8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>
      <alignment horizontal="center" vertical="center"/>
    </xf>
    <xf numFmtId="1" fontId="1" fillId="3" borderId="11" xfId="0" applyNumberFormat="1" applyFont="1" applyFill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" fontId="3" fillId="3" borderId="24" xfId="0" applyNumberFormat="1" applyFont="1" applyFill="1" applyBorder="1" applyAlignment="1">
      <alignment horizontal="center" vertical="center"/>
    </xf>
    <xf numFmtId="2" fontId="0" fillId="3" borderId="12" xfId="0" applyNumberFormat="1" applyFill="1" applyBorder="1" applyAlignment="1" applyProtection="1">
      <alignment horizontal="right" vertical="center"/>
      <protection locked="0"/>
    </xf>
    <xf numFmtId="2" fontId="0" fillId="3" borderId="11" xfId="0" applyNumberFormat="1" applyFill="1" applyBorder="1" applyAlignment="1" applyProtection="1">
      <alignment horizontal="right" vertical="center"/>
      <protection locked="0"/>
    </xf>
    <xf numFmtId="2" fontId="2" fillId="3" borderId="2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28"/>
  <sheetViews>
    <sheetView tabSelected="1" zoomScale="92" zoomScaleNormal="92" zoomScaleSheetLayoutView="100" workbookViewId="0">
      <selection activeCell="B3" sqref="B3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3.28515625" hidden="1" customWidth="1"/>
    <col min="4" max="4" width="3.42578125" style="8" hidden="1" customWidth="1"/>
    <col min="5" max="5" width="6" customWidth="1"/>
    <col min="6" max="6" width="7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hidden="1" customWidth="1"/>
    <col min="18" max="23" width="5.5703125" hidden="1" customWidth="1"/>
    <col min="24" max="24" width="3.85546875" hidden="1" customWidth="1"/>
    <col min="25" max="25" width="2.28515625" hidden="1" customWidth="1"/>
    <col min="26" max="26" width="2.85546875" hidden="1" customWidth="1"/>
    <col min="27" max="27" width="2.28515625" hidden="1" customWidth="1"/>
    <col min="28" max="28" width="3.5703125" hidden="1" customWidth="1"/>
    <col min="29" max="29" width="9" hidden="1" customWidth="1"/>
    <col min="30" max="30" width="4.5703125" hidden="1" customWidth="1"/>
    <col min="31" max="31" width="4.28515625" hidden="1" customWidth="1"/>
    <col min="32" max="32" width="7" style="3" hidden="1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3" max="43" width="4.5703125" bestFit="1" customWidth="1"/>
    <col min="44" max="44" width="4.28515625" bestFit="1" customWidth="1"/>
    <col min="46" max="46" width="8" hidden="1" customWidth="1"/>
    <col min="47" max="48" width="5.5703125" hidden="1" customWidth="1"/>
    <col min="49" max="49" width="4.85546875" hidden="1" customWidth="1"/>
    <col min="50" max="50" width="2.7109375" hidden="1" customWidth="1"/>
    <col min="51" max="51" width="2.28515625" hidden="1" customWidth="1"/>
    <col min="52" max="52" width="2.140625" hidden="1" customWidth="1"/>
    <col min="53" max="53" width="3.5703125" hidden="1" customWidth="1"/>
    <col min="54" max="54" width="7.42578125" hidden="1" customWidth="1"/>
    <col min="55" max="55" width="4.5703125" hidden="1" customWidth="1"/>
    <col min="56" max="56" width="4.28515625" hidden="1" customWidth="1"/>
    <col min="57" max="57" width="8.5703125" hidden="1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0" bestFit="1" customWidth="1"/>
  </cols>
  <sheetData>
    <row r="1" spans="1:324" ht="72.75" customHeight="1" thickTop="1" x14ac:dyDescent="0.25">
      <c r="A1" s="120" t="s">
        <v>117</v>
      </c>
      <c r="B1" s="112"/>
      <c r="C1" s="112"/>
      <c r="D1" s="112"/>
      <c r="E1" s="112"/>
      <c r="F1" s="112"/>
      <c r="G1" s="76"/>
      <c r="H1" s="15" t="s">
        <v>65</v>
      </c>
      <c r="I1" s="16" t="s">
        <v>66</v>
      </c>
      <c r="J1" s="121" t="s">
        <v>28</v>
      </c>
      <c r="K1" s="122"/>
      <c r="L1" s="114" t="s">
        <v>95</v>
      </c>
      <c r="M1" s="123"/>
      <c r="N1" s="123"/>
      <c r="O1" s="123"/>
      <c r="P1" s="124"/>
      <c r="Q1" s="116" t="s">
        <v>105</v>
      </c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1" t="s">
        <v>107</v>
      </c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1" t="s">
        <v>106</v>
      </c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4" t="s">
        <v>82</v>
      </c>
      <c r="BG1" s="115"/>
      <c r="BH1" s="115"/>
      <c r="BI1" s="115"/>
      <c r="BJ1" s="115"/>
      <c r="BK1" s="115"/>
      <c r="BL1" s="115"/>
      <c r="BM1" s="115"/>
      <c r="BN1" s="115"/>
      <c r="BO1" s="115"/>
      <c r="BP1" s="111"/>
      <c r="BQ1" s="116" t="s">
        <v>103</v>
      </c>
      <c r="BR1" s="112"/>
      <c r="BS1" s="112"/>
      <c r="BT1" s="112"/>
      <c r="BU1" s="112"/>
      <c r="BV1" s="112"/>
      <c r="BW1" s="112"/>
      <c r="BX1" s="112"/>
      <c r="BY1" s="112"/>
      <c r="BZ1" s="112"/>
      <c r="CA1" s="112"/>
      <c r="CB1" s="112"/>
      <c r="CC1" s="112"/>
      <c r="CD1" s="117" t="s">
        <v>104</v>
      </c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9" t="s">
        <v>96</v>
      </c>
      <c r="CP1" s="110"/>
      <c r="CQ1" s="110"/>
      <c r="CR1" s="110"/>
      <c r="CS1" s="110"/>
      <c r="CT1" s="110"/>
      <c r="CU1" s="110"/>
      <c r="CV1" s="110"/>
      <c r="CW1" s="110"/>
      <c r="CX1" s="110"/>
      <c r="CY1" s="110"/>
      <c r="CZ1" s="110" t="s">
        <v>0</v>
      </c>
      <c r="DA1" s="110"/>
      <c r="DB1" s="110"/>
      <c r="DC1" s="110"/>
      <c r="DD1" s="110"/>
      <c r="DE1" s="110"/>
      <c r="DF1" s="110"/>
      <c r="DG1" s="110"/>
      <c r="DH1" s="110"/>
      <c r="DI1" s="110"/>
      <c r="DJ1" s="110"/>
      <c r="DK1" s="110" t="s">
        <v>1</v>
      </c>
      <c r="DL1" s="110"/>
      <c r="DM1" s="110"/>
      <c r="DN1" s="110"/>
      <c r="DO1" s="110"/>
      <c r="DP1" s="110"/>
      <c r="DQ1" s="110"/>
      <c r="DR1" s="110"/>
      <c r="DS1" s="110"/>
      <c r="DT1" s="110"/>
      <c r="DU1" s="110"/>
      <c r="DV1" s="110" t="s">
        <v>2</v>
      </c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 t="s">
        <v>3</v>
      </c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 t="s">
        <v>4</v>
      </c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 t="s">
        <v>5</v>
      </c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 t="s">
        <v>6</v>
      </c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 t="s">
        <v>7</v>
      </c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 t="s">
        <v>8</v>
      </c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 t="s">
        <v>9</v>
      </c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 t="s">
        <v>10</v>
      </c>
      <c r="HG1" s="110"/>
      <c r="HH1" s="110"/>
      <c r="HI1" s="110"/>
      <c r="HJ1" s="110"/>
      <c r="HK1" s="110"/>
      <c r="HL1" s="110"/>
      <c r="HM1" s="110"/>
      <c r="HN1" s="110"/>
      <c r="HO1" s="110"/>
      <c r="HP1" s="110"/>
      <c r="HQ1" s="110" t="s">
        <v>11</v>
      </c>
      <c r="HR1" s="110"/>
      <c r="HS1" s="110"/>
      <c r="HT1" s="110"/>
      <c r="HU1" s="110"/>
      <c r="HV1" s="110"/>
      <c r="HW1" s="110"/>
      <c r="HX1" s="110"/>
      <c r="HY1" s="110"/>
      <c r="HZ1" s="110"/>
      <c r="IA1" s="110"/>
      <c r="IB1" s="110" t="s">
        <v>12</v>
      </c>
      <c r="IC1" s="110"/>
      <c r="ID1" s="110"/>
      <c r="IE1" s="110"/>
      <c r="IF1" s="110"/>
      <c r="IG1" s="110"/>
      <c r="IH1" s="110"/>
      <c r="II1" s="110"/>
      <c r="IJ1" s="110"/>
      <c r="IK1" s="110"/>
      <c r="IL1" s="113"/>
      <c r="IM1" s="49"/>
    </row>
    <row r="2" spans="1:324" ht="75.75" customHeight="1" x14ac:dyDescent="0.2">
      <c r="A2" s="79" t="s">
        <v>81</v>
      </c>
      <c r="B2" s="80" t="s">
        <v>80</v>
      </c>
      <c r="C2" s="80" t="s">
        <v>86</v>
      </c>
      <c r="D2" s="81" t="s">
        <v>87</v>
      </c>
      <c r="E2" s="80" t="s">
        <v>118</v>
      </c>
      <c r="F2" s="82" t="s">
        <v>119</v>
      </c>
      <c r="G2" s="109" t="s">
        <v>102</v>
      </c>
      <c r="H2" s="83" t="s">
        <v>52</v>
      </c>
      <c r="I2" s="84" t="s">
        <v>52</v>
      </c>
      <c r="J2" s="85" t="s">
        <v>63</v>
      </c>
      <c r="K2" s="86" t="s">
        <v>64</v>
      </c>
      <c r="L2" s="79" t="s">
        <v>49</v>
      </c>
      <c r="M2" s="87" t="s">
        <v>89</v>
      </c>
      <c r="N2" s="87" t="s">
        <v>47</v>
      </c>
      <c r="O2" s="87" t="s">
        <v>48</v>
      </c>
      <c r="P2" s="88" t="s">
        <v>46</v>
      </c>
      <c r="Q2" s="89" t="s">
        <v>30</v>
      </c>
      <c r="R2" s="80" t="s">
        <v>31</v>
      </c>
      <c r="S2" s="80" t="s">
        <v>32</v>
      </c>
      <c r="T2" s="80" t="s">
        <v>33</v>
      </c>
      <c r="U2" s="80" t="s">
        <v>34</v>
      </c>
      <c r="V2" s="80" t="s">
        <v>35</v>
      </c>
      <c r="W2" s="80" t="s">
        <v>36</v>
      </c>
      <c r="X2" s="80" t="s">
        <v>29</v>
      </c>
      <c r="Y2" s="80" t="s">
        <v>37</v>
      </c>
      <c r="Z2" s="80" t="s">
        <v>97</v>
      </c>
      <c r="AA2" s="80" t="s">
        <v>93</v>
      </c>
      <c r="AB2" s="90" t="s">
        <v>40</v>
      </c>
      <c r="AC2" s="89" t="s">
        <v>41</v>
      </c>
      <c r="AD2" s="80" t="s">
        <v>29</v>
      </c>
      <c r="AE2" s="80" t="s">
        <v>42</v>
      </c>
      <c r="AF2" s="82" t="s">
        <v>43</v>
      </c>
      <c r="AG2" s="89" t="s">
        <v>30</v>
      </c>
      <c r="AH2" s="80" t="s">
        <v>31</v>
      </c>
      <c r="AI2" s="80" t="s">
        <v>32</v>
      </c>
      <c r="AJ2" s="80" t="s">
        <v>33</v>
      </c>
      <c r="AK2" s="80" t="s">
        <v>29</v>
      </c>
      <c r="AL2" s="80" t="s">
        <v>37</v>
      </c>
      <c r="AM2" s="80" t="s">
        <v>97</v>
      </c>
      <c r="AN2" s="80" t="s">
        <v>93</v>
      </c>
      <c r="AO2" s="90" t="s">
        <v>40</v>
      </c>
      <c r="AP2" s="89" t="s">
        <v>41</v>
      </c>
      <c r="AQ2" s="80" t="s">
        <v>29</v>
      </c>
      <c r="AR2" s="80" t="s">
        <v>42</v>
      </c>
      <c r="AS2" s="82" t="s">
        <v>43</v>
      </c>
      <c r="AT2" s="89" t="s">
        <v>85</v>
      </c>
      <c r="AU2" s="80" t="s">
        <v>31</v>
      </c>
      <c r="AV2" s="80" t="s">
        <v>32</v>
      </c>
      <c r="AW2" s="80" t="s">
        <v>29</v>
      </c>
      <c r="AX2" s="80" t="s">
        <v>37</v>
      </c>
      <c r="AY2" s="80" t="s">
        <v>97</v>
      </c>
      <c r="AZ2" s="80" t="s">
        <v>93</v>
      </c>
      <c r="BA2" s="90" t="s">
        <v>40</v>
      </c>
      <c r="BB2" s="89" t="s">
        <v>41</v>
      </c>
      <c r="BC2" s="80" t="s">
        <v>29</v>
      </c>
      <c r="BD2" s="80" t="s">
        <v>42</v>
      </c>
      <c r="BE2" s="82" t="s">
        <v>43</v>
      </c>
      <c r="BF2" s="89" t="s">
        <v>82</v>
      </c>
      <c r="BG2" s="80" t="s">
        <v>30</v>
      </c>
      <c r="BH2" s="80" t="s">
        <v>29</v>
      </c>
      <c r="BI2" s="80" t="s">
        <v>37</v>
      </c>
      <c r="BJ2" s="80" t="s">
        <v>38</v>
      </c>
      <c r="BK2" s="80" t="s">
        <v>39</v>
      </c>
      <c r="BL2" s="90" t="s">
        <v>40</v>
      </c>
      <c r="BM2" s="91" t="s">
        <v>41</v>
      </c>
      <c r="BN2" s="87" t="s">
        <v>45</v>
      </c>
      <c r="BO2" s="87" t="s">
        <v>42</v>
      </c>
      <c r="BP2" s="87" t="s">
        <v>43</v>
      </c>
      <c r="BQ2" s="89" t="s">
        <v>85</v>
      </c>
      <c r="BR2" s="80" t="s">
        <v>31</v>
      </c>
      <c r="BS2" s="80" t="s">
        <v>32</v>
      </c>
      <c r="BT2" s="80" t="s">
        <v>33</v>
      </c>
      <c r="BU2" s="80" t="s">
        <v>29</v>
      </c>
      <c r="BV2" s="80" t="s">
        <v>37</v>
      </c>
      <c r="BW2" s="80" t="s">
        <v>97</v>
      </c>
      <c r="BX2" s="80" t="s">
        <v>93</v>
      </c>
      <c r="BY2" s="90" t="s">
        <v>40</v>
      </c>
      <c r="BZ2" s="89" t="s">
        <v>41</v>
      </c>
      <c r="CA2" s="80" t="s">
        <v>29</v>
      </c>
      <c r="CB2" s="90" t="s">
        <v>42</v>
      </c>
      <c r="CC2" s="92" t="s">
        <v>43</v>
      </c>
      <c r="CD2" s="93" t="s">
        <v>30</v>
      </c>
      <c r="CE2" s="94" t="s">
        <v>31</v>
      </c>
      <c r="CF2" s="94" t="s">
        <v>29</v>
      </c>
      <c r="CG2" s="94" t="s">
        <v>37</v>
      </c>
      <c r="CH2" s="94" t="s">
        <v>97</v>
      </c>
      <c r="CI2" s="94" t="s">
        <v>93</v>
      </c>
      <c r="CJ2" s="95" t="s">
        <v>40</v>
      </c>
      <c r="CK2" s="93" t="s">
        <v>41</v>
      </c>
      <c r="CL2" s="94" t="s">
        <v>29</v>
      </c>
      <c r="CM2" s="94" t="s">
        <v>42</v>
      </c>
      <c r="CN2" s="96" t="s">
        <v>43</v>
      </c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8"/>
      <c r="CZ2" s="99"/>
      <c r="DA2" s="97"/>
      <c r="DB2" s="97"/>
      <c r="DC2" s="97"/>
      <c r="DD2" s="97"/>
      <c r="DE2" s="97"/>
      <c r="DF2" s="97"/>
      <c r="DG2" s="97"/>
      <c r="DH2" s="97"/>
      <c r="DI2" s="97"/>
      <c r="DJ2" s="98"/>
      <c r="DK2" s="99"/>
      <c r="DL2" s="97"/>
      <c r="DM2" s="97"/>
      <c r="DN2" s="97"/>
      <c r="DO2" s="97"/>
      <c r="DP2" s="97"/>
      <c r="DQ2" s="97"/>
      <c r="DR2" s="97"/>
      <c r="DS2" s="97"/>
      <c r="DT2" s="97"/>
      <c r="DU2" s="98"/>
      <c r="DV2" s="99"/>
      <c r="DW2" s="97"/>
      <c r="DX2" s="97"/>
      <c r="DY2" s="97"/>
      <c r="DZ2" s="97"/>
      <c r="EA2" s="97"/>
      <c r="EB2" s="97"/>
      <c r="EC2" s="97"/>
      <c r="ED2" s="97"/>
      <c r="EE2" s="97"/>
      <c r="EF2" s="98"/>
      <c r="EG2" s="99"/>
      <c r="EH2" s="97"/>
      <c r="EI2" s="97"/>
      <c r="EJ2" s="97"/>
      <c r="EK2" s="97"/>
      <c r="EL2" s="97"/>
      <c r="EM2" s="97"/>
      <c r="EN2" s="97"/>
      <c r="EO2" s="97"/>
      <c r="EP2" s="97"/>
      <c r="EQ2" s="98"/>
      <c r="ER2" s="99"/>
      <c r="ES2" s="97"/>
      <c r="ET2" s="97"/>
      <c r="EU2" s="97"/>
      <c r="EV2" s="97"/>
      <c r="EW2" s="97"/>
      <c r="EX2" s="97"/>
      <c r="EY2" s="97"/>
      <c r="EZ2" s="97"/>
      <c r="FA2" s="97"/>
      <c r="FB2" s="98"/>
      <c r="FC2" s="99"/>
      <c r="FD2" s="97"/>
      <c r="FE2" s="97"/>
      <c r="FF2" s="97"/>
      <c r="FG2" s="97"/>
      <c r="FH2" s="97"/>
      <c r="FI2" s="97"/>
      <c r="FJ2" s="97"/>
      <c r="FK2" s="97"/>
      <c r="FL2" s="97"/>
      <c r="FM2" s="98"/>
      <c r="FN2" s="99"/>
      <c r="FO2" s="97"/>
      <c r="FP2" s="97"/>
      <c r="FQ2" s="97"/>
      <c r="FR2" s="97"/>
      <c r="FS2" s="97"/>
      <c r="FT2" s="97"/>
      <c r="FU2" s="97"/>
      <c r="FV2" s="97"/>
      <c r="FW2" s="97"/>
      <c r="FX2" s="98"/>
      <c r="FY2" s="99"/>
      <c r="FZ2" s="97"/>
      <c r="GA2" s="97"/>
      <c r="GB2" s="97"/>
      <c r="GC2" s="97"/>
      <c r="GD2" s="97"/>
      <c r="GE2" s="97"/>
      <c r="GF2" s="97"/>
      <c r="GG2" s="97"/>
      <c r="GH2" s="97"/>
      <c r="GI2" s="98"/>
      <c r="GJ2" s="99"/>
      <c r="GK2" s="97"/>
      <c r="GL2" s="97"/>
      <c r="GM2" s="97"/>
      <c r="GN2" s="97"/>
      <c r="GO2" s="97"/>
      <c r="GP2" s="97"/>
      <c r="GQ2" s="97"/>
      <c r="GR2" s="97"/>
      <c r="GS2" s="97"/>
      <c r="GT2" s="98"/>
      <c r="GU2" s="99"/>
      <c r="GV2" s="97"/>
      <c r="GW2" s="97"/>
      <c r="GX2" s="97"/>
      <c r="GY2" s="97"/>
      <c r="GZ2" s="97"/>
      <c r="HA2" s="97"/>
      <c r="HB2" s="97"/>
      <c r="HC2" s="97"/>
      <c r="HD2" s="97"/>
      <c r="HE2" s="98"/>
      <c r="HF2" s="99"/>
      <c r="HG2" s="97"/>
      <c r="HH2" s="97"/>
      <c r="HI2" s="97"/>
      <c r="HJ2" s="97"/>
      <c r="HK2" s="97"/>
      <c r="HL2" s="97"/>
      <c r="HM2" s="97"/>
      <c r="HN2" s="97"/>
      <c r="HO2" s="97"/>
      <c r="HP2" s="98"/>
      <c r="HQ2" s="99"/>
      <c r="HR2" s="97"/>
      <c r="HS2" s="97"/>
      <c r="HT2" s="97"/>
      <c r="HU2" s="97"/>
      <c r="HV2" s="97"/>
      <c r="HW2" s="97"/>
      <c r="HX2" s="97"/>
      <c r="HY2" s="97"/>
      <c r="HZ2" s="97"/>
      <c r="IA2" s="98"/>
      <c r="IB2" s="99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49"/>
    </row>
    <row r="3" spans="1:324" x14ac:dyDescent="0.2">
      <c r="A3" s="29">
        <v>1</v>
      </c>
      <c r="B3" s="42" t="s">
        <v>116</v>
      </c>
      <c r="C3" s="21"/>
      <c r="D3" s="43"/>
      <c r="E3" s="43" t="s">
        <v>121</v>
      </c>
      <c r="F3" s="44" t="s">
        <v>122</v>
      </c>
      <c r="G3" s="77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 t="str">
        <f>IF(ISNA(VLOOKUP(F3,SortLookup!$A$7:$B$11,2,FALSE))," ",VLOOKUP(F3,SortLookup!$A$7:$B$11,2,FALSE))</f>
        <v xml:space="preserve"> </v>
      </c>
      <c r="L3" s="38">
        <f>M3+N3+P3</f>
        <v>27.75</v>
      </c>
      <c r="M3" s="39">
        <f>AC3+AP3+BB3+BM3+BZ3+CK3+CV2+DG2+DR2+EC2+EN2+EY2+FJ2+FU2+GF2+GQ2+HB2+HM2+HX2+II2</f>
        <v>25.75</v>
      </c>
      <c r="N3" s="32">
        <f>AE3+AR3+BD3+BO3+CB3+CM3+CX2+DI2+DT2+EE2+EP2+FA2+FL2+FW2+GH2+GS2+HD2+HO2+HZ2+IK2</f>
        <v>0</v>
      </c>
      <c r="O3" s="33">
        <f>P3</f>
        <v>2</v>
      </c>
      <c r="P3" s="40">
        <f>X3+AK3+AW3+BH3+BU3+CF3+CQ2+DB2+DM2+DX2+EI2+ET2+FE2+FP2+GA2+GL2+GW2+HH2+HS2+ID2</f>
        <v>2</v>
      </c>
      <c r="Q3" s="27"/>
      <c r="R3" s="24"/>
      <c r="S3" s="24"/>
      <c r="T3" s="24"/>
      <c r="U3" s="24"/>
      <c r="V3" s="24"/>
      <c r="W3" s="24"/>
      <c r="X3" s="25"/>
      <c r="Y3" s="25"/>
      <c r="Z3" s="25"/>
      <c r="AA3" s="25"/>
      <c r="AB3" s="26"/>
      <c r="AC3" s="23">
        <f>Q3+R3+S3+T3+U3+V3+W3</f>
        <v>0</v>
      </c>
      <c r="AD3" s="22">
        <f>X3</f>
        <v>0</v>
      </c>
      <c r="AE3" s="19">
        <f>(Y3*3)+(Z3*10)+(AA3*5)+(AB3*20)</f>
        <v>0</v>
      </c>
      <c r="AF3" s="37">
        <f>AC3+AD3+AE3</f>
        <v>0</v>
      </c>
      <c r="AG3" s="27">
        <v>25.75</v>
      </c>
      <c r="AH3" s="24"/>
      <c r="AI3" s="24"/>
      <c r="AJ3" s="24"/>
      <c r="AK3" s="25">
        <v>2</v>
      </c>
      <c r="AL3" s="25">
        <v>0</v>
      </c>
      <c r="AM3" s="25">
        <v>0</v>
      </c>
      <c r="AN3" s="25">
        <v>0</v>
      </c>
      <c r="AO3" s="26">
        <v>0</v>
      </c>
      <c r="AP3" s="23">
        <f>AG3+AH3+AI3+AJ3</f>
        <v>25.75</v>
      </c>
      <c r="AQ3" s="22">
        <f>AK3</f>
        <v>2</v>
      </c>
      <c r="AR3" s="19">
        <f>(AL3*3)+(AM3*10)+(AN3*5)+(AO3*20)</f>
        <v>0</v>
      </c>
      <c r="AS3" s="37">
        <f>AP3+AQ3+AR3</f>
        <v>27.75</v>
      </c>
      <c r="AT3" s="27"/>
      <c r="AU3" s="24"/>
      <c r="AV3" s="24"/>
      <c r="AW3" s="25"/>
      <c r="AX3" s="25"/>
      <c r="AY3" s="25"/>
      <c r="AZ3" s="25"/>
      <c r="BA3" s="26"/>
      <c r="BB3" s="23">
        <f>AT3+AU3+AV3</f>
        <v>0</v>
      </c>
      <c r="BC3" s="22">
        <f>AW3</f>
        <v>0</v>
      </c>
      <c r="BD3" s="19">
        <f>(AX3*3)+(AY3*10)+(AZ3*5)+(BA3*20)</f>
        <v>0</v>
      </c>
      <c r="BE3" s="37">
        <f>BB3+BC3+BD3</f>
        <v>0</v>
      </c>
      <c r="BF3" s="23"/>
      <c r="BG3" s="36"/>
      <c r="BH3" s="25"/>
      <c r="BI3" s="25"/>
      <c r="BJ3" s="25"/>
      <c r="BK3" s="25"/>
      <c r="BL3" s="26"/>
      <c r="BM3" s="35">
        <f>BF3+BG3</f>
        <v>0</v>
      </c>
      <c r="BN3" s="33">
        <f>BH3/2</f>
        <v>0</v>
      </c>
      <c r="BO3" s="32">
        <f>(BI3*3)+(BJ3*5)+(BK3*5)+(BL3*20)</f>
        <v>0</v>
      </c>
      <c r="BP3" s="31">
        <f>BM3+BN3+BO3</f>
        <v>0</v>
      </c>
      <c r="BQ3" s="27"/>
      <c r="BR3" s="24"/>
      <c r="BS3" s="24"/>
      <c r="BT3" s="24"/>
      <c r="BU3" s="25"/>
      <c r="BV3" s="25"/>
      <c r="BW3" s="25"/>
      <c r="BX3" s="25"/>
      <c r="BY3" s="26"/>
      <c r="BZ3" s="23">
        <f>BQ3+BR3+BS3+BT3</f>
        <v>0</v>
      </c>
      <c r="CA3" s="22">
        <f>BU3</f>
        <v>0</v>
      </c>
      <c r="CB3" s="28">
        <f>(BV3*3)+(BW3*10)+(BX3*5)+(BY3*20)</f>
        <v>0</v>
      </c>
      <c r="CC3" s="46">
        <f>BZ3+CA3+CB3</f>
        <v>0</v>
      </c>
      <c r="CD3" s="27"/>
      <c r="CE3" s="24"/>
      <c r="CF3" s="25"/>
      <c r="CG3" s="25"/>
      <c r="CH3" s="25"/>
      <c r="CI3" s="25"/>
      <c r="CJ3" s="26"/>
      <c r="CK3" s="23">
        <f>CD3+CE3</f>
        <v>0</v>
      </c>
      <c r="CL3" s="22">
        <f>CF3</f>
        <v>0</v>
      </c>
      <c r="CM3" s="19">
        <f>(CG3*3)+(CH3*10)+(CI3*5)+(CJ3*20)</f>
        <v>0</v>
      </c>
      <c r="CN3" s="37">
        <f>CK3+CL3+CM3</f>
        <v>0</v>
      </c>
      <c r="CO3" s="1"/>
      <c r="CP3" s="1"/>
      <c r="CQ3" s="2"/>
      <c r="CR3" s="2"/>
      <c r="CS3" s="2"/>
      <c r="CT3" s="2"/>
      <c r="CU3" s="2"/>
      <c r="CV3" s="41"/>
      <c r="CW3" s="11"/>
      <c r="CX3" s="5"/>
      <c r="CY3" s="34"/>
      <c r="CZ3" s="1"/>
      <c r="DA3" s="1"/>
      <c r="DB3" s="2"/>
      <c r="DC3" s="2"/>
      <c r="DD3" s="2"/>
      <c r="DE3" s="2"/>
      <c r="DF3" s="2"/>
      <c r="DG3" s="41"/>
      <c r="DH3" s="11"/>
      <c r="DI3" s="5"/>
      <c r="DJ3" s="34"/>
      <c r="DK3" s="1"/>
      <c r="DL3" s="1"/>
      <c r="DM3" s="2"/>
      <c r="DN3" s="2"/>
      <c r="DO3" s="2"/>
      <c r="DP3" s="2"/>
      <c r="DQ3" s="2"/>
      <c r="DR3" s="41"/>
      <c r="DS3" s="11"/>
      <c r="DT3" s="5"/>
      <c r="DU3" s="34"/>
      <c r="DV3" s="1"/>
      <c r="DW3" s="1"/>
      <c r="DX3" s="2"/>
      <c r="DY3" s="2"/>
      <c r="DZ3" s="2"/>
      <c r="EA3" s="2"/>
      <c r="EB3" s="2"/>
      <c r="EC3" s="41"/>
      <c r="ED3" s="11"/>
      <c r="EE3" s="5"/>
      <c r="EF3" s="34"/>
      <c r="EG3" s="1"/>
      <c r="EH3" s="1"/>
      <c r="EI3" s="2"/>
      <c r="EJ3" s="2"/>
      <c r="EK3" s="2"/>
      <c r="EL3" s="2"/>
      <c r="EM3" s="2"/>
      <c r="EN3" s="41"/>
      <c r="EO3" s="11"/>
      <c r="EP3" s="5"/>
      <c r="EQ3" s="34"/>
      <c r="ER3" s="1"/>
      <c r="ES3" s="1"/>
      <c r="ET3" s="2"/>
      <c r="EU3" s="2"/>
      <c r="EV3" s="2"/>
      <c r="EW3" s="2"/>
      <c r="EX3" s="2"/>
      <c r="EY3" s="41"/>
      <c r="EZ3" s="11"/>
      <c r="FA3" s="5"/>
      <c r="FB3" s="34"/>
      <c r="FC3" s="1"/>
      <c r="FD3" s="1"/>
      <c r="FE3" s="2"/>
      <c r="FF3" s="2"/>
      <c r="FG3" s="2"/>
      <c r="FH3" s="2"/>
      <c r="FI3" s="2"/>
      <c r="FJ3" s="41"/>
      <c r="FK3" s="11"/>
      <c r="FL3" s="5"/>
      <c r="FM3" s="34"/>
      <c r="FN3" s="1"/>
      <c r="FO3" s="1"/>
      <c r="FP3" s="2"/>
      <c r="FQ3" s="2"/>
      <c r="FR3" s="2"/>
      <c r="FS3" s="2"/>
      <c r="FT3" s="2"/>
      <c r="FU3" s="41"/>
      <c r="FV3" s="11"/>
      <c r="FW3" s="5"/>
      <c r="FX3" s="34"/>
      <c r="FY3" s="1"/>
      <c r="FZ3" s="1"/>
      <c r="GA3" s="2"/>
      <c r="GB3" s="2"/>
      <c r="GC3" s="2"/>
      <c r="GD3" s="2"/>
      <c r="GE3" s="2"/>
      <c r="GF3" s="41"/>
      <c r="GG3" s="11"/>
      <c r="GH3" s="5"/>
      <c r="GI3" s="34"/>
      <c r="GJ3" s="1"/>
      <c r="GK3" s="1"/>
      <c r="GL3" s="2"/>
      <c r="GM3" s="2"/>
      <c r="GN3" s="2"/>
      <c r="GO3" s="2"/>
      <c r="GP3" s="2"/>
      <c r="GQ3" s="41"/>
      <c r="GR3" s="11"/>
      <c r="GS3" s="5"/>
      <c r="GT3" s="34"/>
      <c r="GU3" s="1"/>
      <c r="GV3" s="1"/>
      <c r="GW3" s="2"/>
      <c r="GX3" s="2"/>
      <c r="GY3" s="2"/>
      <c r="GZ3" s="2"/>
      <c r="HA3" s="2"/>
      <c r="HB3" s="41"/>
      <c r="HC3" s="11"/>
      <c r="HD3" s="5"/>
      <c r="HE3" s="34"/>
      <c r="HF3" s="1"/>
      <c r="HG3" s="1"/>
      <c r="HH3" s="2"/>
      <c r="HI3" s="2"/>
      <c r="HJ3" s="2"/>
      <c r="HK3" s="2"/>
      <c r="HL3" s="2"/>
      <c r="HM3" s="41"/>
      <c r="HN3" s="11"/>
      <c r="HO3" s="5"/>
      <c r="HP3" s="34"/>
      <c r="HQ3" s="1"/>
      <c r="HR3" s="1"/>
      <c r="HS3" s="2"/>
      <c r="HT3" s="2"/>
      <c r="HU3" s="2"/>
      <c r="HV3" s="2"/>
      <c r="HW3" s="2"/>
      <c r="HX3" s="41"/>
      <c r="HY3" s="11"/>
      <c r="HZ3" s="5"/>
      <c r="IA3" s="34"/>
      <c r="IB3" s="1"/>
      <c r="IC3" s="1"/>
      <c r="ID3" s="2"/>
      <c r="IE3" s="2"/>
      <c r="IF3" s="2"/>
      <c r="IG3" s="2"/>
      <c r="IH3" s="2"/>
      <c r="II3" s="41"/>
      <c r="IJ3" s="11"/>
      <c r="IK3" s="5"/>
      <c r="IL3" s="34"/>
    </row>
    <row r="4" spans="1:324" x14ac:dyDescent="0.2">
      <c r="A4" s="29">
        <v>2</v>
      </c>
      <c r="B4" s="42" t="s">
        <v>113</v>
      </c>
      <c r="C4" s="21"/>
      <c r="D4" s="43"/>
      <c r="E4" s="43" t="s">
        <v>121</v>
      </c>
      <c r="F4" s="44" t="s">
        <v>122</v>
      </c>
      <c r="G4" s="77"/>
      <c r="H4" s="20" t="e">
        <f>IF(AND(OR(#REF!="Y",#REF!="Y"),J4&lt;5,K4&lt;5),IF(AND(J4=#REF!,K4=#REF!),#REF!+1,1),"")</f>
        <v>#REF!</v>
      </c>
      <c r="I4" s="17" t="e">
        <f>IF(AND(#REF!="Y",K4&gt;0,OR(AND(H4=1,#REF!=10),AND(H4=2,#REF!=20),AND(H4=3,#REF!=30),AND(H4=4,#REF!=40),AND(H4=5,#REF!=50),AND(H4=6,#REF!=60),AND(H4=7,#REF!=70),AND(H4=8,#REF!=80),AND(H4=9,#REF!=90),AND(H4=10,#REF!=100))),VLOOKUP(K4-1,SortLookup!$A$13:$B$16,2,FALSE),"")</f>
        <v>#REF!</v>
      </c>
      <c r="J4" s="30" t="str">
        <f>IF(ISNA(VLOOKUP(E4,SortLookup!$A$1:$B$5,2,FALSE))," ",VLOOKUP(E4,SortLookup!$A$1:$B$5,2,FALSE))</f>
        <v xml:space="preserve"> </v>
      </c>
      <c r="K4" s="18" t="str">
        <f>IF(ISNA(VLOOKUP(F4,SortLookup!$A$7:$B$11,2,FALSE))," ",VLOOKUP(F4,SortLookup!$A$7:$B$11,2,FALSE))</f>
        <v xml:space="preserve"> </v>
      </c>
      <c r="L4" s="38">
        <f>M4+N4+P4</f>
        <v>29.62</v>
      </c>
      <c r="M4" s="39">
        <f>AC4+AP4+BB4+BM4+BZ4+CK4+CV4+DG4+DR4+EC4+EN4+EY4+FJ4+FU4+GF4+GQ4+HB4+HM4+HX4+II4</f>
        <v>24.62</v>
      </c>
      <c r="N4" s="32">
        <v>0</v>
      </c>
      <c r="O4" s="33">
        <f>P4</f>
        <v>5</v>
      </c>
      <c r="P4" s="40">
        <f>X4+AK4+AW4+BH4+BU4+CF4+CQ4+DB4+DM4+DX4+EI4+ET4+FE4+FP4+GA4+GL4+GW4+HH4+HS4+ID4</f>
        <v>5</v>
      </c>
      <c r="Q4" s="27"/>
      <c r="R4" s="24"/>
      <c r="S4" s="24"/>
      <c r="T4" s="24"/>
      <c r="U4" s="24"/>
      <c r="V4" s="24"/>
      <c r="W4" s="24"/>
      <c r="X4" s="25"/>
      <c r="Y4" s="25"/>
      <c r="Z4" s="25"/>
      <c r="AA4" s="25"/>
      <c r="AB4" s="26"/>
      <c r="AC4" s="23">
        <f>Q4+R4+S4+T4+U4+V4+W4</f>
        <v>0</v>
      </c>
      <c r="AD4" s="22">
        <f>X4</f>
        <v>0</v>
      </c>
      <c r="AE4" s="19">
        <f>(Y4*3)+(Z4*10)+(AA4*5)+(AB4*20)</f>
        <v>0</v>
      </c>
      <c r="AF4" s="37">
        <f>AC4+AD4+AE4</f>
        <v>0</v>
      </c>
      <c r="AG4" s="27">
        <v>24.62</v>
      </c>
      <c r="AH4" s="24"/>
      <c r="AI4" s="24"/>
      <c r="AJ4" s="24"/>
      <c r="AK4" s="25">
        <v>5</v>
      </c>
      <c r="AL4" s="25">
        <v>0</v>
      </c>
      <c r="AM4" s="25">
        <v>0</v>
      </c>
      <c r="AN4" s="25">
        <v>0</v>
      </c>
      <c r="AO4" s="26">
        <v>0</v>
      </c>
      <c r="AP4" s="23">
        <f>AG4+AH4+AI4+AJ4</f>
        <v>24.62</v>
      </c>
      <c r="AQ4" s="22">
        <f>AK4</f>
        <v>5</v>
      </c>
      <c r="AR4" s="19">
        <f>(AL4*3)+(AM4*10)+(AN4*5)+(AO4*20)</f>
        <v>0</v>
      </c>
      <c r="AS4" s="37">
        <f>AP4+AQ4+AR4</f>
        <v>29.62</v>
      </c>
      <c r="AT4" s="27"/>
      <c r="AU4" s="24"/>
      <c r="AV4" s="24"/>
      <c r="AW4" s="25"/>
      <c r="AX4" s="25"/>
      <c r="AY4" s="25"/>
      <c r="AZ4" s="25"/>
      <c r="BA4" s="26"/>
      <c r="BB4" s="23">
        <f>AT4+AU4+AV4</f>
        <v>0</v>
      </c>
      <c r="BC4" s="22">
        <f>AW4</f>
        <v>0</v>
      </c>
      <c r="BD4" s="19">
        <f>(AX4*3)+(AY4*10)+(AZ4*5)+(BA4*20)</f>
        <v>0</v>
      </c>
      <c r="BE4" s="37">
        <f>BB4+BC4+BD4</f>
        <v>0</v>
      </c>
      <c r="BF4" s="23"/>
      <c r="BG4" s="36"/>
      <c r="BH4" s="25"/>
      <c r="BI4" s="25"/>
      <c r="BJ4" s="25"/>
      <c r="BK4" s="25"/>
      <c r="BL4" s="26"/>
      <c r="BM4" s="35">
        <f>BF4+BG4</f>
        <v>0</v>
      </c>
      <c r="BN4" s="33">
        <f>BH4/2</f>
        <v>0</v>
      </c>
      <c r="BO4" s="32">
        <f>(BI4*3)+(BJ4*5)+(BK4*5)+(BL4*20)</f>
        <v>0</v>
      </c>
      <c r="BP4" s="31">
        <f>BM4+BN4+BO4</f>
        <v>0</v>
      </c>
      <c r="BQ4" s="27"/>
      <c r="BR4" s="24"/>
      <c r="BS4" s="24"/>
      <c r="BT4" s="24"/>
      <c r="BU4" s="25"/>
      <c r="BV4" s="25"/>
      <c r="BW4" s="25"/>
      <c r="BX4" s="25"/>
      <c r="BY4" s="26"/>
      <c r="BZ4" s="23">
        <f>BQ4+BR4+BS4+BT4</f>
        <v>0</v>
      </c>
      <c r="CA4" s="22">
        <f>BU4</f>
        <v>0</v>
      </c>
      <c r="CB4" s="28">
        <f>(BV4*3)+(BW4*10)+(BX4*5)+(BY4*20)</f>
        <v>0</v>
      </c>
      <c r="CC4" s="46">
        <f>BZ4+CA4+CB4</f>
        <v>0</v>
      </c>
      <c r="CD4" s="27"/>
      <c r="CE4" s="24"/>
      <c r="CF4" s="25"/>
      <c r="CG4" s="25"/>
      <c r="CH4" s="25"/>
      <c r="CI4" s="25"/>
      <c r="CJ4" s="26"/>
      <c r="CK4" s="23">
        <f>CD4+CE4</f>
        <v>0</v>
      </c>
      <c r="CL4" s="22">
        <f>CF4</f>
        <v>0</v>
      </c>
      <c r="CM4" s="19">
        <f>(CG4*3)+(CH4*10)+(CI4*5)+(CJ4*20)</f>
        <v>0</v>
      </c>
      <c r="CN4" s="37">
        <f>CK4+CL4+CM4</f>
        <v>0</v>
      </c>
    </row>
    <row r="5" spans="1:324" x14ac:dyDescent="0.2">
      <c r="A5" s="29">
        <v>3</v>
      </c>
      <c r="B5" s="42" t="s">
        <v>112</v>
      </c>
      <c r="C5" s="21"/>
      <c r="D5" s="43"/>
      <c r="E5" s="43" t="s">
        <v>121</v>
      </c>
      <c r="F5" s="44" t="s">
        <v>122</v>
      </c>
      <c r="G5" s="77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 t="str">
        <f>IF(ISNA(VLOOKUP(F5,SortLookup!$A$7:$B$11,2,FALSE))," ",VLOOKUP(F5,SortLookup!$A$7:$B$11,2,FALSE))</f>
        <v xml:space="preserve"> </v>
      </c>
      <c r="L5" s="38">
        <f>M5+N5+P5</f>
        <v>43.43</v>
      </c>
      <c r="M5" s="39">
        <f>AC5+AP5+BB5+BM5+BZ5+CK5+CV4+DG4+DR4+EC4+EN4+EY4+FJ4+FU4+GF4+GQ4+HB4+HM4+HX4+II4</f>
        <v>36.43</v>
      </c>
      <c r="N5" s="32">
        <f>AE5+AR5+BD5+BO5+CB5+CM5+CX4+DI4+DT4+EE4+EP4+FA4+FL4+FW4+GH4+GS4+HD4+HO4+HZ4+IK4</f>
        <v>0</v>
      </c>
      <c r="O5" s="33">
        <f>P5</f>
        <v>7</v>
      </c>
      <c r="P5" s="40">
        <f>X5+AK5+AW5+BH5+BU5+CF5+CQ4+DB4+DM4+DX4+EI4+ET4+FE4+FP4+GA4+GL4+GW4+HH4+HS4+ID4</f>
        <v>7</v>
      </c>
      <c r="Q5" s="27"/>
      <c r="R5" s="24"/>
      <c r="S5" s="24"/>
      <c r="T5" s="24"/>
      <c r="U5" s="24"/>
      <c r="V5" s="24"/>
      <c r="W5" s="24"/>
      <c r="X5" s="25"/>
      <c r="Y5" s="25"/>
      <c r="Z5" s="25"/>
      <c r="AA5" s="25"/>
      <c r="AB5" s="26"/>
      <c r="AC5" s="23">
        <f>Q5+R5+S5+T5+U5+V5+W5</f>
        <v>0</v>
      </c>
      <c r="AD5" s="22">
        <f>X5</f>
        <v>0</v>
      </c>
      <c r="AE5" s="19">
        <f>(Y5*3)+(Z5*10)+(AA5*5)+(AB5*20)</f>
        <v>0</v>
      </c>
      <c r="AF5" s="37">
        <f>AC5+AD5+AE5</f>
        <v>0</v>
      </c>
      <c r="AG5" s="27">
        <v>36.43</v>
      </c>
      <c r="AH5" s="24"/>
      <c r="AI5" s="24"/>
      <c r="AJ5" s="24"/>
      <c r="AK5" s="25">
        <v>7</v>
      </c>
      <c r="AL5" s="25">
        <v>0</v>
      </c>
      <c r="AM5" s="25">
        <v>0</v>
      </c>
      <c r="AN5" s="25">
        <v>0</v>
      </c>
      <c r="AO5" s="26">
        <v>0</v>
      </c>
      <c r="AP5" s="23">
        <f>AG5+AH5+AI5+AJ5</f>
        <v>36.43</v>
      </c>
      <c r="AQ5" s="22">
        <f>AK5</f>
        <v>7</v>
      </c>
      <c r="AR5" s="19">
        <f>(AL5*3)+(AM5*10)+(AN5*5)+(AO5*20)</f>
        <v>0</v>
      </c>
      <c r="AS5" s="37">
        <f>AP5+AQ5+AR5</f>
        <v>43.43</v>
      </c>
      <c r="AT5" s="27"/>
      <c r="AU5" s="24"/>
      <c r="AV5" s="24"/>
      <c r="AW5" s="25"/>
      <c r="AX5" s="25"/>
      <c r="AY5" s="25"/>
      <c r="AZ5" s="25"/>
      <c r="BA5" s="26"/>
      <c r="BB5" s="23">
        <f>AT5+AU5+AV5</f>
        <v>0</v>
      </c>
      <c r="BC5" s="22">
        <f>AW5</f>
        <v>0</v>
      </c>
      <c r="BD5" s="19">
        <f>(AX5*3)+(AY5*10)+(AZ5*5)+(BA5*20)</f>
        <v>0</v>
      </c>
      <c r="BE5" s="37">
        <f>BB5+BC5+BD5</f>
        <v>0</v>
      </c>
      <c r="BF5" s="23"/>
      <c r="BG5" s="36"/>
      <c r="BH5" s="25"/>
      <c r="BI5" s="25"/>
      <c r="BJ5" s="25"/>
      <c r="BK5" s="25"/>
      <c r="BL5" s="26"/>
      <c r="BM5" s="35">
        <f>BF5+BG5</f>
        <v>0</v>
      </c>
      <c r="BN5" s="33">
        <f>BH5/2</f>
        <v>0</v>
      </c>
      <c r="BO5" s="32">
        <f>(BI5*3)+(BJ5*5)+(BK5*5)+(BL5*20)</f>
        <v>0</v>
      </c>
      <c r="BP5" s="31">
        <f>BM5+BN5+BO5</f>
        <v>0</v>
      </c>
      <c r="BQ5" s="27"/>
      <c r="BR5" s="24"/>
      <c r="BS5" s="24"/>
      <c r="BT5" s="24"/>
      <c r="BU5" s="25"/>
      <c r="BV5" s="25"/>
      <c r="BW5" s="25"/>
      <c r="BX5" s="25"/>
      <c r="BY5" s="26"/>
      <c r="BZ5" s="23">
        <f>BQ5+BR5+BS5+BT5</f>
        <v>0</v>
      </c>
      <c r="CA5" s="22">
        <f>BU5</f>
        <v>0</v>
      </c>
      <c r="CB5" s="28">
        <f>(BV5*3)+(BW5*10)+(BX5*5)+(BY5*20)</f>
        <v>0</v>
      </c>
      <c r="CC5" s="46">
        <f>BZ5+CA5+CB5</f>
        <v>0</v>
      </c>
      <c r="CD5" s="27"/>
      <c r="CE5" s="24"/>
      <c r="CF5" s="25"/>
      <c r="CG5" s="25"/>
      <c r="CH5" s="25"/>
      <c r="CI5" s="25"/>
      <c r="CJ5" s="26"/>
      <c r="CK5" s="23">
        <f>CD5+CE5</f>
        <v>0</v>
      </c>
      <c r="CL5" s="22">
        <f>CF5</f>
        <v>0</v>
      </c>
      <c r="CM5" s="19">
        <f>(CG5*3)+(CH5*10)+(CI5*5)+(CJ5*20)</f>
        <v>0</v>
      </c>
      <c r="CN5" s="37">
        <f>CK5+CL5+CM5</f>
        <v>0</v>
      </c>
    </row>
    <row r="6" spans="1:324" x14ac:dyDescent="0.2">
      <c r="A6" s="29">
        <v>4</v>
      </c>
      <c r="B6" s="42" t="s">
        <v>108</v>
      </c>
      <c r="C6" s="21"/>
      <c r="D6" s="43"/>
      <c r="E6" s="43" t="s">
        <v>121</v>
      </c>
      <c r="F6" s="44" t="s">
        <v>122</v>
      </c>
      <c r="G6" s="77"/>
      <c r="H6" s="20" t="e">
        <f>IF(AND(OR(#REF!="Y",#REF!="Y"),J6&lt;5,K6&lt;5),IF(AND(J6=#REF!,K6=#REF!),#REF!+1,1),"")</f>
        <v>#REF!</v>
      </c>
      <c r="I6" s="17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 t="str">
        <f>IF(ISNA(VLOOKUP(E6,SortLookup!$A$1:$B$5,2,FALSE))," ",VLOOKUP(E6,SortLookup!$A$1:$B$5,2,FALSE))</f>
        <v xml:space="preserve"> </v>
      </c>
      <c r="K6" s="18" t="str">
        <f>IF(ISNA(VLOOKUP(F6,SortLookup!$A$7:$B$11,2,FALSE))," ",VLOOKUP(F6,SortLookup!$A$7:$B$11,2,FALSE))</f>
        <v xml:space="preserve"> </v>
      </c>
      <c r="L6" s="38">
        <f>M6+N6+P6</f>
        <v>44.88</v>
      </c>
      <c r="M6" s="39">
        <f>AC6+AP6+BB6+BM6+BZ6+CK6+CV6+DG6+DR6+EC6+EN6+EY6+FJ6+FU6+GF6+GQ6+HB6+HM6+HX6+II6</f>
        <v>40.880000000000003</v>
      </c>
      <c r="N6" s="32">
        <f>AE6+AR6+BD6+BO6+CB6+CM6+CX6+DI6+DT6+EE6+EP6+FA6+FL6+FW6+GH6+GS6+HD6+HO6+HZ6+IK6</f>
        <v>0</v>
      </c>
      <c r="O6" s="33">
        <f>P6</f>
        <v>4</v>
      </c>
      <c r="P6" s="40">
        <f>X6+AK6+AW6+BH6+BU6+CF6+CQ6+DB6+DM6+DX6+EI6+ET6+FE6+FP6+GA6+GL6+GW6+HH6+HS6+ID6</f>
        <v>4</v>
      </c>
      <c r="Q6" s="27"/>
      <c r="R6" s="24"/>
      <c r="S6" s="24"/>
      <c r="T6" s="24"/>
      <c r="U6" s="24"/>
      <c r="V6" s="24"/>
      <c r="W6" s="24"/>
      <c r="X6" s="25"/>
      <c r="Y6" s="25"/>
      <c r="Z6" s="25"/>
      <c r="AA6" s="25"/>
      <c r="AB6" s="26"/>
      <c r="AC6" s="23">
        <f>Q6+R6+S6+T6+U6+V6+W6</f>
        <v>0</v>
      </c>
      <c r="AD6" s="22">
        <f>X6</f>
        <v>0</v>
      </c>
      <c r="AE6" s="19">
        <f>(Y6*3)+(Z6*10)+(AA6*5)+(AB6*20)</f>
        <v>0</v>
      </c>
      <c r="AF6" s="37">
        <f>AC6+AD6+AE6</f>
        <v>0</v>
      </c>
      <c r="AG6" s="27">
        <v>40.880000000000003</v>
      </c>
      <c r="AH6" s="24"/>
      <c r="AI6" s="24"/>
      <c r="AJ6" s="24"/>
      <c r="AK6" s="25">
        <v>4</v>
      </c>
      <c r="AL6" s="25">
        <v>0</v>
      </c>
      <c r="AM6" s="25">
        <v>0</v>
      </c>
      <c r="AN6" s="25">
        <v>0</v>
      </c>
      <c r="AO6" s="26">
        <v>0</v>
      </c>
      <c r="AP6" s="23">
        <f>AG6+AH6+AI6+AJ6</f>
        <v>40.880000000000003</v>
      </c>
      <c r="AQ6" s="22">
        <f>AK6</f>
        <v>4</v>
      </c>
      <c r="AR6" s="19">
        <f>(AL6*3)+(AM6*10)+(AN6*5)+(AO6*20)</f>
        <v>0</v>
      </c>
      <c r="AS6" s="37">
        <f>AP6+AQ6+AR6</f>
        <v>44.88</v>
      </c>
      <c r="AT6" s="27"/>
      <c r="AU6" s="24"/>
      <c r="AV6" s="24"/>
      <c r="AW6" s="25"/>
      <c r="AX6" s="25"/>
      <c r="AY6" s="25"/>
      <c r="AZ6" s="25"/>
      <c r="BA6" s="26"/>
      <c r="BB6" s="23">
        <f>AT6+AU6+AV6</f>
        <v>0</v>
      </c>
      <c r="BC6" s="22">
        <f>AW6</f>
        <v>0</v>
      </c>
      <c r="BD6" s="19">
        <f>(AX6*3)+(AY6*10)+(AZ6*5)+(BA6*20)</f>
        <v>0</v>
      </c>
      <c r="BE6" s="37">
        <f>BB6+BC6+BD6</f>
        <v>0</v>
      </c>
      <c r="BF6" s="23"/>
      <c r="BG6" s="36"/>
      <c r="BH6" s="25"/>
      <c r="BI6" s="25"/>
      <c r="BJ6" s="25"/>
      <c r="BK6" s="25"/>
      <c r="BL6" s="26"/>
      <c r="BM6" s="35">
        <f>BF6+BG6</f>
        <v>0</v>
      </c>
      <c r="BN6" s="33">
        <f>BH6/2</f>
        <v>0</v>
      </c>
      <c r="BO6" s="32">
        <f>(BI6*3)+(BJ6*5)+(BK6*5)+(BL6*20)</f>
        <v>0</v>
      </c>
      <c r="BP6" s="31">
        <f>BM6+BN6+BO6</f>
        <v>0</v>
      </c>
      <c r="BQ6" s="27"/>
      <c r="BR6" s="24"/>
      <c r="BS6" s="24"/>
      <c r="BT6" s="24"/>
      <c r="BU6" s="25"/>
      <c r="BV6" s="25"/>
      <c r="BW6" s="25"/>
      <c r="BX6" s="25"/>
      <c r="BY6" s="26"/>
      <c r="BZ6" s="23">
        <f>BQ6+BR6+BS6+BT6</f>
        <v>0</v>
      </c>
      <c r="CA6" s="22">
        <f>BU6</f>
        <v>0</v>
      </c>
      <c r="CB6" s="28">
        <f>(BV6*3)+(BW6*10)+(BX6*5)+(BY6*20)</f>
        <v>0</v>
      </c>
      <c r="CC6" s="46">
        <f>BZ6+CA6+CB6</f>
        <v>0</v>
      </c>
      <c r="CD6" s="27"/>
      <c r="CE6" s="24"/>
      <c r="CF6" s="25"/>
      <c r="CG6" s="25"/>
      <c r="CH6" s="25"/>
      <c r="CI6" s="25"/>
      <c r="CJ6" s="26"/>
      <c r="CK6" s="23">
        <f>CD6+CE6</f>
        <v>0</v>
      </c>
      <c r="CL6" s="22">
        <f>CF6</f>
        <v>0</v>
      </c>
      <c r="CM6" s="19">
        <f>(CG6*3)+(CH6*10)+(CI6*5)+(CJ6*20)</f>
        <v>0</v>
      </c>
      <c r="CN6" s="37">
        <f>CK6+CL6+CM6</f>
        <v>0</v>
      </c>
    </row>
    <row r="7" spans="1:324" x14ac:dyDescent="0.2">
      <c r="A7" s="29">
        <v>5</v>
      </c>
      <c r="B7" s="42" t="s">
        <v>120</v>
      </c>
      <c r="C7" s="21"/>
      <c r="D7" s="43"/>
      <c r="E7" s="43" t="s">
        <v>121</v>
      </c>
      <c r="F7" s="44" t="s">
        <v>122</v>
      </c>
      <c r="G7" s="77"/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 t="str">
        <f>IF(ISNA(VLOOKUP(E7,SortLookup!$A$1:$B$5,2,FALSE))," ",VLOOKUP(E7,SortLookup!$A$1:$B$5,2,FALSE))</f>
        <v xml:space="preserve"> </v>
      </c>
      <c r="K7" s="18" t="str">
        <f>IF(ISNA(VLOOKUP(F7,SortLookup!$A$7:$B$11,2,FALSE))," ",VLOOKUP(F7,SortLookup!$A$7:$B$11,2,FALSE))</f>
        <v xml:space="preserve"> </v>
      </c>
      <c r="L7" s="38">
        <f>M7+N7+P7</f>
        <v>49.18</v>
      </c>
      <c r="M7" s="39">
        <f>AC7+AP7+BB7+BM7+BZ7+CK7+CV7+DG7+DR7+EC7+EN7+EY7+FJ7+FU7+GF7+GQ7+HB7+HM7+HX7+II7</f>
        <v>43.18</v>
      </c>
      <c r="N7" s="32">
        <f>AE7+AR7+BD7+BO7+CB7+CM7+CX7+DI7+DT7+EE7+EP7+FA7+FL7+FW7+GH7+GS7+HD7+HO7+HZ7+IK7</f>
        <v>0</v>
      </c>
      <c r="O7" s="33">
        <f>P7</f>
        <v>6</v>
      </c>
      <c r="P7" s="40">
        <f>X7+AK7+AW7+BH7+BU7+CF7+CQ7+DB7+DM7+DX7+EI7+ET7+FE7+FP7+GA7+GL7+GW7+HH7+HS7+ID7</f>
        <v>6</v>
      </c>
      <c r="Q7" s="27"/>
      <c r="R7" s="24"/>
      <c r="S7" s="24"/>
      <c r="T7" s="24"/>
      <c r="U7" s="24"/>
      <c r="V7" s="24"/>
      <c r="W7" s="24"/>
      <c r="X7" s="25"/>
      <c r="Y7" s="25"/>
      <c r="Z7" s="25"/>
      <c r="AA7" s="25"/>
      <c r="AB7" s="26"/>
      <c r="AC7" s="23">
        <f>Q7+R7+S7+T7+U7+V7+W7</f>
        <v>0</v>
      </c>
      <c r="AD7" s="22">
        <f>X7</f>
        <v>0</v>
      </c>
      <c r="AE7" s="19">
        <f>(Y7*3)+(Z7*10)+(AA7*5)+(AB7*20)</f>
        <v>0</v>
      </c>
      <c r="AF7" s="37">
        <f>AC7+AD7+AE7</f>
        <v>0</v>
      </c>
      <c r="AG7" s="27">
        <v>43.18</v>
      </c>
      <c r="AH7" s="24"/>
      <c r="AI7" s="24"/>
      <c r="AJ7" s="24"/>
      <c r="AK7" s="25">
        <v>6</v>
      </c>
      <c r="AL7" s="25">
        <v>0</v>
      </c>
      <c r="AM7" s="25">
        <v>0</v>
      </c>
      <c r="AN7" s="25">
        <v>0</v>
      </c>
      <c r="AO7" s="26">
        <v>0</v>
      </c>
      <c r="AP7" s="23">
        <f>AG7+AH7+AI7+AJ7</f>
        <v>43.18</v>
      </c>
      <c r="AQ7" s="22">
        <f>AK7</f>
        <v>6</v>
      </c>
      <c r="AR7" s="19">
        <f>(AL7*3)+(AM7*10)+(AN7*5)+(AO7*20)</f>
        <v>0</v>
      </c>
      <c r="AS7" s="37">
        <f>AP7+AQ7+AR7</f>
        <v>49.18</v>
      </c>
      <c r="AT7" s="27"/>
      <c r="AU7" s="24"/>
      <c r="AV7" s="24"/>
      <c r="AW7" s="25"/>
      <c r="AX7" s="25"/>
      <c r="AY7" s="25"/>
      <c r="AZ7" s="25"/>
      <c r="BA7" s="26"/>
      <c r="BB7" s="23">
        <f>AT7+AU7+AV7</f>
        <v>0</v>
      </c>
      <c r="BC7" s="22">
        <f>AW7</f>
        <v>0</v>
      </c>
      <c r="BD7" s="19">
        <f>(AX7*3)+(AY7*10)+(AZ7*5)+(BA7*20)</f>
        <v>0</v>
      </c>
      <c r="BE7" s="37">
        <f>BB7+BC7+BD7</f>
        <v>0</v>
      </c>
      <c r="BF7" s="23"/>
      <c r="BG7" s="36"/>
      <c r="BH7" s="25"/>
      <c r="BI7" s="25"/>
      <c r="BJ7" s="25"/>
      <c r="BK7" s="25"/>
      <c r="BL7" s="26"/>
      <c r="BM7" s="35">
        <f>BF7+BG7</f>
        <v>0</v>
      </c>
      <c r="BN7" s="33">
        <f>BH7/2</f>
        <v>0</v>
      </c>
      <c r="BO7" s="32">
        <f>(BI7*3)+(BJ7*5)+(BK7*5)+(BL7*20)</f>
        <v>0</v>
      </c>
      <c r="BP7" s="31">
        <f>BM7+BN7+BO7</f>
        <v>0</v>
      </c>
      <c r="BQ7" s="27"/>
      <c r="BR7" s="24"/>
      <c r="BS7" s="24"/>
      <c r="BT7" s="24"/>
      <c r="BU7" s="25"/>
      <c r="BV7" s="25"/>
      <c r="BW7" s="25"/>
      <c r="BX7" s="25"/>
      <c r="BY7" s="26"/>
      <c r="BZ7" s="23">
        <f>BQ7+BR7+BS7+BT7</f>
        <v>0</v>
      </c>
      <c r="CA7" s="22">
        <f>BU7</f>
        <v>0</v>
      </c>
      <c r="CB7" s="28">
        <f>(BV7*3)+(BW7*10)+(BX7*5)+(BY7*20)</f>
        <v>0</v>
      </c>
      <c r="CC7" s="46">
        <f>BZ7+CA7+CB7</f>
        <v>0</v>
      </c>
      <c r="CD7" s="27"/>
      <c r="CE7" s="24"/>
      <c r="CF7" s="25"/>
      <c r="CG7" s="25"/>
      <c r="CH7" s="25"/>
      <c r="CI7" s="25"/>
      <c r="CJ7" s="26"/>
      <c r="CK7" s="23">
        <f>CD7+CE7</f>
        <v>0</v>
      </c>
      <c r="CL7" s="22">
        <f>CF7</f>
        <v>0</v>
      </c>
      <c r="CM7" s="19">
        <f>(CG7*3)+(CH7*10)+(CI7*5)+(CJ7*20)</f>
        <v>0</v>
      </c>
      <c r="CN7" s="37">
        <f>CK7+CL7+CM7</f>
        <v>0</v>
      </c>
    </row>
    <row r="8" spans="1:324" s="72" customFormat="1" ht="13.5" thickBot="1" x14ac:dyDescent="0.25">
      <c r="A8" s="29">
        <v>6</v>
      </c>
      <c r="B8" s="42" t="s">
        <v>115</v>
      </c>
      <c r="C8" s="21"/>
      <c r="D8" s="43"/>
      <c r="E8" s="43" t="s">
        <v>121</v>
      </c>
      <c r="F8" s="44" t="s">
        <v>122</v>
      </c>
      <c r="G8" s="77"/>
      <c r="H8" s="20"/>
      <c r="I8" s="17"/>
      <c r="J8" s="30"/>
      <c r="K8" s="18"/>
      <c r="L8" s="38">
        <f>M8+N8+P8</f>
        <v>52.92</v>
      </c>
      <c r="M8" s="39">
        <f>AC8+AP8+BB8+BM8+BZ8+CK8+CV8+DG8+DR8+EC8+EN8+EY8+FJ8+FU8+GF8+GQ8+HB8+HM8+HX8+II8</f>
        <v>33.92</v>
      </c>
      <c r="N8" s="32">
        <f>AE8+AR8+BD8+BO8+CB8+CM8+CX8+DI8+DT8+EE8+EP8+FA8+FL8+FW8+GH8+GS8+HD8+HO8+HZ8+IK8</f>
        <v>6</v>
      </c>
      <c r="O8" s="33">
        <f>P8</f>
        <v>13</v>
      </c>
      <c r="P8" s="40">
        <f>X8+AK8+AW8+BH8+BU8+CF8+CQ8+DB8+DM8+DX8+EI8+ET8+FE8+FP8+GA8+GL8+GW8+HH8+HS8+ID8</f>
        <v>13</v>
      </c>
      <c r="Q8" s="27"/>
      <c r="R8" s="24"/>
      <c r="S8" s="24"/>
      <c r="T8" s="24"/>
      <c r="U8" s="24"/>
      <c r="V8" s="24"/>
      <c r="W8" s="24"/>
      <c r="X8" s="25"/>
      <c r="Y8" s="25"/>
      <c r="Z8" s="25"/>
      <c r="AA8" s="25"/>
      <c r="AB8" s="26"/>
      <c r="AC8" s="23">
        <f>Q8+R8+S8+T8+U8+V8+W8</f>
        <v>0</v>
      </c>
      <c r="AD8" s="22">
        <f>X8</f>
        <v>0</v>
      </c>
      <c r="AE8" s="19">
        <f>(Y8*3)+(Z8*10)+(AA8*5)+(AB8*20)</f>
        <v>0</v>
      </c>
      <c r="AF8" s="37">
        <f>AC8+AD8+AE8</f>
        <v>0</v>
      </c>
      <c r="AG8" s="27">
        <v>33.92</v>
      </c>
      <c r="AH8" s="24"/>
      <c r="AI8" s="24"/>
      <c r="AJ8" s="24"/>
      <c r="AK8" s="25">
        <v>13</v>
      </c>
      <c r="AL8" s="25">
        <v>2</v>
      </c>
      <c r="AM8" s="25">
        <v>0</v>
      </c>
      <c r="AN8" s="25">
        <v>0</v>
      </c>
      <c r="AO8" s="26">
        <v>0</v>
      </c>
      <c r="AP8" s="23">
        <f>AG8+AH8+AI8+AJ8</f>
        <v>33.92</v>
      </c>
      <c r="AQ8" s="22">
        <f>AK8</f>
        <v>13</v>
      </c>
      <c r="AR8" s="19">
        <f>(AL8*3)+(AM8*10)+(AN8*5)+(AO8*20)</f>
        <v>6</v>
      </c>
      <c r="AS8" s="37">
        <f>AP8+AQ8+AR8</f>
        <v>52.92</v>
      </c>
      <c r="AT8" s="27"/>
      <c r="AU8" s="24"/>
      <c r="AV8" s="24"/>
      <c r="AW8" s="25"/>
      <c r="AX8" s="25"/>
      <c r="AY8" s="25"/>
      <c r="AZ8" s="25"/>
      <c r="BA8" s="26"/>
      <c r="BB8" s="23">
        <f>AT8+AU8+AV8</f>
        <v>0</v>
      </c>
      <c r="BC8" s="22">
        <f>AW8</f>
        <v>0</v>
      </c>
      <c r="BD8" s="19">
        <f>(AX8*3)+(AY8*10)+(AZ8*5)+(BA8*20)</f>
        <v>0</v>
      </c>
      <c r="BE8" s="37">
        <f>BB8+BC8+BD8</f>
        <v>0</v>
      </c>
      <c r="BF8" s="23"/>
      <c r="BG8" s="36"/>
      <c r="BH8" s="25"/>
      <c r="BI8" s="25"/>
      <c r="BJ8" s="25"/>
      <c r="BK8" s="25"/>
      <c r="BL8" s="26"/>
      <c r="BM8" s="35"/>
      <c r="BN8" s="33"/>
      <c r="BO8" s="32"/>
      <c r="BP8" s="31"/>
      <c r="BQ8" s="27"/>
      <c r="BR8" s="24"/>
      <c r="BS8" s="24"/>
      <c r="BT8" s="24"/>
      <c r="BU8" s="25"/>
      <c r="BV8" s="25"/>
      <c r="BW8" s="25"/>
      <c r="BX8" s="25"/>
      <c r="BY8" s="26"/>
      <c r="BZ8" s="23">
        <f>BQ8+BR8+BS8+BT8</f>
        <v>0</v>
      </c>
      <c r="CA8" s="22">
        <f>BU8</f>
        <v>0</v>
      </c>
      <c r="CB8" s="28">
        <f>(BV8*3)+(BW8*10)+(BX8*5)+(BY8*20)</f>
        <v>0</v>
      </c>
      <c r="CC8" s="46">
        <f>BZ8+CA8+CB8</f>
        <v>0</v>
      </c>
      <c r="CD8" s="27"/>
      <c r="CE8" s="24"/>
      <c r="CF8" s="25"/>
      <c r="CG8" s="25"/>
      <c r="CH8" s="25"/>
      <c r="CI8" s="25"/>
      <c r="CJ8" s="26"/>
      <c r="CK8" s="23">
        <f>CD8+CE8</f>
        <v>0</v>
      </c>
      <c r="CL8" s="22">
        <f>CF8</f>
        <v>0</v>
      </c>
      <c r="CM8" s="19">
        <f>(CG8*3)+(CH8*10)+(CI8*5)+(CJ8*20)</f>
        <v>0</v>
      </c>
      <c r="CN8" s="37">
        <f>CK8+CL8+CM8</f>
        <v>0</v>
      </c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50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 s="48"/>
      <c r="LB8" s="48"/>
      <c r="LC8" s="48"/>
      <c r="LD8" s="48"/>
      <c r="LE8" s="48"/>
      <c r="LF8" s="48"/>
      <c r="LG8" s="48"/>
      <c r="LH8" s="48"/>
      <c r="LI8" s="48"/>
      <c r="LJ8" s="48"/>
      <c r="LK8" s="48"/>
      <c r="LL8" s="48"/>
    </row>
    <row r="9" spans="1:324" ht="13.5" thickTop="1" x14ac:dyDescent="0.2">
      <c r="A9" s="29">
        <v>7</v>
      </c>
      <c r="B9" s="52" t="s">
        <v>109</v>
      </c>
      <c r="C9" s="53"/>
      <c r="D9" s="54"/>
      <c r="E9" s="54" t="s">
        <v>121</v>
      </c>
      <c r="F9" s="55" t="s">
        <v>122</v>
      </c>
      <c r="G9" s="78"/>
      <c r="H9" s="56" t="e">
        <f>IF(AND(OR(#REF!="Y",#REF!="Y"),J9&lt;5,K9&lt;5),IF(AND(J9=#REF!,K9=#REF!),#REF!+1,1),"")</f>
        <v>#REF!</v>
      </c>
      <c r="I9" s="5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58" t="str">
        <f>IF(ISNA(VLOOKUP(E9,SortLookup!$A$1:$B$5,2,FALSE))," ",VLOOKUP(E9,SortLookup!$A$1:$B$5,2,FALSE))</f>
        <v xml:space="preserve"> </v>
      </c>
      <c r="K9" s="59" t="str">
        <f>IF(ISNA(VLOOKUP(F9,SortLookup!$A$7:$B$11,2,FALSE))," ",VLOOKUP(F9,SortLookup!$A$7:$B$11,2,FALSE))</f>
        <v xml:space="preserve"> </v>
      </c>
      <c r="L9" s="38">
        <f>M9+N9+P9</f>
        <v>59.14</v>
      </c>
      <c r="M9" s="39">
        <f>AC9+AP9+BB9+BM9+BZ9+CK9+CV8+DG8+DR8+EC8+EN8+EY8+FJ8+FU8+GF8+GQ8+HB8+HM8+HX8+II8</f>
        <v>37.14</v>
      </c>
      <c r="N9" s="32">
        <f>AE9+AR9+BD9+BO9+CB9+CM9+CX8+DI8+DT8+EE8+EP8+FA8+FL8+FW8+GH8+GS8+HD8+HO8+HZ8+IK8</f>
        <v>3</v>
      </c>
      <c r="O9" s="33">
        <f>P9</f>
        <v>19</v>
      </c>
      <c r="P9" s="40">
        <f>X9+AK9+AW9+BH9+BU9+CF9+CQ8+DB8+DM8+DX8+EI8+ET8+FE8+FP8+GA8+GL8+GW8+HH8+HS8+ID8</f>
        <v>19</v>
      </c>
      <c r="Q9" s="60"/>
      <c r="R9" s="61"/>
      <c r="S9" s="61"/>
      <c r="T9" s="61"/>
      <c r="U9" s="61"/>
      <c r="V9" s="61"/>
      <c r="W9" s="61"/>
      <c r="X9" s="25"/>
      <c r="Y9" s="25"/>
      <c r="Z9" s="25"/>
      <c r="AA9" s="25"/>
      <c r="AB9" s="26"/>
      <c r="AC9" s="35">
        <f>Q9+R9+S9+T9+U9+V9+W9</f>
        <v>0</v>
      </c>
      <c r="AD9" s="33">
        <f>X9</f>
        <v>0</v>
      </c>
      <c r="AE9" s="32">
        <f>(Y9*3)+(Z9*10)+(AA9*5)+(AB9*20)</f>
        <v>0</v>
      </c>
      <c r="AF9" s="64">
        <f>AC9+AD9+AE9</f>
        <v>0</v>
      </c>
      <c r="AG9" s="60">
        <v>37.14</v>
      </c>
      <c r="AH9" s="61"/>
      <c r="AI9" s="61"/>
      <c r="AJ9" s="61"/>
      <c r="AK9" s="25">
        <v>19</v>
      </c>
      <c r="AL9" s="25">
        <v>1</v>
      </c>
      <c r="AM9" s="25">
        <v>0</v>
      </c>
      <c r="AN9" s="25">
        <v>0</v>
      </c>
      <c r="AO9" s="26">
        <v>0</v>
      </c>
      <c r="AP9" s="35">
        <f>AG9+AH9+AI9+AJ9</f>
        <v>37.14</v>
      </c>
      <c r="AQ9" s="33">
        <f>AK9</f>
        <v>19</v>
      </c>
      <c r="AR9" s="32">
        <f>(AL9*3)+(AM9*10)+(AN9*5)+(AO9*20)</f>
        <v>3</v>
      </c>
      <c r="AS9" s="64">
        <f>AP9+AQ9+AR9</f>
        <v>59.14</v>
      </c>
      <c r="AT9" s="60"/>
      <c r="AU9" s="61"/>
      <c r="AV9" s="61"/>
      <c r="AW9" s="25"/>
      <c r="AX9" s="25"/>
      <c r="AY9" s="25"/>
      <c r="AZ9" s="25"/>
      <c r="BA9" s="26"/>
      <c r="BB9" s="35">
        <f>AT9+AU9+AV9</f>
        <v>0</v>
      </c>
      <c r="BC9" s="33">
        <f>AW9</f>
        <v>0</v>
      </c>
      <c r="BD9" s="32">
        <f>(AX9*3)+(AY9*10)+(AZ9*5)+(BA9*20)</f>
        <v>0</v>
      </c>
      <c r="BE9" s="64">
        <f>BB9+BC9+BD9</f>
        <v>0</v>
      </c>
      <c r="BF9" s="35"/>
      <c r="BG9" s="65"/>
      <c r="BH9" s="62"/>
      <c r="BI9" s="62"/>
      <c r="BJ9" s="62"/>
      <c r="BK9" s="62"/>
      <c r="BL9" s="63"/>
      <c r="BM9" s="35">
        <f>BF9+BG9</f>
        <v>0</v>
      </c>
      <c r="BN9" s="33">
        <f>BH9/2</f>
        <v>0</v>
      </c>
      <c r="BO9" s="32">
        <f>(BI9*3)+(BJ9*5)+(BK9*5)+(BL9*20)</f>
        <v>0</v>
      </c>
      <c r="BP9" s="31">
        <f>BM9+BN9+BO9</f>
        <v>0</v>
      </c>
      <c r="BQ9" s="60"/>
      <c r="BR9" s="61"/>
      <c r="BS9" s="61"/>
      <c r="BT9" s="61"/>
      <c r="BU9" s="25"/>
      <c r="BV9" s="25"/>
      <c r="BW9" s="25"/>
      <c r="BX9" s="25"/>
      <c r="BY9" s="26"/>
      <c r="BZ9" s="35">
        <f>BQ9+BR9+BS9+BT9</f>
        <v>0</v>
      </c>
      <c r="CA9" s="33">
        <f>BU9</f>
        <v>0</v>
      </c>
      <c r="CB9" s="70">
        <f>(BV9*3)+(BW9*10)+(BX9*5)+(BY9*20)</f>
        <v>0</v>
      </c>
      <c r="CC9" s="71">
        <f>BZ9+CA9+CB9</f>
        <v>0</v>
      </c>
      <c r="CD9" s="60"/>
      <c r="CE9" s="61"/>
      <c r="CF9" s="25"/>
      <c r="CG9" s="25"/>
      <c r="CH9" s="25"/>
      <c r="CI9" s="25"/>
      <c r="CJ9" s="63"/>
      <c r="CK9" s="35">
        <f>CD9+CE9</f>
        <v>0</v>
      </c>
      <c r="CL9" s="33">
        <f>CF9</f>
        <v>0</v>
      </c>
      <c r="CM9" s="32">
        <f>(CG9*3)+(CH9*10)+(CI9*5)+(CJ9*20)</f>
        <v>0</v>
      </c>
      <c r="CN9" s="64">
        <f>CK9+CL9+CM9</f>
        <v>0</v>
      </c>
    </row>
    <row r="10" spans="1:324" ht="3" customHeight="1" x14ac:dyDescent="0.2">
      <c r="A10" s="100"/>
      <c r="B10" s="125"/>
      <c r="C10" s="126"/>
      <c r="D10" s="127"/>
      <c r="E10" s="127"/>
      <c r="F10" s="128"/>
      <c r="G10" s="129"/>
      <c r="H10" s="130"/>
      <c r="I10" s="131"/>
      <c r="J10" s="132"/>
      <c r="K10" s="133"/>
      <c r="L10" s="101"/>
      <c r="M10" s="102"/>
      <c r="N10" s="103"/>
      <c r="O10" s="104"/>
      <c r="P10" s="105"/>
      <c r="Q10" s="134"/>
      <c r="R10" s="135"/>
      <c r="S10" s="135"/>
      <c r="T10" s="135"/>
      <c r="U10" s="135"/>
      <c r="V10" s="135"/>
      <c r="W10" s="135"/>
      <c r="X10" s="106"/>
      <c r="Y10" s="106"/>
      <c r="Z10" s="106"/>
      <c r="AA10" s="106"/>
      <c r="AB10" s="107"/>
      <c r="AC10" s="108"/>
      <c r="AD10" s="104"/>
      <c r="AE10" s="103"/>
      <c r="AF10" s="136"/>
      <c r="AG10" s="134"/>
      <c r="AH10" s="135"/>
      <c r="AI10" s="135"/>
      <c r="AJ10" s="135"/>
      <c r="AK10" s="106"/>
      <c r="AL10" s="106"/>
      <c r="AM10" s="106"/>
      <c r="AN10" s="106"/>
      <c r="AO10" s="107"/>
      <c r="AP10" s="108"/>
      <c r="AQ10" s="104"/>
      <c r="AR10" s="103"/>
      <c r="AS10" s="136"/>
      <c r="AT10" s="60"/>
      <c r="AU10" s="61"/>
      <c r="AV10" s="61"/>
      <c r="AW10" s="25"/>
      <c r="AX10" s="25"/>
      <c r="AY10" s="25"/>
      <c r="AZ10" s="25"/>
      <c r="BA10" s="26"/>
      <c r="BB10" s="35"/>
      <c r="BC10" s="33"/>
      <c r="BD10" s="32"/>
      <c r="BE10" s="64"/>
      <c r="BF10" s="35"/>
      <c r="BG10" s="65"/>
      <c r="BH10" s="62"/>
      <c r="BI10" s="62"/>
      <c r="BJ10" s="62"/>
      <c r="BK10" s="62"/>
      <c r="BL10" s="63"/>
      <c r="BM10" s="35"/>
      <c r="BN10" s="33"/>
      <c r="BO10" s="32"/>
      <c r="BP10" s="31"/>
      <c r="BQ10" s="60"/>
      <c r="BR10" s="61"/>
      <c r="BS10" s="61"/>
      <c r="BT10" s="61"/>
      <c r="BU10" s="25"/>
      <c r="BV10" s="25"/>
      <c r="BW10" s="25"/>
      <c r="BX10" s="25"/>
      <c r="BY10" s="26"/>
      <c r="BZ10" s="35"/>
      <c r="CA10" s="33"/>
      <c r="CB10" s="70"/>
      <c r="CC10" s="71"/>
      <c r="CD10" s="60"/>
      <c r="CE10" s="61"/>
      <c r="CF10" s="25"/>
      <c r="CG10" s="25"/>
      <c r="CH10" s="25"/>
      <c r="CI10" s="25"/>
      <c r="CJ10" s="63"/>
      <c r="CK10" s="35"/>
      <c r="CL10" s="33"/>
      <c r="CM10" s="32"/>
      <c r="CN10" s="64"/>
    </row>
    <row r="11" spans="1:324" x14ac:dyDescent="0.2">
      <c r="A11" s="29">
        <v>1</v>
      </c>
      <c r="B11" s="42" t="s">
        <v>114</v>
      </c>
      <c r="C11" s="21"/>
      <c r="D11" s="43"/>
      <c r="E11" s="43" t="s">
        <v>111</v>
      </c>
      <c r="F11" s="44" t="s">
        <v>122</v>
      </c>
      <c r="G11" s="77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 t="str">
        <f>IF(ISNA(VLOOKUP(E11,SortLookup!$A$1:$B$5,2,FALSE))," ",VLOOKUP(E11,SortLookup!$A$1:$B$5,2,FALSE))</f>
        <v xml:space="preserve"> </v>
      </c>
      <c r="K11" s="18" t="str">
        <f>IF(ISNA(VLOOKUP(F11,SortLookup!$A$7:$B$11,2,FALSE))," ",VLOOKUP(F11,SortLookup!$A$7:$B$11,2,FALSE))</f>
        <v xml:space="preserve"> </v>
      </c>
      <c r="L11" s="38">
        <f>M11+N11+P11</f>
        <v>34.909999999999997</v>
      </c>
      <c r="M11" s="39">
        <f>AC11+AP11+BB11+BM11+BZ11+CK11+CV11+DG11+DR11+EC11+EN11+EY11+FJ11+FU11+GF11+GQ11+HB11+HM11+HX11+II11</f>
        <v>32.909999999999997</v>
      </c>
      <c r="N11" s="32">
        <f>AE11+AR11+BD11+BO11+CB11+CM11+CX11+DI11+DT11+EE11+EP11+FA11+FL11+FW11+GH11+GS11+HD11+HO11+HZ11+IK11</f>
        <v>0</v>
      </c>
      <c r="O11" s="33">
        <f>P11</f>
        <v>2</v>
      </c>
      <c r="P11" s="40">
        <f>X11+AK11+AW11+BH11+BU11+CF11+CQ11+DB11+DM11+DX11+EI11+ET11+FE11+FP11+GA11+GL11+GW11+HH11+HS11+ID11</f>
        <v>2</v>
      </c>
      <c r="Q11" s="27"/>
      <c r="R11" s="24"/>
      <c r="S11" s="24"/>
      <c r="T11" s="24"/>
      <c r="U11" s="24"/>
      <c r="V11" s="24"/>
      <c r="W11" s="24"/>
      <c r="X11" s="25"/>
      <c r="Y11" s="25"/>
      <c r="Z11" s="25"/>
      <c r="AA11" s="25"/>
      <c r="AB11" s="26"/>
      <c r="AC11" s="23">
        <f>Q11+R11+S11+T11+U11+V11+W11</f>
        <v>0</v>
      </c>
      <c r="AD11" s="22">
        <f>X11</f>
        <v>0</v>
      </c>
      <c r="AE11" s="19">
        <f>(Y11*3)+(Z11*10)+(AA11*5)+(AB11*20)</f>
        <v>0</v>
      </c>
      <c r="AF11" s="37">
        <f>AC11+AD11+AE11</f>
        <v>0</v>
      </c>
      <c r="AG11" s="27">
        <v>32.909999999999997</v>
      </c>
      <c r="AH11" s="24"/>
      <c r="AI11" s="24"/>
      <c r="AJ11" s="24"/>
      <c r="AK11" s="25">
        <v>2</v>
      </c>
      <c r="AL11" s="25">
        <v>0</v>
      </c>
      <c r="AM11" s="25">
        <v>0</v>
      </c>
      <c r="AN11" s="25">
        <v>0</v>
      </c>
      <c r="AO11" s="26">
        <v>0</v>
      </c>
      <c r="AP11" s="23">
        <f>AG11+AH11+AI11+AJ11</f>
        <v>32.909999999999997</v>
      </c>
      <c r="AQ11" s="22">
        <f>AK11</f>
        <v>2</v>
      </c>
      <c r="AR11" s="19">
        <f>(AL11*3)+(AM11*10)+(AN11*5)+(AO11*20)</f>
        <v>0</v>
      </c>
      <c r="AS11" s="37">
        <f>AP11+AQ11+AR11</f>
        <v>34.909999999999997</v>
      </c>
      <c r="AT11" s="27"/>
      <c r="AU11" s="24"/>
      <c r="AV11" s="24"/>
      <c r="AW11" s="25"/>
      <c r="AX11" s="25"/>
      <c r="AY11" s="25"/>
      <c r="AZ11" s="25"/>
      <c r="BA11" s="26"/>
      <c r="BB11" s="23">
        <f>AT11+AU11+AV11</f>
        <v>0</v>
      </c>
      <c r="BC11" s="22">
        <f>AW11</f>
        <v>0</v>
      </c>
      <c r="BD11" s="19">
        <f>(AX11*3)+(AY11*10)+(AZ11*5)+(BA11*20)</f>
        <v>0</v>
      </c>
      <c r="BE11" s="37">
        <f>BB11+BC11+BD11</f>
        <v>0</v>
      </c>
      <c r="BF11" s="23"/>
      <c r="BG11" s="36"/>
      <c r="BH11" s="25"/>
      <c r="BI11" s="25"/>
      <c r="BJ11" s="25"/>
      <c r="BK11" s="25"/>
      <c r="BL11" s="26"/>
      <c r="BM11" s="35">
        <f>BF11+BG11</f>
        <v>0</v>
      </c>
      <c r="BN11" s="33">
        <f>BH11/2</f>
        <v>0</v>
      </c>
      <c r="BO11" s="32">
        <f>(BI11*3)+(BJ11*5)+(BK11*5)+(BL11*20)</f>
        <v>0</v>
      </c>
      <c r="BP11" s="31">
        <f>BM11+BN11+BO11</f>
        <v>0</v>
      </c>
      <c r="BQ11" s="27"/>
      <c r="BR11" s="24"/>
      <c r="BS11" s="24"/>
      <c r="BT11" s="24"/>
      <c r="BU11" s="25"/>
      <c r="BV11" s="25"/>
      <c r="BW11" s="25"/>
      <c r="BX11" s="25"/>
      <c r="BY11" s="26"/>
      <c r="BZ11" s="23">
        <f>BQ11+BR11+BS11+BT11</f>
        <v>0</v>
      </c>
      <c r="CA11" s="22">
        <f>BU11</f>
        <v>0</v>
      </c>
      <c r="CB11" s="28">
        <f>(BV11*3)+(BW11*10)+(BX11*5)+(BY11*20)</f>
        <v>0</v>
      </c>
      <c r="CC11" s="46">
        <f>BZ11+CA11+CB11</f>
        <v>0</v>
      </c>
      <c r="CD11" s="27"/>
      <c r="CE11" s="24"/>
      <c r="CF11" s="25"/>
      <c r="CG11" s="25"/>
      <c r="CH11" s="25"/>
      <c r="CI11" s="25"/>
      <c r="CJ11" s="26"/>
      <c r="CK11" s="23">
        <f>CD11+CE11</f>
        <v>0</v>
      </c>
      <c r="CL11" s="22">
        <f>CF11</f>
        <v>0</v>
      </c>
      <c r="CM11" s="19">
        <f>(CG11*3)+(CH11*10)+(CI11*5)+(CJ11*20)</f>
        <v>0</v>
      </c>
      <c r="CN11" s="37">
        <f>CK11+CL11+CM11</f>
        <v>0</v>
      </c>
      <c r="CO11" s="1"/>
      <c r="CP11" s="1"/>
      <c r="CQ11" s="2"/>
      <c r="CR11" s="2"/>
      <c r="CS11" s="2"/>
      <c r="CT11" s="2"/>
      <c r="CU11" s="2"/>
      <c r="CV11" s="41"/>
      <c r="CW11" s="11"/>
      <c r="CX11" s="5"/>
      <c r="CY11" s="34"/>
      <c r="CZ11" s="1"/>
      <c r="DA11" s="1"/>
      <c r="DB11" s="2"/>
      <c r="DC11" s="2"/>
      <c r="DD11" s="2"/>
      <c r="DE11" s="2"/>
      <c r="DF11" s="2"/>
      <c r="DG11" s="41"/>
      <c r="DH11" s="11"/>
      <c r="DI11" s="5"/>
      <c r="DJ11" s="34"/>
      <c r="DK11" s="1"/>
      <c r="DL11" s="1"/>
      <c r="DM11" s="2"/>
      <c r="DN11" s="2"/>
      <c r="DO11" s="2"/>
      <c r="DP11" s="2"/>
      <c r="DQ11" s="2"/>
      <c r="DR11" s="41"/>
      <c r="DS11" s="11"/>
      <c r="DT11" s="5"/>
      <c r="DU11" s="34"/>
      <c r="DV11" s="1"/>
      <c r="DW11" s="1"/>
      <c r="DX11" s="2"/>
      <c r="DY11" s="2"/>
      <c r="DZ11" s="2"/>
      <c r="EA11" s="2"/>
      <c r="EB11" s="2"/>
      <c r="EC11" s="41"/>
      <c r="ED11" s="11"/>
      <c r="EE11" s="5"/>
      <c r="EF11" s="34"/>
      <c r="EG11" s="1"/>
      <c r="EH11" s="1"/>
      <c r="EI11" s="2"/>
      <c r="EJ11" s="2"/>
      <c r="EK11" s="2"/>
      <c r="EL11" s="2"/>
      <c r="EM11" s="2"/>
      <c r="EN11" s="41"/>
      <c r="EO11" s="11"/>
      <c r="EP11" s="5"/>
      <c r="EQ11" s="34"/>
      <c r="ER11" s="1"/>
      <c r="ES11" s="1"/>
      <c r="ET11" s="2"/>
      <c r="EU11" s="2"/>
      <c r="EV11" s="2"/>
      <c r="EW11" s="2"/>
      <c r="EX11" s="2"/>
      <c r="EY11" s="41"/>
      <c r="EZ11" s="11"/>
      <c r="FA11" s="5"/>
      <c r="FB11" s="34"/>
      <c r="FC11" s="1"/>
      <c r="FD11" s="1"/>
      <c r="FE11" s="2"/>
      <c r="FF11" s="2"/>
      <c r="FG11" s="2"/>
      <c r="FH11" s="2"/>
      <c r="FI11" s="2"/>
      <c r="FJ11" s="41"/>
      <c r="FK11" s="11"/>
      <c r="FL11" s="5"/>
      <c r="FM11" s="34"/>
      <c r="FN11" s="1"/>
      <c r="FO11" s="1"/>
      <c r="FP11" s="2"/>
      <c r="FQ11" s="2"/>
      <c r="FR11" s="2"/>
      <c r="FS11" s="2"/>
      <c r="FT11" s="2"/>
      <c r="FU11" s="41"/>
      <c r="FV11" s="11"/>
      <c r="FW11" s="5"/>
      <c r="FX11" s="34"/>
      <c r="FY11" s="1"/>
      <c r="FZ11" s="1"/>
      <c r="GA11" s="2"/>
      <c r="GB11" s="2"/>
      <c r="GC11" s="2"/>
      <c r="GD11" s="2"/>
      <c r="GE11" s="2"/>
      <c r="GF11" s="41"/>
      <c r="GG11" s="11"/>
      <c r="GH11" s="5"/>
      <c r="GI11" s="34"/>
      <c r="GJ11" s="1"/>
      <c r="GK11" s="1"/>
      <c r="GL11" s="2"/>
      <c r="GM11" s="2"/>
      <c r="GN11" s="2"/>
      <c r="GO11" s="2"/>
      <c r="GP11" s="2"/>
      <c r="GQ11" s="41"/>
      <c r="GR11" s="11"/>
      <c r="GS11" s="5"/>
      <c r="GT11" s="34"/>
      <c r="GU11" s="1"/>
      <c r="GV11" s="1"/>
      <c r="GW11" s="2"/>
      <c r="GX11" s="2"/>
      <c r="GY11" s="2"/>
      <c r="GZ11" s="2"/>
      <c r="HA11" s="2"/>
      <c r="HB11" s="41"/>
      <c r="HC11" s="11"/>
      <c r="HD11" s="5"/>
      <c r="HE11" s="34"/>
      <c r="HF11" s="1"/>
      <c r="HG11" s="1"/>
      <c r="HH11" s="2"/>
      <c r="HI11" s="2"/>
      <c r="HJ11" s="2"/>
      <c r="HK11" s="2"/>
      <c r="HL11" s="2"/>
      <c r="HM11" s="41"/>
      <c r="HN11" s="11"/>
      <c r="HO11" s="5"/>
      <c r="HP11" s="34"/>
      <c r="HQ11" s="1"/>
      <c r="HR11" s="1"/>
      <c r="HS11" s="2"/>
      <c r="HT11" s="2"/>
      <c r="HU11" s="2"/>
      <c r="HV11" s="2"/>
      <c r="HW11" s="2"/>
      <c r="HX11" s="41"/>
      <c r="HY11" s="11"/>
      <c r="HZ11" s="5"/>
      <c r="IA11" s="34"/>
      <c r="IB11" s="1"/>
      <c r="IC11" s="1"/>
      <c r="ID11" s="2"/>
      <c r="IE11" s="2"/>
      <c r="IF11" s="2"/>
      <c r="IG11" s="2"/>
      <c r="IH11" s="2"/>
      <c r="II11" s="41"/>
      <c r="IJ11" s="11"/>
      <c r="IK11" s="5"/>
      <c r="IL11" s="34"/>
    </row>
    <row r="12" spans="1:324" ht="13.5" thickBot="1" x14ac:dyDescent="0.25">
      <c r="A12" s="29">
        <v>2</v>
      </c>
      <c r="B12" s="42" t="s">
        <v>110</v>
      </c>
      <c r="C12" s="21"/>
      <c r="D12" s="43"/>
      <c r="E12" s="43" t="s">
        <v>111</v>
      </c>
      <c r="F12" s="44" t="s">
        <v>122</v>
      </c>
      <c r="G12" s="77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 t="str">
        <f>IF(ISNA(VLOOKUP(E12,SortLookup!$A$1:$B$5,2,FALSE))," ",VLOOKUP(E12,SortLookup!$A$1:$B$5,2,FALSE))</f>
        <v xml:space="preserve"> </v>
      </c>
      <c r="K12" s="18" t="str">
        <f>IF(ISNA(VLOOKUP(F12,SortLookup!$A$7:$B$11,2,FALSE))," ",VLOOKUP(F12,SortLookup!$A$7:$B$11,2,FALSE))</f>
        <v xml:space="preserve"> </v>
      </c>
      <c r="L12" s="38">
        <f>M12+N12+P12</f>
        <v>46.46</v>
      </c>
      <c r="M12" s="39">
        <f>AC12+AP12+BB12+BM12+BZ12+CK12+CV11+DG11+DR11+EC11+EN11+EY11+FJ11+FU11+GF11+GQ11+HB11+HM11+HX11+II11</f>
        <v>41.46</v>
      </c>
      <c r="N12" s="32">
        <f>AE12+AR12+BD12+BO12+CB12+CM12+CX11+DI11+DT11+EE11+EP11+FA11+FL11+FW11+GH11+GS11+HD11+HO11+HZ11+IK11</f>
        <v>0</v>
      </c>
      <c r="O12" s="33">
        <f>P12</f>
        <v>5</v>
      </c>
      <c r="P12" s="40">
        <f>X12+AK12+AW12+BH12+BU12+CF12+CQ11+DB11+DM11+DX11+EI11+ET11+FE11+FP11+GA11+GL11+GW11+HH11+HS11+ID11</f>
        <v>5</v>
      </c>
      <c r="Q12" s="27"/>
      <c r="R12" s="24"/>
      <c r="S12" s="24"/>
      <c r="T12" s="24"/>
      <c r="U12" s="24"/>
      <c r="V12" s="24"/>
      <c r="W12" s="24"/>
      <c r="X12" s="25"/>
      <c r="Y12" s="25"/>
      <c r="Z12" s="25"/>
      <c r="AA12" s="25"/>
      <c r="AB12" s="26"/>
      <c r="AC12" s="23">
        <f>Q12+R12+S12+T12+U12+V12+W12</f>
        <v>0</v>
      </c>
      <c r="AD12" s="22">
        <f>X12</f>
        <v>0</v>
      </c>
      <c r="AE12" s="19">
        <f>(Y12*3)+(Z12*10)+(AA12*5)+(AB12*20)</f>
        <v>0</v>
      </c>
      <c r="AF12" s="37">
        <f>AC12+AD12+AE12</f>
        <v>0</v>
      </c>
      <c r="AG12" s="27">
        <v>41.46</v>
      </c>
      <c r="AH12" s="24"/>
      <c r="AI12" s="24"/>
      <c r="AJ12" s="24"/>
      <c r="AK12" s="25">
        <v>5</v>
      </c>
      <c r="AL12" s="25">
        <v>0</v>
      </c>
      <c r="AM12" s="25">
        <v>0</v>
      </c>
      <c r="AN12" s="25">
        <v>0</v>
      </c>
      <c r="AO12" s="26">
        <v>0</v>
      </c>
      <c r="AP12" s="23">
        <f>AG12+AH12+AI12+AJ12</f>
        <v>41.46</v>
      </c>
      <c r="AQ12" s="22">
        <f>AK12</f>
        <v>5</v>
      </c>
      <c r="AR12" s="19">
        <f>(AL12*3)+(AM12*10)+(AN12*5)+(AO12*20)</f>
        <v>0</v>
      </c>
      <c r="AS12" s="37">
        <f>AP12+AQ12+AR12</f>
        <v>46.46</v>
      </c>
      <c r="AT12" s="27"/>
      <c r="AU12" s="24"/>
      <c r="AV12" s="24"/>
      <c r="AW12" s="25"/>
      <c r="AX12" s="25"/>
      <c r="AY12" s="25"/>
      <c r="AZ12" s="25"/>
      <c r="BA12" s="26"/>
      <c r="BB12" s="23">
        <f>AT12+AU12+AV12</f>
        <v>0</v>
      </c>
      <c r="BC12" s="22">
        <f>AW12</f>
        <v>0</v>
      </c>
      <c r="BD12" s="19">
        <f>(AX12*3)+(AY12*10)+(AZ12*5)+(BA12*20)</f>
        <v>0</v>
      </c>
      <c r="BE12" s="37">
        <f>BB12+BC12+BD12</f>
        <v>0</v>
      </c>
      <c r="BF12" s="23"/>
      <c r="BG12" s="36"/>
      <c r="BH12" s="25"/>
      <c r="BI12" s="25"/>
      <c r="BJ12" s="25"/>
      <c r="BK12" s="25"/>
      <c r="BL12" s="26"/>
      <c r="BM12" s="35">
        <f>BF12+BG12</f>
        <v>0</v>
      </c>
      <c r="BN12" s="33">
        <f>BH12/2</f>
        <v>0</v>
      </c>
      <c r="BO12" s="32">
        <f>(BI12*3)+(BJ12*5)+(BK12*5)+(BL12*20)</f>
        <v>0</v>
      </c>
      <c r="BP12" s="31">
        <f>BM12+BN12+BO12</f>
        <v>0</v>
      </c>
      <c r="BQ12" s="27"/>
      <c r="BR12" s="24"/>
      <c r="BS12" s="24"/>
      <c r="BT12" s="24"/>
      <c r="BU12" s="25"/>
      <c r="BV12" s="25"/>
      <c r="BW12" s="25"/>
      <c r="BX12" s="25"/>
      <c r="BY12" s="26"/>
      <c r="BZ12" s="23">
        <f>BQ12+BR12+BS12+BT12</f>
        <v>0</v>
      </c>
      <c r="CA12" s="22">
        <f>BU12</f>
        <v>0</v>
      </c>
      <c r="CB12" s="28">
        <f>(BV12*3)+(BW12*10)+(BX12*5)+(BY12*20)</f>
        <v>0</v>
      </c>
      <c r="CC12" s="46">
        <f>BZ12+CA12+CB12</f>
        <v>0</v>
      </c>
      <c r="CD12" s="27"/>
      <c r="CE12" s="24"/>
      <c r="CF12" s="25"/>
      <c r="CG12" s="25"/>
      <c r="CH12" s="25"/>
      <c r="CI12" s="25"/>
      <c r="CJ12" s="26"/>
      <c r="CK12" s="23">
        <f>CD12+CE12</f>
        <v>0</v>
      </c>
      <c r="CL12" s="22">
        <f>CF12</f>
        <v>0</v>
      </c>
      <c r="CM12" s="19">
        <f>(CG12*3)+(CH12*10)+(CI12*5)+(CJ12*20)</f>
        <v>0</v>
      </c>
      <c r="CN12" s="37">
        <f>CK12+CL12+CM12</f>
        <v>0</v>
      </c>
    </row>
    <row r="13" spans="1:324" ht="13.5" thickTop="1" x14ac:dyDescent="0.2">
      <c r="A13" s="69"/>
      <c r="B13" s="73"/>
      <c r="D13" s="74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</row>
    <row r="14" spans="1:324" x14ac:dyDescent="0.2">
      <c r="B14" s="45" t="s">
        <v>88</v>
      </c>
      <c r="D14" s="47"/>
      <c r="AF14"/>
    </row>
    <row r="15" spans="1:324" x14ac:dyDescent="0.2">
      <c r="B15" t="s">
        <v>84</v>
      </c>
      <c r="AF15"/>
    </row>
    <row r="16" spans="1:324" ht="25.5" x14ac:dyDescent="0.2">
      <c r="B16" s="67" t="s">
        <v>100</v>
      </c>
      <c r="AF16"/>
      <c r="AW16" s="75"/>
    </row>
    <row r="17" spans="1:32" x14ac:dyDescent="0.2">
      <c r="B17" t="s">
        <v>83</v>
      </c>
      <c r="AF17"/>
    </row>
    <row r="18" spans="1:32" x14ac:dyDescent="0.2">
      <c r="B18" s="51" t="s">
        <v>98</v>
      </c>
      <c r="AF18"/>
    </row>
    <row r="19" spans="1:32" x14ac:dyDescent="0.2">
      <c r="B19" s="51" t="s">
        <v>99</v>
      </c>
      <c r="AF19"/>
    </row>
    <row r="20" spans="1:32" x14ac:dyDescent="0.2">
      <c r="AF20"/>
    </row>
    <row r="21" spans="1:32" x14ac:dyDescent="0.2">
      <c r="B21" t="s">
        <v>92</v>
      </c>
      <c r="AF21"/>
    </row>
    <row r="22" spans="1:32" x14ac:dyDescent="0.2">
      <c r="B22" t="s">
        <v>90</v>
      </c>
      <c r="AF22"/>
    </row>
    <row r="23" spans="1:32" x14ac:dyDescent="0.2">
      <c r="B23" t="s">
        <v>91</v>
      </c>
      <c r="AF23"/>
    </row>
    <row r="24" spans="1:32" ht="102" x14ac:dyDescent="0.2">
      <c r="B24" s="66" t="s">
        <v>101</v>
      </c>
      <c r="AF24"/>
    </row>
    <row r="25" spans="1:32" x14ac:dyDescent="0.2">
      <c r="B25" t="s">
        <v>94</v>
      </c>
      <c r="AF25"/>
    </row>
    <row r="26" spans="1:32" x14ac:dyDescent="0.2">
      <c r="AF26"/>
    </row>
    <row r="27" spans="1:32" x14ac:dyDescent="0.2">
      <c r="A27" s="68"/>
      <c r="AF27"/>
    </row>
    <row r="28" spans="1:32" x14ac:dyDescent="0.2">
      <c r="AF28"/>
    </row>
  </sheetData>
  <sheetProtection sheet="1" selectLockedCells="1"/>
  <sortState ref="A3:LL12">
    <sortCondition ref="E3:E12"/>
    <sortCondition ref="F3:F12"/>
    <sortCondition ref="L3:L12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V1:EF1"/>
    <mergeCell ref="AG1:AS1"/>
    <mergeCell ref="J1:K1"/>
    <mergeCell ref="L1:P1"/>
    <mergeCell ref="Q1:AF1"/>
    <mergeCell ref="DK1:DU1"/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13</v>
      </c>
      <c r="B1" s="9">
        <v>0</v>
      </c>
      <c r="C1" s="7" t="s">
        <v>24</v>
      </c>
    </row>
    <row r="2" spans="1:3" x14ac:dyDescent="0.2">
      <c r="A2" s="6" t="s">
        <v>14</v>
      </c>
      <c r="B2" s="9">
        <v>1</v>
      </c>
      <c r="C2" s="8" t="s">
        <v>26</v>
      </c>
    </row>
    <row r="3" spans="1:3" x14ac:dyDescent="0.2">
      <c r="A3" s="6" t="s">
        <v>15</v>
      </c>
      <c r="B3" s="9">
        <v>2</v>
      </c>
      <c r="C3" s="8" t="s">
        <v>27</v>
      </c>
    </row>
    <row r="4" spans="1:3" x14ac:dyDescent="0.2">
      <c r="A4" s="6" t="s">
        <v>78</v>
      </c>
      <c r="B4" s="9">
        <v>3</v>
      </c>
      <c r="C4" s="8" t="s">
        <v>22</v>
      </c>
    </row>
    <row r="5" spans="1:3" x14ac:dyDescent="0.2">
      <c r="A5" s="6" t="s">
        <v>16</v>
      </c>
      <c r="B5" s="9">
        <v>4</v>
      </c>
      <c r="C5" s="8" t="s">
        <v>23</v>
      </c>
    </row>
    <row r="6" spans="1:3" x14ac:dyDescent="0.2">
      <c r="A6" s="6"/>
      <c r="B6" s="9"/>
    </row>
    <row r="7" spans="1:3" x14ac:dyDescent="0.2">
      <c r="A7" s="6" t="s">
        <v>17</v>
      </c>
      <c r="B7" s="9">
        <v>0</v>
      </c>
      <c r="C7" s="8" t="s">
        <v>25</v>
      </c>
    </row>
    <row r="8" spans="1:3" x14ac:dyDescent="0.2">
      <c r="A8" s="6" t="s">
        <v>18</v>
      </c>
      <c r="B8" s="9">
        <v>1</v>
      </c>
      <c r="C8" s="8"/>
    </row>
    <row r="9" spans="1:3" x14ac:dyDescent="0.2">
      <c r="A9" s="6" t="s">
        <v>19</v>
      </c>
      <c r="B9" s="9">
        <v>2</v>
      </c>
    </row>
    <row r="10" spans="1:3" x14ac:dyDescent="0.2">
      <c r="A10" s="6" t="s">
        <v>20</v>
      </c>
      <c r="B10" s="9">
        <v>3</v>
      </c>
      <c r="C10" s="8"/>
    </row>
    <row r="11" spans="1:3" x14ac:dyDescent="0.2">
      <c r="A11" s="6" t="s">
        <v>21</v>
      </c>
      <c r="B11" s="9">
        <v>4</v>
      </c>
      <c r="C11" s="8"/>
    </row>
    <row r="13" spans="1:3" x14ac:dyDescent="0.2">
      <c r="A13" s="10">
        <v>0</v>
      </c>
      <c r="B13" s="6" t="s">
        <v>17</v>
      </c>
      <c r="C13" s="8" t="s">
        <v>44</v>
      </c>
    </row>
    <row r="14" spans="1:3" x14ac:dyDescent="0.2">
      <c r="A14" s="10">
        <v>1</v>
      </c>
      <c r="B14" s="6" t="s">
        <v>18</v>
      </c>
      <c r="C14" s="8"/>
    </row>
    <row r="15" spans="1:3" x14ac:dyDescent="0.2">
      <c r="A15" s="10">
        <v>2</v>
      </c>
      <c r="B15" s="6" t="s">
        <v>19</v>
      </c>
      <c r="C15" s="8"/>
    </row>
    <row r="16" spans="1:3" x14ac:dyDescent="0.2">
      <c r="A16" s="10">
        <v>3</v>
      </c>
      <c r="B16" s="6" t="s">
        <v>20</v>
      </c>
      <c r="C16" s="8"/>
    </row>
    <row r="17" spans="1:3" x14ac:dyDescent="0.2">
      <c r="A17" s="10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79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53</v>
      </c>
    </row>
    <row r="5" spans="1:1" s="12" customFormat="1" x14ac:dyDescent="0.2">
      <c r="A5" s="12" t="s">
        <v>54</v>
      </c>
    </row>
    <row r="6" spans="1:1" s="12" customFormat="1" ht="12.75" customHeight="1" x14ac:dyDescent="0.2"/>
    <row r="7" spans="1:1" x14ac:dyDescent="0.2">
      <c r="A7" s="12" t="s">
        <v>55</v>
      </c>
    </row>
    <row r="8" spans="1:1" x14ac:dyDescent="0.2">
      <c r="A8" s="12" t="s">
        <v>56</v>
      </c>
    </row>
    <row r="9" spans="1:1" x14ac:dyDescent="0.2">
      <c r="A9" s="12" t="s">
        <v>57</v>
      </c>
    </row>
    <row r="10" spans="1:1" x14ac:dyDescent="0.2">
      <c r="A10" s="12" t="s">
        <v>58</v>
      </c>
    </row>
    <row r="11" spans="1:1" x14ac:dyDescent="0.2">
      <c r="A11" s="12" t="s">
        <v>59</v>
      </c>
    </row>
    <row r="12" spans="1:1" x14ac:dyDescent="0.2">
      <c r="A12" s="12" t="s">
        <v>60</v>
      </c>
    </row>
    <row r="13" spans="1:1" x14ac:dyDescent="0.2">
      <c r="A13" s="12" t="s">
        <v>61</v>
      </c>
    </row>
    <row r="14" spans="1:1" x14ac:dyDescent="0.2">
      <c r="A14" s="12" t="s">
        <v>62</v>
      </c>
    </row>
    <row r="15" spans="1:1" x14ac:dyDescent="0.2">
      <c r="A15" s="12"/>
    </row>
    <row r="16" spans="1:1" ht="27" customHeight="1" x14ac:dyDescent="0.2">
      <c r="A16" s="12" t="s">
        <v>67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76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68</v>
      </c>
    </row>
    <row r="23" spans="1:1" x14ac:dyDescent="0.2">
      <c r="A23" s="12" t="s">
        <v>55</v>
      </c>
    </row>
    <row r="24" spans="1:1" x14ac:dyDescent="0.2">
      <c r="A24" s="12" t="s">
        <v>69</v>
      </c>
    </row>
    <row r="25" spans="1:1" x14ac:dyDescent="0.2">
      <c r="A25" s="12" t="s">
        <v>75</v>
      </c>
    </row>
    <row r="26" spans="1:1" x14ac:dyDescent="0.2">
      <c r="A26" s="12" t="s">
        <v>70</v>
      </c>
    </row>
    <row r="27" spans="1:1" x14ac:dyDescent="0.2">
      <c r="A27" s="12" t="s">
        <v>71</v>
      </c>
    </row>
    <row r="28" spans="1:1" x14ac:dyDescent="0.2">
      <c r="A28" s="12" t="s">
        <v>72</v>
      </c>
    </row>
    <row r="29" spans="1:1" x14ac:dyDescent="0.2">
      <c r="A29" s="12" t="s">
        <v>77</v>
      </c>
    </row>
    <row r="30" spans="1:1" x14ac:dyDescent="0.2">
      <c r="A30" s="12" t="s">
        <v>73</v>
      </c>
    </row>
    <row r="31" spans="1:1" x14ac:dyDescent="0.2">
      <c r="A31" s="12" t="s">
        <v>74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2019-03-18T18:27:30Z</dcterms:modified>
</cp:coreProperties>
</file>