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30EBD828-46EA-4CB7-8F03-E0D35BA2EB60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Scoresheet!$A$1:$IM$57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1" l="1"/>
  <c r="L7" i="1" s="1"/>
  <c r="N7" i="1"/>
  <c r="O7" i="1"/>
  <c r="P7" i="1"/>
  <c r="M8" i="1"/>
  <c r="L8" i="1" s="1"/>
  <c r="N8" i="1"/>
  <c r="P8" i="1"/>
  <c r="O8" i="1" s="1"/>
  <c r="P23" i="1" l="1"/>
  <c r="O23" i="1" s="1"/>
  <c r="P27" i="1"/>
  <c r="O27" i="1" s="1"/>
  <c r="J8" i="1"/>
  <c r="K8" i="1"/>
  <c r="I8" i="1" s="1"/>
  <c r="AC8" i="1"/>
  <c r="AD8" i="1"/>
  <c r="AE8" i="1"/>
  <c r="AP8" i="1"/>
  <c r="AQ8" i="1"/>
  <c r="AR8" i="1"/>
  <c r="BB8" i="1"/>
  <c r="BC8" i="1"/>
  <c r="BD8" i="1"/>
  <c r="BM8" i="1"/>
  <c r="BN8" i="1"/>
  <c r="BO8" i="1"/>
  <c r="BZ8" i="1"/>
  <c r="CA8" i="1"/>
  <c r="CB8" i="1"/>
  <c r="CK8" i="1"/>
  <c r="CL8" i="1"/>
  <c r="CM8" i="1"/>
  <c r="J27" i="1"/>
  <c r="K27" i="1"/>
  <c r="I27" i="1" s="1"/>
  <c r="AC27" i="1"/>
  <c r="AD27" i="1"/>
  <c r="AE27" i="1"/>
  <c r="AP27" i="1"/>
  <c r="AQ27" i="1"/>
  <c r="AR27" i="1"/>
  <c r="BB27" i="1"/>
  <c r="BC27" i="1"/>
  <c r="BD27" i="1"/>
  <c r="BM27" i="1"/>
  <c r="BN27" i="1"/>
  <c r="BO27" i="1"/>
  <c r="BZ27" i="1"/>
  <c r="CA27" i="1"/>
  <c r="CB27" i="1"/>
  <c r="CK27" i="1"/>
  <c r="CL27" i="1"/>
  <c r="CM27" i="1"/>
  <c r="J23" i="1"/>
  <c r="K23" i="1"/>
  <c r="I23" i="1" s="1"/>
  <c r="AC23" i="1"/>
  <c r="AD23" i="1"/>
  <c r="AE23" i="1"/>
  <c r="AP23" i="1"/>
  <c r="AQ23" i="1"/>
  <c r="AR23" i="1"/>
  <c r="BB23" i="1"/>
  <c r="BC23" i="1"/>
  <c r="BD23" i="1"/>
  <c r="BM23" i="1"/>
  <c r="BN23" i="1"/>
  <c r="BO23" i="1"/>
  <c r="BZ23" i="1"/>
  <c r="CA23" i="1"/>
  <c r="CB23" i="1"/>
  <c r="CK23" i="1"/>
  <c r="CL23" i="1"/>
  <c r="CM23" i="1"/>
  <c r="J39" i="1"/>
  <c r="K39" i="1"/>
  <c r="I39" i="1" s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N39" i="1"/>
  <c r="BO39" i="1"/>
  <c r="BZ39" i="1"/>
  <c r="CA39" i="1"/>
  <c r="CB39" i="1"/>
  <c r="CK39" i="1"/>
  <c r="CL39" i="1"/>
  <c r="CM39" i="1"/>
  <c r="J32" i="1"/>
  <c r="K32" i="1"/>
  <c r="I32" i="1" s="1"/>
  <c r="P32" i="1"/>
  <c r="O32" i="1" s="1"/>
  <c r="AC32" i="1"/>
  <c r="AD32" i="1"/>
  <c r="AE32" i="1"/>
  <c r="AP32" i="1"/>
  <c r="AQ32" i="1"/>
  <c r="AR32" i="1"/>
  <c r="BB32" i="1"/>
  <c r="BC32" i="1"/>
  <c r="BD32" i="1"/>
  <c r="BM32" i="1"/>
  <c r="BN32" i="1"/>
  <c r="BO32" i="1"/>
  <c r="BZ32" i="1"/>
  <c r="CA32" i="1"/>
  <c r="CB32" i="1"/>
  <c r="CK32" i="1"/>
  <c r="CL32" i="1"/>
  <c r="CM32" i="1"/>
  <c r="M27" i="1" l="1"/>
  <c r="N23" i="1"/>
  <c r="N27" i="1"/>
  <c r="M23" i="1"/>
  <c r="BP39" i="1"/>
  <c r="BP32" i="1"/>
  <c r="BP23" i="1"/>
  <c r="BP27" i="1"/>
  <c r="BP8" i="1"/>
  <c r="CN32" i="1"/>
  <c r="CC32" i="1"/>
  <c r="BE32" i="1"/>
  <c r="AS32" i="1"/>
  <c r="M32" i="1"/>
  <c r="AF32" i="1"/>
  <c r="CN39" i="1"/>
  <c r="CC39" i="1"/>
  <c r="BE39" i="1"/>
  <c r="N39" i="1"/>
  <c r="AS39" i="1"/>
  <c r="M39" i="1"/>
  <c r="CN23" i="1"/>
  <c r="CC23" i="1"/>
  <c r="BE23" i="1"/>
  <c r="AS23" i="1"/>
  <c r="AF23" i="1"/>
  <c r="CN27" i="1"/>
  <c r="CC27" i="1"/>
  <c r="BE27" i="1"/>
  <c r="AS27" i="1"/>
  <c r="AF27" i="1"/>
  <c r="CN8" i="1"/>
  <c r="CC8" i="1"/>
  <c r="BE8" i="1"/>
  <c r="AS8" i="1"/>
  <c r="AF8" i="1"/>
  <c r="AF39" i="1"/>
  <c r="N32" i="1"/>
  <c r="P33" i="1"/>
  <c r="O33" i="1" s="1"/>
  <c r="L23" i="1" l="1"/>
  <c r="L27" i="1"/>
  <c r="L32" i="1"/>
  <c r="L39" i="1"/>
  <c r="P11" i="1"/>
  <c r="O11" i="1" s="1"/>
  <c r="P4" i="1"/>
  <c r="O4" i="1" s="1"/>
  <c r="P9" i="1"/>
  <c r="O9" i="1" s="1"/>
  <c r="CK33" i="1"/>
  <c r="CL33" i="1"/>
  <c r="CM33" i="1"/>
  <c r="BZ33" i="1"/>
  <c r="CA33" i="1"/>
  <c r="CB33" i="1"/>
  <c r="BB33" i="1"/>
  <c r="BC33" i="1"/>
  <c r="BD33" i="1"/>
  <c r="AP33" i="1"/>
  <c r="AQ33" i="1"/>
  <c r="AR33" i="1"/>
  <c r="AC33" i="1"/>
  <c r="AD33" i="1"/>
  <c r="AE33" i="1"/>
  <c r="CC33" i="1" l="1"/>
  <c r="CN33" i="1"/>
  <c r="AF33" i="1"/>
  <c r="N33" i="1"/>
  <c r="M33" i="1"/>
  <c r="AS33" i="1"/>
  <c r="BE33" i="1"/>
  <c r="P13" i="1"/>
  <c r="P43" i="1"/>
  <c r="O43" i="1" s="1"/>
  <c r="L33" i="1" l="1"/>
  <c r="O13" i="1"/>
  <c r="P29" i="1"/>
  <c r="J17" i="1" l="1"/>
  <c r="K17" i="1"/>
  <c r="I17" i="1" s="1"/>
  <c r="P17" i="1"/>
  <c r="O17" i="1" s="1"/>
  <c r="AC17" i="1"/>
  <c r="AD17" i="1"/>
  <c r="AE17" i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BE17" i="1" l="1"/>
  <c r="AF17" i="1"/>
  <c r="CN17" i="1"/>
  <c r="BP17" i="1"/>
  <c r="AS17" i="1"/>
  <c r="CC17" i="1"/>
  <c r="N17" i="1"/>
  <c r="M17" i="1"/>
  <c r="P31" i="1"/>
  <c r="O31" i="1" s="1"/>
  <c r="L17" i="1" l="1"/>
  <c r="P12" i="1"/>
  <c r="O12" i="1" s="1"/>
  <c r="P30" i="1"/>
  <c r="O30" i="1" s="1"/>
  <c r="J7" i="1"/>
  <c r="K7" i="1"/>
  <c r="I7" i="1" s="1"/>
  <c r="AC7" i="1"/>
  <c r="AD7" i="1"/>
  <c r="AE7" i="1"/>
  <c r="AP7" i="1"/>
  <c r="AQ7" i="1"/>
  <c r="AR7" i="1"/>
  <c r="BB7" i="1"/>
  <c r="BC7" i="1"/>
  <c r="BD7" i="1"/>
  <c r="BM7" i="1"/>
  <c r="BN7" i="1"/>
  <c r="BO7" i="1"/>
  <c r="BZ7" i="1"/>
  <c r="CA7" i="1"/>
  <c r="CB7" i="1"/>
  <c r="CK7" i="1"/>
  <c r="CL7" i="1"/>
  <c r="CM7" i="1"/>
  <c r="J40" i="1"/>
  <c r="K40" i="1"/>
  <c r="I40" i="1" s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N40" i="1"/>
  <c r="BO40" i="1"/>
  <c r="BZ40" i="1"/>
  <c r="CA40" i="1"/>
  <c r="CB40" i="1"/>
  <c r="CK40" i="1"/>
  <c r="CL40" i="1"/>
  <c r="CM40" i="1"/>
  <c r="P41" i="1"/>
  <c r="O41" i="1" s="1"/>
  <c r="BP7" i="1" l="1"/>
  <c r="BP40" i="1"/>
  <c r="CN40" i="1"/>
  <c r="CC40" i="1"/>
  <c r="N40" i="1"/>
  <c r="BE40" i="1"/>
  <c r="AS40" i="1"/>
  <c r="M40" i="1"/>
  <c r="CN7" i="1"/>
  <c r="CC7" i="1"/>
  <c r="BE7" i="1"/>
  <c r="AS7" i="1"/>
  <c r="AF7" i="1"/>
  <c r="AF40" i="1"/>
  <c r="P16" i="1"/>
  <c r="O16" i="1" s="1"/>
  <c r="L40" i="1" l="1"/>
  <c r="P20" i="1"/>
  <c r="O20" i="1" s="1"/>
  <c r="O29" i="1"/>
  <c r="J29" i="1"/>
  <c r="K29" i="1"/>
  <c r="I29" i="1" s="1"/>
  <c r="AC29" i="1"/>
  <c r="AD29" i="1"/>
  <c r="AE29" i="1"/>
  <c r="AP29" i="1"/>
  <c r="AQ29" i="1"/>
  <c r="AR29" i="1"/>
  <c r="BB29" i="1"/>
  <c r="BC29" i="1"/>
  <c r="BD29" i="1"/>
  <c r="BM29" i="1"/>
  <c r="BN29" i="1"/>
  <c r="BO29" i="1"/>
  <c r="BZ29" i="1"/>
  <c r="CA29" i="1"/>
  <c r="CB29" i="1"/>
  <c r="CK29" i="1"/>
  <c r="CL29" i="1"/>
  <c r="CM29" i="1"/>
  <c r="J15" i="1"/>
  <c r="K15" i="1"/>
  <c r="I15" i="1" s="1"/>
  <c r="P15" i="1"/>
  <c r="O15" i="1" s="1"/>
  <c r="AC15" i="1"/>
  <c r="AD15" i="1"/>
  <c r="AE15" i="1"/>
  <c r="AP15" i="1"/>
  <c r="AQ15" i="1"/>
  <c r="AR15" i="1"/>
  <c r="BB15" i="1"/>
  <c r="BC15" i="1"/>
  <c r="BD15" i="1"/>
  <c r="BM15" i="1"/>
  <c r="BN15" i="1"/>
  <c r="BO15" i="1"/>
  <c r="BZ15" i="1"/>
  <c r="CA15" i="1"/>
  <c r="CB15" i="1"/>
  <c r="CK15" i="1"/>
  <c r="CL15" i="1"/>
  <c r="CM15" i="1"/>
  <c r="J20" i="1"/>
  <c r="K20" i="1"/>
  <c r="I20" i="1" s="1"/>
  <c r="AC20" i="1"/>
  <c r="AD20" i="1"/>
  <c r="AE20" i="1"/>
  <c r="AP20" i="1"/>
  <c r="AQ20" i="1"/>
  <c r="AR20" i="1"/>
  <c r="BB20" i="1"/>
  <c r="BC20" i="1"/>
  <c r="BD20" i="1"/>
  <c r="BM20" i="1"/>
  <c r="BN20" i="1"/>
  <c r="BO20" i="1"/>
  <c r="BZ20" i="1"/>
  <c r="CA20" i="1"/>
  <c r="CB20" i="1"/>
  <c r="CK20" i="1"/>
  <c r="CL20" i="1"/>
  <c r="CM20" i="1"/>
  <c r="N29" i="1" l="1"/>
  <c r="M29" i="1"/>
  <c r="CC15" i="1"/>
  <c r="M20" i="1"/>
  <c r="BP15" i="1"/>
  <c r="CC29" i="1"/>
  <c r="N20" i="1"/>
  <c r="BP20" i="1"/>
  <c r="CC20" i="1"/>
  <c r="BP29" i="1"/>
  <c r="CN20" i="1"/>
  <c r="BE20" i="1"/>
  <c r="AS20" i="1"/>
  <c r="AF20" i="1"/>
  <c r="CN15" i="1"/>
  <c r="BE15" i="1"/>
  <c r="N15" i="1"/>
  <c r="AS15" i="1"/>
  <c r="M15" i="1"/>
  <c r="AF15" i="1"/>
  <c r="CN29" i="1"/>
  <c r="BE29" i="1"/>
  <c r="AS29" i="1"/>
  <c r="AF29" i="1"/>
  <c r="J34" i="1"/>
  <c r="K34" i="1"/>
  <c r="I34" i="1" s="1"/>
  <c r="P34" i="1"/>
  <c r="O34" i="1" s="1"/>
  <c r="AC34" i="1"/>
  <c r="AD34" i="1"/>
  <c r="AE34" i="1"/>
  <c r="AP34" i="1"/>
  <c r="AQ34" i="1"/>
  <c r="AR34" i="1"/>
  <c r="BB34" i="1"/>
  <c r="BC34" i="1"/>
  <c r="BD34" i="1"/>
  <c r="BM34" i="1"/>
  <c r="BN34" i="1"/>
  <c r="BO34" i="1"/>
  <c r="BZ34" i="1"/>
  <c r="CA34" i="1"/>
  <c r="CB34" i="1"/>
  <c r="CK34" i="1"/>
  <c r="CL34" i="1"/>
  <c r="CM34" i="1"/>
  <c r="L20" i="1" l="1"/>
  <c r="L15" i="1"/>
  <c r="L29" i="1"/>
  <c r="BP34" i="1"/>
  <c r="CN34" i="1"/>
  <c r="BE34" i="1"/>
  <c r="AS34" i="1"/>
  <c r="N34" i="1"/>
  <c r="CC34" i="1"/>
  <c r="M34" i="1"/>
  <c r="AF34" i="1"/>
  <c r="J12" i="1"/>
  <c r="K12" i="1"/>
  <c r="I12" i="1" s="1"/>
  <c r="AC12" i="1"/>
  <c r="AD12" i="1"/>
  <c r="AE12" i="1"/>
  <c r="AP12" i="1"/>
  <c r="AQ12" i="1"/>
  <c r="AR12" i="1"/>
  <c r="BB12" i="1"/>
  <c r="BC12" i="1"/>
  <c r="BD12" i="1"/>
  <c r="BM12" i="1"/>
  <c r="BN12" i="1"/>
  <c r="BO12" i="1"/>
  <c r="BZ12" i="1"/>
  <c r="CA12" i="1"/>
  <c r="CB12" i="1"/>
  <c r="CK12" i="1"/>
  <c r="CL12" i="1"/>
  <c r="CM12" i="1"/>
  <c r="J38" i="1"/>
  <c r="K38" i="1"/>
  <c r="I38" i="1" s="1"/>
  <c r="P38" i="1"/>
  <c r="O38" i="1" s="1"/>
  <c r="AC38" i="1"/>
  <c r="AD38" i="1"/>
  <c r="AE38" i="1"/>
  <c r="AP38" i="1"/>
  <c r="AQ38" i="1"/>
  <c r="AR38" i="1"/>
  <c r="BB38" i="1"/>
  <c r="BC38" i="1"/>
  <c r="BD38" i="1"/>
  <c r="BM38" i="1"/>
  <c r="BN38" i="1"/>
  <c r="BO38" i="1"/>
  <c r="BZ38" i="1"/>
  <c r="CA38" i="1"/>
  <c r="CB38" i="1"/>
  <c r="CK38" i="1"/>
  <c r="CL38" i="1"/>
  <c r="CM38" i="1"/>
  <c r="M12" i="1" l="1"/>
  <c r="N12" i="1"/>
  <c r="L34" i="1"/>
  <c r="BP38" i="1"/>
  <c r="BP12" i="1"/>
  <c r="CC12" i="1"/>
  <c r="N38" i="1"/>
  <c r="AF12" i="1"/>
  <c r="AF38" i="1"/>
  <c r="AS12" i="1"/>
  <c r="AS38" i="1"/>
  <c r="BE38" i="1"/>
  <c r="BE12" i="1"/>
  <c r="CC38" i="1"/>
  <c r="CN38" i="1"/>
  <c r="CN12" i="1"/>
  <c r="M38" i="1"/>
  <c r="AC10" i="1"/>
  <c r="AD10" i="1"/>
  <c r="AE10" i="1"/>
  <c r="AC35" i="1"/>
  <c r="AD35" i="1"/>
  <c r="AE35" i="1"/>
  <c r="AC42" i="1"/>
  <c r="AD42" i="1"/>
  <c r="AE42" i="1"/>
  <c r="AC11" i="1"/>
  <c r="AD11" i="1"/>
  <c r="AE11" i="1"/>
  <c r="AC24" i="1"/>
  <c r="AD24" i="1"/>
  <c r="AE24" i="1"/>
  <c r="AC21" i="1"/>
  <c r="AD21" i="1"/>
  <c r="AE21" i="1"/>
  <c r="AC9" i="1"/>
  <c r="AD9" i="1"/>
  <c r="AE9" i="1"/>
  <c r="AC30" i="1"/>
  <c r="AD30" i="1"/>
  <c r="AE30" i="1"/>
  <c r="AC13" i="1"/>
  <c r="AD13" i="1"/>
  <c r="AE13" i="1"/>
  <c r="AC19" i="1"/>
  <c r="AD19" i="1"/>
  <c r="AE19" i="1"/>
  <c r="AC3" i="1"/>
  <c r="AD3" i="1"/>
  <c r="AE3" i="1"/>
  <c r="AC36" i="1"/>
  <c r="AD36" i="1"/>
  <c r="AE36" i="1"/>
  <c r="AC16" i="1"/>
  <c r="AD16" i="1"/>
  <c r="AE16" i="1"/>
  <c r="AC4" i="1"/>
  <c r="AD4" i="1"/>
  <c r="AE4" i="1"/>
  <c r="AC6" i="1"/>
  <c r="AD6" i="1"/>
  <c r="AE6" i="1"/>
  <c r="AC43" i="1"/>
  <c r="AD43" i="1"/>
  <c r="AE43" i="1"/>
  <c r="AC37" i="1"/>
  <c r="AD37" i="1"/>
  <c r="AE37" i="1"/>
  <c r="L12" i="1" l="1"/>
  <c r="L38" i="1"/>
  <c r="AF10" i="1"/>
  <c r="AF37" i="1"/>
  <c r="AF43" i="1"/>
  <c r="AF6" i="1"/>
  <c r="AF4" i="1"/>
  <c r="AF16" i="1"/>
  <c r="AF36" i="1"/>
  <c r="AF3" i="1"/>
  <c r="AF19" i="1"/>
  <c r="AF13" i="1"/>
  <c r="AF30" i="1"/>
  <c r="AF9" i="1"/>
  <c r="AF21" i="1"/>
  <c r="AF24" i="1"/>
  <c r="AF11" i="1"/>
  <c r="AF42" i="1"/>
  <c r="AF35" i="1"/>
  <c r="J3" i="1" l="1"/>
  <c r="K3" i="1"/>
  <c r="I3" i="1" s="1"/>
  <c r="P3" i="1"/>
  <c r="O3" i="1" s="1"/>
  <c r="AP3" i="1"/>
  <c r="AQ3" i="1"/>
  <c r="AR3" i="1"/>
  <c r="BB3" i="1"/>
  <c r="BC3" i="1"/>
  <c r="BD3" i="1"/>
  <c r="BM3" i="1"/>
  <c r="BN3" i="1"/>
  <c r="BO3" i="1"/>
  <c r="BZ3" i="1"/>
  <c r="CA3" i="1"/>
  <c r="CB3" i="1"/>
  <c r="CK3" i="1"/>
  <c r="CL3" i="1"/>
  <c r="CM3" i="1"/>
  <c r="J10" i="1"/>
  <c r="K10" i="1"/>
  <c r="I10" i="1" s="1"/>
  <c r="P10" i="1"/>
  <c r="O10" i="1" s="1"/>
  <c r="AP10" i="1"/>
  <c r="AQ10" i="1"/>
  <c r="AR10" i="1"/>
  <c r="BB10" i="1"/>
  <c r="BC10" i="1"/>
  <c r="BD10" i="1"/>
  <c r="BM10" i="1"/>
  <c r="BN10" i="1"/>
  <c r="BO10" i="1"/>
  <c r="BZ10" i="1"/>
  <c r="CA10" i="1"/>
  <c r="CB10" i="1"/>
  <c r="CK10" i="1"/>
  <c r="CL10" i="1"/>
  <c r="CM10" i="1"/>
  <c r="BP3" i="1" l="1"/>
  <c r="CN3" i="1"/>
  <c r="AS3" i="1"/>
  <c r="CC3" i="1"/>
  <c r="BE3" i="1"/>
  <c r="M3" i="1"/>
  <c r="CC10" i="1"/>
  <c r="CN10" i="1"/>
  <c r="AS10" i="1"/>
  <c r="BE10" i="1"/>
  <c r="N10" i="1"/>
  <c r="BP10" i="1"/>
  <c r="M10" i="1"/>
  <c r="J14" i="1"/>
  <c r="K14" i="1"/>
  <c r="I14" i="1" s="1"/>
  <c r="P14" i="1"/>
  <c r="O14" i="1" s="1"/>
  <c r="AC14" i="1"/>
  <c r="AD14" i="1"/>
  <c r="AE14" i="1"/>
  <c r="AP14" i="1"/>
  <c r="AQ14" i="1"/>
  <c r="AR14" i="1"/>
  <c r="BB14" i="1"/>
  <c r="BC14" i="1"/>
  <c r="BD14" i="1"/>
  <c r="BM14" i="1"/>
  <c r="BN14" i="1"/>
  <c r="BO14" i="1"/>
  <c r="BZ14" i="1"/>
  <c r="CA14" i="1"/>
  <c r="CB14" i="1"/>
  <c r="CK14" i="1"/>
  <c r="CL14" i="1"/>
  <c r="CM14" i="1"/>
  <c r="L3" i="1" l="1"/>
  <c r="L10" i="1"/>
  <c r="BP14" i="1"/>
  <c r="CC14" i="1"/>
  <c r="AF14" i="1"/>
  <c r="CN14" i="1"/>
  <c r="AS14" i="1"/>
  <c r="BE14" i="1"/>
  <c r="N14" i="1"/>
  <c r="M14" i="1"/>
  <c r="CM19" i="1"/>
  <c r="CL19" i="1"/>
  <c r="CK19" i="1"/>
  <c r="CB19" i="1"/>
  <c r="CA19" i="1"/>
  <c r="BZ19" i="1"/>
  <c r="BO19" i="1"/>
  <c r="BN19" i="1"/>
  <c r="BM19" i="1"/>
  <c r="BD19" i="1"/>
  <c r="BC19" i="1"/>
  <c r="BB19" i="1"/>
  <c r="AR19" i="1"/>
  <c r="AQ19" i="1"/>
  <c r="AP19" i="1"/>
  <c r="P19" i="1"/>
  <c r="O19" i="1" s="1"/>
  <c r="K19" i="1"/>
  <c r="I19" i="1" s="1"/>
  <c r="J19" i="1"/>
  <c r="CM37" i="1"/>
  <c r="CL37" i="1"/>
  <c r="CK37" i="1"/>
  <c r="CB37" i="1"/>
  <c r="CA37" i="1"/>
  <c r="BZ37" i="1"/>
  <c r="BO37" i="1"/>
  <c r="BN37" i="1"/>
  <c r="BM37" i="1"/>
  <c r="BD37" i="1"/>
  <c r="BC37" i="1"/>
  <c r="BB37" i="1"/>
  <c r="AR37" i="1"/>
  <c r="AQ37" i="1"/>
  <c r="AP37" i="1"/>
  <c r="P37" i="1"/>
  <c r="O37" i="1" s="1"/>
  <c r="K37" i="1"/>
  <c r="I37" i="1" s="1"/>
  <c r="J37" i="1"/>
  <c r="CM31" i="1"/>
  <c r="CL31" i="1"/>
  <c r="CK31" i="1"/>
  <c r="CB31" i="1"/>
  <c r="CA31" i="1"/>
  <c r="BZ31" i="1"/>
  <c r="BO31" i="1"/>
  <c r="BN31" i="1"/>
  <c r="BM31" i="1"/>
  <c r="BD31" i="1"/>
  <c r="BC31" i="1"/>
  <c r="BB31" i="1"/>
  <c r="AR31" i="1"/>
  <c r="AQ31" i="1"/>
  <c r="AP31" i="1"/>
  <c r="AE31" i="1"/>
  <c r="AD31" i="1"/>
  <c r="AC31" i="1"/>
  <c r="K31" i="1"/>
  <c r="I31" i="1" s="1"/>
  <c r="J31" i="1"/>
  <c r="CM43" i="1"/>
  <c r="CL43" i="1"/>
  <c r="CK43" i="1"/>
  <c r="CB43" i="1"/>
  <c r="CA43" i="1"/>
  <c r="BZ43" i="1"/>
  <c r="BO43" i="1"/>
  <c r="BN43" i="1"/>
  <c r="BM43" i="1"/>
  <c r="BD43" i="1"/>
  <c r="BC43" i="1"/>
  <c r="BB43" i="1"/>
  <c r="AR43" i="1"/>
  <c r="AQ43" i="1"/>
  <c r="AP43" i="1"/>
  <c r="K43" i="1"/>
  <c r="I43" i="1" s="1"/>
  <c r="J43" i="1"/>
  <c r="CM9" i="1"/>
  <c r="CL9" i="1"/>
  <c r="CK9" i="1"/>
  <c r="CB9" i="1"/>
  <c r="CA9" i="1"/>
  <c r="BZ9" i="1"/>
  <c r="BO9" i="1"/>
  <c r="BN9" i="1"/>
  <c r="BM9" i="1"/>
  <c r="BD9" i="1"/>
  <c r="BC9" i="1"/>
  <c r="BB9" i="1"/>
  <c r="AR9" i="1"/>
  <c r="AQ9" i="1"/>
  <c r="AP9" i="1"/>
  <c r="K9" i="1"/>
  <c r="I9" i="1" s="1"/>
  <c r="J9" i="1"/>
  <c r="CM13" i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K13" i="1"/>
  <c r="I13" i="1" s="1"/>
  <c r="J13" i="1"/>
  <c r="CM4" i="1"/>
  <c r="CL4" i="1"/>
  <c r="CK4" i="1"/>
  <c r="CB4" i="1"/>
  <c r="CA4" i="1"/>
  <c r="BZ4" i="1"/>
  <c r="BO4" i="1"/>
  <c r="BN4" i="1"/>
  <c r="BM4" i="1"/>
  <c r="BD4" i="1"/>
  <c r="BC4" i="1"/>
  <c r="BB4" i="1"/>
  <c r="AR4" i="1"/>
  <c r="AQ4" i="1"/>
  <c r="AP4" i="1"/>
  <c r="K4" i="1"/>
  <c r="I4" i="1" s="1"/>
  <c r="J4" i="1"/>
  <c r="CM11" i="1"/>
  <c r="CL11" i="1"/>
  <c r="CK11" i="1"/>
  <c r="CB11" i="1"/>
  <c r="CA11" i="1"/>
  <c r="BZ11" i="1"/>
  <c r="BO11" i="1"/>
  <c r="BN11" i="1"/>
  <c r="BM11" i="1"/>
  <c r="BD11" i="1"/>
  <c r="BC11" i="1"/>
  <c r="BB11" i="1"/>
  <c r="AR11" i="1"/>
  <c r="AQ11" i="1"/>
  <c r="AP11" i="1"/>
  <c r="K11" i="1"/>
  <c r="I11" i="1" s="1"/>
  <c r="J11" i="1"/>
  <c r="J30" i="1"/>
  <c r="K30" i="1"/>
  <c r="I30" i="1" s="1"/>
  <c r="AP30" i="1"/>
  <c r="AQ30" i="1"/>
  <c r="AR30" i="1"/>
  <c r="BB30" i="1"/>
  <c r="BC30" i="1"/>
  <c r="BD30" i="1"/>
  <c r="BM30" i="1"/>
  <c r="BN30" i="1"/>
  <c r="BO30" i="1"/>
  <c r="BZ30" i="1"/>
  <c r="CA30" i="1"/>
  <c r="CB30" i="1"/>
  <c r="CK30" i="1"/>
  <c r="CL30" i="1"/>
  <c r="CM30" i="1"/>
  <c r="J35" i="1"/>
  <c r="K35" i="1"/>
  <c r="I35" i="1" s="1"/>
  <c r="P35" i="1"/>
  <c r="O35" i="1" s="1"/>
  <c r="AP35" i="1"/>
  <c r="AQ35" i="1"/>
  <c r="AR35" i="1"/>
  <c r="BB35" i="1"/>
  <c r="BC35" i="1"/>
  <c r="BD35" i="1"/>
  <c r="BM35" i="1"/>
  <c r="BN35" i="1"/>
  <c r="BO35" i="1"/>
  <c r="BZ35" i="1"/>
  <c r="CA35" i="1"/>
  <c r="CB35" i="1"/>
  <c r="CK35" i="1"/>
  <c r="CL35" i="1"/>
  <c r="CM35" i="1"/>
  <c r="J24" i="1"/>
  <c r="K24" i="1"/>
  <c r="I24" i="1" s="1"/>
  <c r="P24" i="1"/>
  <c r="O24" i="1" s="1"/>
  <c r="AP24" i="1"/>
  <c r="AQ24" i="1"/>
  <c r="AR24" i="1"/>
  <c r="BB24" i="1"/>
  <c r="BC24" i="1"/>
  <c r="BD24" i="1"/>
  <c r="BM24" i="1"/>
  <c r="BN24" i="1"/>
  <c r="BO24" i="1"/>
  <c r="BZ24" i="1"/>
  <c r="CA24" i="1"/>
  <c r="CB24" i="1"/>
  <c r="CK24" i="1"/>
  <c r="CL24" i="1"/>
  <c r="CM24" i="1"/>
  <c r="J25" i="1"/>
  <c r="K25" i="1"/>
  <c r="I25" i="1" s="1"/>
  <c r="P25" i="1"/>
  <c r="O25" i="1" s="1"/>
  <c r="AC25" i="1"/>
  <c r="AD25" i="1"/>
  <c r="AE25" i="1"/>
  <c r="AP25" i="1"/>
  <c r="AQ25" i="1"/>
  <c r="AR25" i="1"/>
  <c r="BB25" i="1"/>
  <c r="BC25" i="1"/>
  <c r="BD25" i="1"/>
  <c r="BM25" i="1"/>
  <c r="BN25" i="1"/>
  <c r="BO25" i="1"/>
  <c r="BZ25" i="1"/>
  <c r="CA25" i="1"/>
  <c r="CB25" i="1"/>
  <c r="CK25" i="1"/>
  <c r="CL25" i="1"/>
  <c r="CM25" i="1"/>
  <c r="J16" i="1"/>
  <c r="K16" i="1"/>
  <c r="I16" i="1" s="1"/>
  <c r="AP16" i="1"/>
  <c r="AQ16" i="1"/>
  <c r="AR16" i="1"/>
  <c r="BB16" i="1"/>
  <c r="BC16" i="1"/>
  <c r="BD16" i="1"/>
  <c r="BM16" i="1"/>
  <c r="BN16" i="1"/>
  <c r="BO16" i="1"/>
  <c r="BZ16" i="1"/>
  <c r="CA16" i="1"/>
  <c r="CB16" i="1"/>
  <c r="CK16" i="1"/>
  <c r="CL16" i="1"/>
  <c r="CM16" i="1"/>
  <c r="J21" i="1"/>
  <c r="K21" i="1"/>
  <c r="I21" i="1" s="1"/>
  <c r="P21" i="1"/>
  <c r="O21" i="1" s="1"/>
  <c r="AP21" i="1"/>
  <c r="AQ21" i="1"/>
  <c r="AR21" i="1"/>
  <c r="BB21" i="1"/>
  <c r="BC21" i="1"/>
  <c r="BD21" i="1"/>
  <c r="BM21" i="1"/>
  <c r="BN21" i="1"/>
  <c r="BO21" i="1"/>
  <c r="BZ21" i="1"/>
  <c r="CA21" i="1"/>
  <c r="CB21" i="1"/>
  <c r="CK21" i="1"/>
  <c r="CL21" i="1"/>
  <c r="CM21" i="1"/>
  <c r="J42" i="1"/>
  <c r="K42" i="1"/>
  <c r="I42" i="1" s="1"/>
  <c r="P42" i="1"/>
  <c r="O42" i="1" s="1"/>
  <c r="AP42" i="1"/>
  <c r="AQ42" i="1"/>
  <c r="AR42" i="1"/>
  <c r="BB42" i="1"/>
  <c r="BC42" i="1"/>
  <c r="BD42" i="1"/>
  <c r="BM42" i="1"/>
  <c r="BN42" i="1"/>
  <c r="BO42" i="1"/>
  <c r="BZ42" i="1"/>
  <c r="CA42" i="1"/>
  <c r="CB42" i="1"/>
  <c r="CK42" i="1"/>
  <c r="CL42" i="1"/>
  <c r="CM42" i="1"/>
  <c r="J41" i="1"/>
  <c r="K41" i="1"/>
  <c r="I41" i="1" s="1"/>
  <c r="AC41" i="1"/>
  <c r="AD41" i="1"/>
  <c r="AE41" i="1"/>
  <c r="AP41" i="1"/>
  <c r="AQ41" i="1"/>
  <c r="AR41" i="1"/>
  <c r="BB41" i="1"/>
  <c r="BC41" i="1"/>
  <c r="BD41" i="1"/>
  <c r="BM41" i="1"/>
  <c r="BN41" i="1"/>
  <c r="BO41" i="1"/>
  <c r="BZ41" i="1"/>
  <c r="CA41" i="1"/>
  <c r="CB41" i="1"/>
  <c r="CK41" i="1"/>
  <c r="CL41" i="1"/>
  <c r="CM41" i="1"/>
  <c r="J36" i="1"/>
  <c r="K36" i="1"/>
  <c r="I36" i="1" s="1"/>
  <c r="P36" i="1"/>
  <c r="O36" i="1" s="1"/>
  <c r="AP36" i="1"/>
  <c r="AQ36" i="1"/>
  <c r="AR36" i="1"/>
  <c r="BB36" i="1"/>
  <c r="BC36" i="1"/>
  <c r="BD36" i="1"/>
  <c r="BM36" i="1"/>
  <c r="BN36" i="1"/>
  <c r="BO36" i="1"/>
  <c r="BZ36" i="1"/>
  <c r="CA36" i="1"/>
  <c r="CB36" i="1"/>
  <c r="CK36" i="1"/>
  <c r="CL36" i="1"/>
  <c r="CM36" i="1"/>
  <c r="CL6" i="1"/>
  <c r="M4" i="1" l="1"/>
  <c r="N9" i="1"/>
  <c r="N4" i="1"/>
  <c r="M11" i="1"/>
  <c r="N11" i="1"/>
  <c r="M9" i="1"/>
  <c r="N43" i="1"/>
  <c r="M43" i="1"/>
  <c r="M13" i="1"/>
  <c r="N13" i="1"/>
  <c r="M31" i="1"/>
  <c r="N31" i="1"/>
  <c r="M30" i="1"/>
  <c r="N30" i="1"/>
  <c r="N41" i="1"/>
  <c r="M41" i="1"/>
  <c r="N16" i="1"/>
  <c r="M16" i="1"/>
  <c r="L14" i="1"/>
  <c r="BE11" i="1"/>
  <c r="AS31" i="1"/>
  <c r="CN31" i="1"/>
  <c r="M37" i="1"/>
  <c r="AS37" i="1"/>
  <c r="CN37" i="1"/>
  <c r="N19" i="1"/>
  <c r="BE19" i="1"/>
  <c r="CC30" i="1"/>
  <c r="AS19" i="1"/>
  <c r="CN19" i="1"/>
  <c r="BP31" i="1"/>
  <c r="BP37" i="1"/>
  <c r="BP4" i="1"/>
  <c r="BP13" i="1"/>
  <c r="BE9" i="1"/>
  <c r="BP43" i="1"/>
  <c r="N37" i="1"/>
  <c r="AS4" i="1"/>
  <c r="CN4" i="1"/>
  <c r="BE24" i="1"/>
  <c r="N24" i="1"/>
  <c r="AS11" i="1"/>
  <c r="CN11" i="1"/>
  <c r="CC4" i="1"/>
  <c r="BE13" i="1"/>
  <c r="AS9" i="1"/>
  <c r="CN9" i="1"/>
  <c r="BE43" i="1"/>
  <c r="AF31" i="1"/>
  <c r="CC31" i="1"/>
  <c r="CC37" i="1"/>
  <c r="N35" i="1"/>
  <c r="CC11" i="1"/>
  <c r="AS13" i="1"/>
  <c r="CN13" i="1"/>
  <c r="CC9" i="1"/>
  <c r="AS43" i="1"/>
  <c r="CN43" i="1"/>
  <c r="CC19" i="1"/>
  <c r="BP11" i="1"/>
  <c r="BE4" i="1"/>
  <c r="CC13" i="1"/>
  <c r="BP9" i="1"/>
  <c r="CC43" i="1"/>
  <c r="BE31" i="1"/>
  <c r="BE37" i="1"/>
  <c r="BP19" i="1"/>
  <c r="M19" i="1"/>
  <c r="CN36" i="1"/>
  <c r="AS36" i="1"/>
  <c r="BP21" i="1"/>
  <c r="BE16" i="1"/>
  <c r="BP24" i="1"/>
  <c r="BP35" i="1"/>
  <c r="CN30" i="1"/>
  <c r="AS30" i="1"/>
  <c r="CN41" i="1"/>
  <c r="AS41" i="1"/>
  <c r="CC21" i="1"/>
  <c r="CC24" i="1"/>
  <c r="BE30" i="1"/>
  <c r="CN25" i="1"/>
  <c r="AS25" i="1"/>
  <c r="CN24" i="1"/>
  <c r="AS24" i="1"/>
  <c r="BP30" i="1"/>
  <c r="BE36" i="1"/>
  <c r="BE41" i="1"/>
  <c r="CN42" i="1"/>
  <c r="AS42" i="1"/>
  <c r="N25" i="1"/>
  <c r="BP36" i="1"/>
  <c r="BE42" i="1"/>
  <c r="N21" i="1"/>
  <c r="CN16" i="1"/>
  <c r="AS16" i="1"/>
  <c r="CC36" i="1"/>
  <c r="M36" i="1"/>
  <c r="BP41" i="1"/>
  <c r="BP42" i="1"/>
  <c r="CN21" i="1"/>
  <c r="AS21" i="1"/>
  <c r="BP16" i="1"/>
  <c r="BP25" i="1"/>
  <c r="N42" i="1"/>
  <c r="CC41" i="1"/>
  <c r="AF41" i="1"/>
  <c r="CC42" i="1"/>
  <c r="M42" i="1"/>
  <c r="BE21" i="1"/>
  <c r="CC16" i="1"/>
  <c r="N36" i="1"/>
  <c r="M21" i="1"/>
  <c r="BE25" i="1"/>
  <c r="CC35" i="1"/>
  <c r="CN35" i="1"/>
  <c r="AS35" i="1"/>
  <c r="CC25" i="1"/>
  <c r="AF25" i="1"/>
  <c r="M24" i="1"/>
  <c r="BE35" i="1"/>
  <c r="M25" i="1"/>
  <c r="M35" i="1"/>
  <c r="BC6" i="1"/>
  <c r="L4" i="1" l="1"/>
  <c r="L9" i="1"/>
  <c r="L11" i="1"/>
  <c r="L13" i="1"/>
  <c r="L43" i="1"/>
  <c r="L31" i="1"/>
  <c r="L30" i="1"/>
  <c r="L41" i="1"/>
  <c r="L16" i="1"/>
  <c r="L37" i="1"/>
  <c r="L19" i="1"/>
  <c r="L24" i="1"/>
  <c r="L21" i="1"/>
  <c r="L25" i="1"/>
  <c r="L35" i="1"/>
  <c r="L42" i="1"/>
  <c r="L36" i="1"/>
  <c r="CM6" i="1"/>
  <c r="CB6" i="1"/>
  <c r="BD6" i="1"/>
  <c r="AR6" i="1"/>
  <c r="J6" i="1"/>
  <c r="K6" i="1"/>
  <c r="I6" i="1" s="1"/>
  <c r="P6" i="1"/>
  <c r="O6" i="1" s="1"/>
  <c r="AP6" i="1"/>
  <c r="AQ6" i="1"/>
  <c r="BB6" i="1"/>
  <c r="BM6" i="1"/>
  <c r="BN6" i="1"/>
  <c r="BO6" i="1"/>
  <c r="BZ6" i="1"/>
  <c r="CA6" i="1"/>
  <c r="N6" i="1" l="1"/>
  <c r="BP6" i="1"/>
  <c r="CC6" i="1"/>
  <c r="BE6" i="1"/>
  <c r="AS6" i="1"/>
  <c r="CK6" i="1" l="1"/>
  <c r="M6" i="1" s="1"/>
  <c r="L6" i="1" s="1"/>
  <c r="CN6" i="1" l="1"/>
</calcChain>
</file>

<file path=xl/sharedStrings.xml><?xml version="1.0" encoding="utf-8"?>
<sst xmlns="http://schemas.openxmlformats.org/spreadsheetml/2006/main" count="255" uniqueCount="144">
  <si>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</si>
  <si>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</si>
  <si>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</si>
  <si>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</si>
  <si>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</si>
  <si>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</si>
  <si>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</si>
  <si>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</si>
  <si>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</si>
  <si>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</si>
  <si>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</si>
  <si>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</si>
  <si>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</si>
  <si>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</si>
  <si>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</si>
  <si>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</si>
  <si>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</si>
  <si>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</si>
  <si>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</si>
  <si>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</si>
  <si>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</si>
  <si>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</si>
  <si>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</si>
  <si>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</si>
  <si>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</si>
  <si>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</si>
  <si>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</si>
  <si>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</si>
  <si>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</si>
  <si>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</si>
  <si>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</si>
  <si>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</si>
  <si>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</si>
  <si>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</si>
  <si>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</si>
  <si>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</si>
  <si>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</si>
  <si>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</si>
  <si>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</si>
  <si>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</si>
  <si>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</si>
  <si>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</si>
  <si>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</si>
  <si>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</si>
  <si>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</si>
  <si>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</si>
  <si>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</si>
  <si>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</si>
  <si>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</si>
  <si>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</si>
  <si>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</si>
  <si>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</si>
  <si>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</si>
  <si>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</si>
  <si>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</si>
  <si>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</si>
  <si>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</si>
  <si>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</si>
  <si>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</si>
  <si>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</si>
  <si>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</si>
  <si>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</si>
  <si>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</si>
  <si>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</si>
  <si>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</si>
  <si>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</si>
  <si>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</si>
  <si>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</si>
  <si>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</si>
  <si>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</si>
  <si>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</si>
  <si>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</si>
  <si>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</si>
  <si>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</si>
  <si>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</si>
  <si>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</si>
  <si>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</si>
  <si>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</si>
  <si>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</si>
  <si>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</si>
  <si>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</si>
  <si>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</si>
  <si>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</si>
  <si>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</si>
  <si>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</si>
  <si>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</si>
  <si>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</si>
  <si>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</si>
  <si>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</si>
  <si>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</si>
  <si>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</si>
  <si>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</si>
  <si>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</si>
  <si>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</si>
  <si>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</si>
  <si>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</si>
  <si>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</si>
  <si>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</si>
  <si>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</si>
  <si>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</si>
  <si>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</si>
  <si>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</si>
  <si>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</si>
  <si>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15</t>
  </si>
  <si>
    <t>UN</t>
  </si>
  <si>
    <t>CCP</t>
  </si>
  <si>
    <t>3</t>
  </si>
  <si>
    <t>PCC</t>
  </si>
  <si>
    <t>Bay 6
Break In</t>
  </si>
  <si>
    <t>7</t>
  </si>
  <si>
    <t>Regis F</t>
  </si>
  <si>
    <t>Henry L</t>
  </si>
  <si>
    <t>Mick M</t>
  </si>
  <si>
    <t>DQ - Disqualified 
         M-Muzzle
         S- Steel
         F-Finger
         C-Cold Range
         W-Sweep
         D-Dropped
             Weapon
         N-Negligent
             Discharge</t>
  </si>
  <si>
    <t>FRIDPA
Clear Creek
Main Match
May 11, 2019</t>
  </si>
  <si>
    <t>Bay 1
5x5 Classifier</t>
  </si>
  <si>
    <t>Bay 2
On the Other Hand…</t>
  </si>
  <si>
    <t>Bay 3
5x5 Classifier</t>
  </si>
  <si>
    <t>Bay 4
Guard Shack Blues</t>
  </si>
  <si>
    <t>IDPA#</t>
  </si>
  <si>
    <t>Bill L</t>
  </si>
  <si>
    <t>Gary Z</t>
  </si>
  <si>
    <t>Joseph C</t>
  </si>
  <si>
    <t>Deland B</t>
  </si>
  <si>
    <t>Paul A</t>
  </si>
  <si>
    <t>Owen M</t>
  </si>
  <si>
    <t>Roger S</t>
  </si>
  <si>
    <t>CO</t>
  </si>
  <si>
    <t>Steve L</t>
  </si>
  <si>
    <t>Frank N</t>
  </si>
  <si>
    <t>Glenn S</t>
  </si>
  <si>
    <t>Michael C</t>
  </si>
  <si>
    <t>Chuck G</t>
  </si>
  <si>
    <t>Dean B</t>
  </si>
  <si>
    <t>M. C.</t>
  </si>
  <si>
    <t>Kim S</t>
  </si>
  <si>
    <t>Brian H</t>
  </si>
  <si>
    <t>Tom F</t>
  </si>
  <si>
    <t>Jim Mc</t>
  </si>
  <si>
    <t>John H</t>
  </si>
  <si>
    <t>Mike J</t>
  </si>
  <si>
    <t>Roger O</t>
  </si>
  <si>
    <t>Mike Bi</t>
  </si>
  <si>
    <t>Mike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</si>
</sst>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1" fontId="1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" fontId="1" fillId="0" borderId="8" xfId="0" applyNumberFormat="1" applyFont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left" vertical="center"/>
      <protection locked="0"/>
    </xf>
    <xf numFmtId="164" fontId="0" fillId="0" borderId="6" xfId="0" applyNumberFormat="1" applyBorder="1" applyAlignment="1">
      <alignment horizontal="right" vertical="center"/>
    </xf>
    <xf numFmtId="2" fontId="0" fillId="0" borderId="8" xfId="0" applyNumberFormat="1" applyBorder="1" applyAlignment="1">
      <alignment horizontal="right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right" vertical="center"/>
      <protection locked="0"/>
    </xf>
    <xf numFmtId="2" fontId="0" fillId="0" borderId="8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2" xfId="0" applyNumberFormat="1" applyBorder="1" applyAlignment="1">
      <alignment horizontal="right" vertical="center"/>
    </xf>
    <xf numFmtId="0" fontId="0" fillId="0" borderId="6" xfId="0" applyBorder="1"/>
    <xf numFmtId="2" fontId="2" fillId="0" borderId="13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1" fontId="0" fillId="0" borderId="14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5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2" xfId="0" applyNumberFormat="1" applyBorder="1"/>
    <xf numFmtId="0" fontId="0" fillId="0" borderId="21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right" vertical="center"/>
      <protection locked="0"/>
    </xf>
    <xf numFmtId="1" fontId="0" fillId="0" borderId="25" xfId="0" applyNumberFormat="1" applyBorder="1" applyAlignment="1" applyProtection="1">
      <alignment horizontal="right" vertical="center"/>
      <protection locked="0"/>
    </xf>
    <xf numFmtId="2" fontId="2" fillId="0" borderId="23" xfId="0" applyNumberFormat="1" applyFon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" fontId="0" fillId="0" borderId="26" xfId="0" applyNumberFormat="1" applyBorder="1" applyAlignment="1" applyProtection="1">
      <alignment horizontal="right" vertical="center"/>
      <protection locked="0"/>
    </xf>
    <xf numFmtId="1" fontId="0" fillId="0" borderId="28" xfId="0" applyNumberFormat="1" applyBorder="1" applyAlignment="1" applyProtection="1">
      <alignment horizontal="right" vertical="center"/>
      <protection locked="0"/>
    </xf>
    <xf numFmtId="2" fontId="0" fillId="0" borderId="27" xfId="0" applyNumberFormat="1" applyBorder="1" applyAlignment="1">
      <alignment horizontal="right" vertical="center"/>
    </xf>
    <xf numFmtId="2" fontId="0" fillId="0" borderId="29" xfId="0" applyNumberFormat="1" applyBorder="1" applyAlignment="1" applyProtection="1">
      <alignment horizontal="right" vertical="center"/>
      <protection locked="0"/>
    </xf>
    <xf numFmtId="0" fontId="0" fillId="0" borderId="11" xfId="0" applyBorder="1"/>
    <xf numFmtId="0" fontId="0" fillId="0" borderId="26" xfId="0" applyBorder="1"/>
    <xf numFmtId="2" fontId="2" fillId="0" borderId="26" xfId="0" applyNumberFormat="1" applyFont="1" applyBorder="1" applyAlignment="1">
      <alignment horizontal="right" vertical="center"/>
    </xf>
    <xf numFmtId="2" fontId="2" fillId="0" borderId="30" xfId="0" applyNumberFormat="1" applyFont="1" applyBorder="1" applyAlignment="1">
      <alignment horizontal="right" vertical="center"/>
    </xf>
    <xf numFmtId="2" fontId="0" fillId="0" borderId="6" xfId="0" applyNumberFormat="1" applyBorder="1" applyAlignment="1">
      <alignment horizontal="right" vertical="center"/>
    </xf>
    <xf numFmtId="1" fontId="0" fillId="0" borderId="31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1" fontId="0" fillId="0" borderId="25" xfId="0" applyNumberFormat="1" applyBorder="1" applyAlignment="1">
      <alignment horizontal="right" vertical="center"/>
    </xf>
    <xf numFmtId="2" fontId="2" fillId="0" borderId="34" xfId="0" applyNumberFormat="1" applyFont="1" applyBorder="1" applyAlignment="1">
      <alignment horizontal="right" vertical="center"/>
    </xf>
    <xf numFmtId="0" fontId="0" fillId="0" borderId="32" xfId="0" applyBorder="1"/>
    <xf numFmtId="0" fontId="0" fillId="0" borderId="33" xfId="0" applyBorder="1"/>
    <xf numFmtId="49" fontId="0" fillId="0" borderId="33" xfId="0" applyNumberFormat="1" applyBorder="1"/>
    <xf numFmtId="0" fontId="5" fillId="0" borderId="0" xfId="0" applyFont="1"/>
    <xf numFmtId="49" fontId="2" fillId="2" borderId="10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wrapText="1"/>
    </xf>
    <xf numFmtId="49" fontId="2" fillId="2" borderId="13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6" xfId="0" applyNumberFormat="1" applyFont="1" applyFill="1" applyBorder="1" applyAlignment="1">
      <alignment horizontal="center" vertical="center" textRotation="18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3" borderId="8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13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" fontId="8" fillId="0" borderId="6" xfId="0" applyNumberFormat="1" applyFont="1" applyBorder="1" applyAlignment="1" applyProtection="1">
      <alignment horizontal="right" vertical="center"/>
      <protection locked="0"/>
    </xf>
    <xf numFmtId="1" fontId="8" fillId="0" borderId="9" xfId="0" applyNumberFormat="1" applyFont="1" applyBorder="1" applyAlignment="1" applyProtection="1">
      <alignment horizontal="right" vertical="center"/>
      <protection locked="0"/>
    </xf>
    <xf numFmtId="49" fontId="5" fillId="2" borderId="36" xfId="0" applyNumberFormat="1" applyFont="1" applyFill="1" applyBorder="1" applyAlignment="1">
      <alignment horizontal="center" wrapText="1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49" fontId="2" fillId="2" borderId="20" xfId="0" applyNumberFormat="1" applyFont="1" applyFill="1" applyBorder="1" applyAlignment="1">
      <alignment horizontal="center"/>
    </xf>
    <xf numFmtId="49" fontId="4" fillId="2" borderId="38" xfId="0" applyNumberFormat="1" applyFont="1" applyFill="1" applyBorder="1" applyAlignment="1">
      <alignment horizontal="center" wrapText="1"/>
    </xf>
    <xf numFmtId="0" fontId="0" fillId="0" borderId="0" xfId="0" applyBorder="1"/>
    <xf numFmtId="2" fontId="0" fillId="0" borderId="21" xfId="0" applyNumberFormat="1" applyBorder="1" applyAlignment="1" applyProtection="1">
      <alignment horizontal="right" vertical="center"/>
      <protection locked="0"/>
    </xf>
    <xf numFmtId="1" fontId="0" fillId="0" borderId="21" xfId="0" applyNumberFormat="1" applyBorder="1" applyAlignment="1" applyProtection="1">
      <alignment horizontal="right" vertical="center"/>
      <protection locked="0"/>
    </xf>
    <xf numFmtId="2" fontId="0" fillId="0" borderId="21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1" fontId="0" fillId="0" borderId="21" xfId="0" applyNumberForma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2" fontId="0" fillId="0" borderId="0" xfId="0" applyNumberFormat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0" fillId="4" borderId="10" xfId="0" applyFill="1" applyBorder="1" applyAlignment="1">
      <alignment horizontal="center" vertical="center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center" vertical="center"/>
      <protection locked="0"/>
    </xf>
    <xf numFmtId="49" fontId="8" fillId="4" borderId="13" xfId="0" applyNumberFormat="1" applyFont="1" applyFill="1" applyBorder="1" applyAlignment="1" applyProtection="1">
      <alignment horizontal="center" vertical="center"/>
      <protection locked="0"/>
    </xf>
    <xf numFmtId="49" fontId="8" fillId="4" borderId="36" xfId="0" applyNumberFormat="1" applyFont="1" applyFill="1" applyBorder="1" applyAlignment="1" applyProtection="1">
      <alignment horizontal="center" vertical="center"/>
      <protection locked="0"/>
    </xf>
    <xf numFmtId="1" fontId="1" fillId="4" borderId="8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1" fontId="3" fillId="4" borderId="6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right" vertical="center"/>
    </xf>
    <xf numFmtId="2" fontId="0" fillId="4" borderId="11" xfId="0" applyNumberFormat="1" applyFill="1" applyBorder="1" applyAlignment="1">
      <alignment horizontal="right" vertical="center"/>
    </xf>
    <xf numFmtId="1" fontId="0" fillId="4" borderId="11" xfId="0" applyNumberFormat="1" applyFill="1" applyBorder="1" applyAlignment="1">
      <alignment horizontal="right" vertical="center"/>
    </xf>
    <xf numFmtId="164" fontId="0" fillId="4" borderId="11" xfId="0" applyNumberFormat="1" applyFill="1" applyBorder="1" applyAlignment="1">
      <alignment horizontal="right" vertical="center"/>
    </xf>
    <xf numFmtId="1" fontId="0" fillId="4" borderId="14" xfId="0" applyNumberFormat="1" applyFill="1" applyBorder="1" applyAlignment="1">
      <alignment horizontal="right" vertical="center"/>
    </xf>
    <xf numFmtId="2" fontId="0" fillId="4" borderId="8" xfId="0" applyNumberFormat="1" applyFill="1" applyBorder="1" applyAlignment="1" applyProtection="1">
      <alignment horizontal="right" vertical="center"/>
      <protection locked="0"/>
    </xf>
    <xf numFmtId="2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9" xfId="0" applyNumberFormat="1" applyFill="1" applyBorder="1" applyAlignment="1" applyProtection="1">
      <alignment horizontal="right" vertical="center"/>
      <protection locked="0"/>
    </xf>
    <xf numFmtId="2" fontId="0" fillId="4" borderId="8" xfId="0" applyNumberFormat="1" applyFill="1" applyBorder="1" applyAlignment="1">
      <alignment horizontal="right" vertical="center"/>
    </xf>
    <xf numFmtId="164" fontId="0" fillId="4" borderId="6" xfId="0" applyNumberFormat="1" applyFill="1" applyBorder="1" applyAlignment="1">
      <alignment horizontal="right" vertical="center"/>
    </xf>
    <xf numFmtId="1" fontId="0" fillId="4" borderId="6" xfId="0" applyNumberFormat="1" applyFill="1" applyBorder="1" applyAlignment="1">
      <alignment horizontal="right" vertical="center"/>
    </xf>
    <xf numFmtId="2" fontId="2" fillId="4" borderId="13" xfId="0" applyNumberFormat="1" applyFont="1" applyFill="1" applyBorder="1" applyAlignment="1">
      <alignment horizontal="right" vertical="center"/>
    </xf>
    <xf numFmtId="0" fontId="0" fillId="4" borderId="6" xfId="0" applyFill="1" applyBorder="1"/>
    <xf numFmtId="2" fontId="0" fillId="4" borderId="12" xfId="0" applyNumberFormat="1" applyFill="1" applyBorder="1" applyAlignment="1">
      <alignment horizontal="right" vertical="center"/>
    </xf>
    <xf numFmtId="2" fontId="2" fillId="4" borderId="11" xfId="0" applyNumberFormat="1" applyFont="1" applyFill="1" applyBorder="1" applyAlignment="1">
      <alignment horizontal="right" vertical="center"/>
    </xf>
    <xf numFmtId="1" fontId="0" fillId="4" borderId="9" xfId="0" applyNumberForma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/>
    </xf>
    <xf numFmtId="49" fontId="8" fillId="4" borderId="11" xfId="0" applyNumberFormat="1" applyFont="1" applyFill="1" applyBorder="1" applyAlignment="1" applyProtection="1">
      <alignment horizontal="left" vertical="center"/>
      <protection locked="0"/>
    </xf>
    <xf numFmtId="49" fontId="0" fillId="4" borderId="11" xfId="0" applyNumberFormat="1" applyFill="1" applyBorder="1" applyAlignment="1" applyProtection="1">
      <alignment horizontal="left" vertical="center"/>
      <protection locked="0"/>
    </xf>
    <xf numFmtId="49" fontId="8" fillId="4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23" xfId="0" applyNumberFormat="1" applyFont="1" applyFill="1" applyBorder="1" applyAlignment="1" applyProtection="1">
      <alignment horizontal="center" vertical="center"/>
      <protection locked="0"/>
    </xf>
    <xf numFmtId="49" fontId="8" fillId="4" borderId="37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1" fontId="3" fillId="4" borderId="24" xfId="0" applyNumberFormat="1" applyFont="1" applyFill="1" applyBorder="1" applyAlignment="1">
      <alignment horizontal="center" vertical="center"/>
    </xf>
    <xf numFmtId="2" fontId="0" fillId="4" borderId="12" xfId="0" applyNumberFormat="1" applyFill="1" applyBorder="1" applyAlignment="1" applyProtection="1">
      <alignment horizontal="right" vertical="center"/>
      <protection locked="0"/>
    </xf>
    <xf numFmtId="2" fontId="0" fillId="4" borderId="11" xfId="0" applyNumberFormat="1" applyFill="1" applyBorder="1" applyAlignment="1" applyProtection="1">
      <alignment horizontal="right" vertical="center"/>
      <protection locked="0"/>
    </xf>
    <xf numFmtId="2" fontId="2" fillId="4" borderId="23" xfId="0" applyNumberFormat="1" applyFont="1" applyFill="1" applyBorder="1" applyAlignment="1">
      <alignment horizontal="right" vertical="center"/>
    </xf>
    <xf numFmtId="0" fontId="0" fillId="4" borderId="11" xfId="0" applyFill="1" applyBorder="1"/>
    <xf numFmtId="1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25" xfId="0" applyNumberFormat="1" applyFill="1" applyBorder="1" applyAlignment="1" applyProtection="1">
      <alignment horizontal="right" vertical="center"/>
      <protection locked="0"/>
    </xf>
    <xf numFmtId="1" fontId="0" fillId="4" borderId="25" xfId="0" applyNumberFormat="1" applyFill="1" applyBorder="1" applyAlignment="1">
      <alignment horizontal="right" vertical="center"/>
    </xf>
    <xf numFmtId="2" fontId="2" fillId="4" borderId="34" xfId="0" applyNumberFormat="1" applyFont="1" applyFill="1" applyBorder="1" applyAlignment="1">
      <alignment horizontal="right" vertical="center"/>
    </xf>
    <xf numFmtId="49" fontId="6" fillId="2" borderId="1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2" borderId="17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16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 wrapText="1"/>
    </xf>
    <xf numFmtId="49" fontId="5" fillId="2" borderId="17" xfId="0" applyNumberFormat="1" applyFont="1" applyFill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wrapText="1"/>
    </xf>
    <xf numFmtId="49" fontId="5" fillId="2" borderId="16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59"/>
  <sheetViews>
    <sheetView tabSelected="1" zoomScale="92" zoomScaleNormal="92" zoomScaleSheetLayoutView="100" workbookViewId="0">
      <selection activeCell="A58" sqref="A58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3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8" width="6.85546875" hidden="1" customWidth="1"/>
    <col min="9" max="9" width="3.85546875" hidden="1" customWidth="1"/>
    <col min="10" max="10" width="1.7109375" hidden="1" customWidth="1"/>
    <col min="11" max="11" width="3.28515625" hidden="1" customWidth="1"/>
    <col min="12" max="12" width="7.42578125" customWidth="1"/>
    <col min="13" max="13" width="7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0" width="5.5703125" customWidth="1"/>
    <col min="21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4" width="5.5703125" customWidth="1"/>
    <col min="35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9" width="6.42578125" hidden="1" customWidth="1"/>
    <col min="60" max="60" width="3.85546875" hidden="1" customWidth="1"/>
    <col min="61" max="63" width="2.28515625" hidden="1" customWidth="1"/>
    <col min="64" max="64" width="3.5703125" hidden="1" customWidth="1"/>
    <col min="65" max="65" width="6.5703125" hidden="1" customWidth="1"/>
    <col min="66" max="66" width="4.5703125" hidden="1" customWidth="1"/>
    <col min="67" max="67" width="4.28515625" hidden="1" customWidth="1"/>
    <col min="68" max="68" width="8.7109375" hidden="1" customWidth="1"/>
    <col min="69" max="69" width="6.5703125" customWidth="1"/>
    <col min="70" max="72" width="5.5703125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style="52" bestFit="1" customWidth="1"/>
  </cols>
  <sheetData>
    <row r="1" spans="1:324" ht="72.75" customHeight="1" thickTop="1" x14ac:dyDescent="0.25">
      <c r="A1" s="177" t="s">
        <v>114</v>
      </c>
      <c r="B1" s="178"/>
      <c r="C1" s="178"/>
      <c r="D1" s="178"/>
      <c r="E1" s="178"/>
      <c r="F1" s="179"/>
      <c r="G1" s="116"/>
      <c r="H1" s="117"/>
      <c r="I1" s="15" t="s">
        <v>67</v>
      </c>
      <c r="J1" s="182" t="s">
        <v>30</v>
      </c>
      <c r="K1" s="183"/>
      <c r="L1" s="184" t="s">
        <v>96</v>
      </c>
      <c r="M1" s="185"/>
      <c r="N1" s="185"/>
      <c r="O1" s="185"/>
      <c r="P1" s="186"/>
      <c r="Q1" s="187" t="s">
        <v>115</v>
      </c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81" t="s">
        <v>116</v>
      </c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88" t="s">
        <v>118</v>
      </c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84" t="s">
        <v>83</v>
      </c>
      <c r="BG1" s="190"/>
      <c r="BH1" s="190"/>
      <c r="BI1" s="190"/>
      <c r="BJ1" s="190"/>
      <c r="BK1" s="190"/>
      <c r="BL1" s="190"/>
      <c r="BM1" s="190"/>
      <c r="BN1" s="190"/>
      <c r="BO1" s="190"/>
      <c r="BP1" s="181"/>
      <c r="BQ1" s="191" t="s">
        <v>117</v>
      </c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92" t="s">
        <v>108</v>
      </c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4" t="s">
        <v>97</v>
      </c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 t="s">
        <v>2</v>
      </c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 t="s">
        <v>3</v>
      </c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 t="s">
        <v>4</v>
      </c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 t="s">
        <v>5</v>
      </c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 t="s">
        <v>6</v>
      </c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 t="s">
        <v>7</v>
      </c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 t="s">
        <v>8</v>
      </c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 t="s">
        <v>9</v>
      </c>
      <c r="FZ1" s="180"/>
      <c r="GA1" s="180"/>
      <c r="GB1" s="180"/>
      <c r="GC1" s="180"/>
      <c r="GD1" s="180"/>
      <c r="GE1" s="180"/>
      <c r="GF1" s="180"/>
      <c r="GG1" s="180"/>
      <c r="GH1" s="180"/>
      <c r="GI1" s="180"/>
      <c r="GJ1" s="180" t="s">
        <v>10</v>
      </c>
      <c r="GK1" s="180"/>
      <c r="GL1" s="180"/>
      <c r="GM1" s="180"/>
      <c r="GN1" s="180"/>
      <c r="GO1" s="180"/>
      <c r="GP1" s="180"/>
      <c r="GQ1" s="180"/>
      <c r="GR1" s="180"/>
      <c r="GS1" s="180"/>
      <c r="GT1" s="180"/>
      <c r="GU1" s="180" t="s">
        <v>11</v>
      </c>
      <c r="GV1" s="180"/>
      <c r="GW1" s="180"/>
      <c r="GX1" s="180"/>
      <c r="GY1" s="180"/>
      <c r="GZ1" s="180"/>
      <c r="HA1" s="180"/>
      <c r="HB1" s="180"/>
      <c r="HC1" s="180"/>
      <c r="HD1" s="180"/>
      <c r="HE1" s="180"/>
      <c r="HF1" s="180" t="s">
        <v>12</v>
      </c>
      <c r="HG1" s="180"/>
      <c r="HH1" s="180"/>
      <c r="HI1" s="180"/>
      <c r="HJ1" s="180"/>
      <c r="HK1" s="180"/>
      <c r="HL1" s="180"/>
      <c r="HM1" s="180"/>
      <c r="HN1" s="180"/>
      <c r="HO1" s="180"/>
      <c r="HP1" s="180"/>
      <c r="HQ1" s="180" t="s">
        <v>13</v>
      </c>
      <c r="HR1" s="180"/>
      <c r="HS1" s="180"/>
      <c r="HT1" s="180"/>
      <c r="HU1" s="180"/>
      <c r="HV1" s="180"/>
      <c r="HW1" s="180"/>
      <c r="HX1" s="180"/>
      <c r="HY1" s="180"/>
      <c r="HZ1" s="180"/>
      <c r="IA1" s="180"/>
      <c r="IB1" s="180" t="s">
        <v>14</v>
      </c>
      <c r="IC1" s="180"/>
      <c r="ID1" s="180"/>
      <c r="IE1" s="180"/>
      <c r="IF1" s="180"/>
      <c r="IG1" s="180"/>
      <c r="IH1" s="180"/>
      <c r="II1" s="180"/>
      <c r="IJ1" s="180"/>
      <c r="IK1" s="180"/>
      <c r="IL1" s="189"/>
      <c r="IM1" s="51"/>
    </row>
    <row r="2" spans="1:324" ht="75.75" customHeight="1" x14ac:dyDescent="0.2">
      <c r="A2" s="89" t="s">
        <v>82</v>
      </c>
      <c r="B2" s="90" t="s">
        <v>81</v>
      </c>
      <c r="C2" s="90" t="s">
        <v>87</v>
      </c>
      <c r="D2" s="91" t="s">
        <v>88</v>
      </c>
      <c r="E2" s="90" t="s">
        <v>1</v>
      </c>
      <c r="F2" s="92" t="s">
        <v>0</v>
      </c>
      <c r="G2" s="112" t="s">
        <v>102</v>
      </c>
      <c r="H2" s="93" t="s">
        <v>119</v>
      </c>
      <c r="I2" s="94" t="s">
        <v>54</v>
      </c>
      <c r="J2" s="95" t="s">
        <v>65</v>
      </c>
      <c r="K2" s="96" t="s">
        <v>66</v>
      </c>
      <c r="L2" s="89" t="s">
        <v>51</v>
      </c>
      <c r="M2" s="97" t="s">
        <v>90</v>
      </c>
      <c r="N2" s="97" t="s">
        <v>49</v>
      </c>
      <c r="O2" s="97" t="s">
        <v>50</v>
      </c>
      <c r="P2" s="98" t="s">
        <v>48</v>
      </c>
      <c r="Q2" s="99" t="s">
        <v>32</v>
      </c>
      <c r="R2" s="90" t="s">
        <v>33</v>
      </c>
      <c r="S2" s="90" t="s">
        <v>34</v>
      </c>
      <c r="T2" s="90" t="s">
        <v>35</v>
      </c>
      <c r="U2" s="90" t="s">
        <v>36</v>
      </c>
      <c r="V2" s="90" t="s">
        <v>37</v>
      </c>
      <c r="W2" s="90" t="s">
        <v>38</v>
      </c>
      <c r="X2" s="90" t="s">
        <v>31</v>
      </c>
      <c r="Y2" s="90" t="s">
        <v>39</v>
      </c>
      <c r="Z2" s="90" t="s">
        <v>98</v>
      </c>
      <c r="AA2" s="90" t="s">
        <v>94</v>
      </c>
      <c r="AB2" s="100" t="s">
        <v>42</v>
      </c>
      <c r="AC2" s="99" t="s">
        <v>43</v>
      </c>
      <c r="AD2" s="90" t="s">
        <v>31</v>
      </c>
      <c r="AE2" s="90" t="s">
        <v>44</v>
      </c>
      <c r="AF2" s="92" t="s">
        <v>45</v>
      </c>
      <c r="AG2" s="99" t="s">
        <v>32</v>
      </c>
      <c r="AH2" s="90" t="s">
        <v>33</v>
      </c>
      <c r="AI2" s="90" t="s">
        <v>34</v>
      </c>
      <c r="AJ2" s="90" t="s">
        <v>35</v>
      </c>
      <c r="AK2" s="90" t="s">
        <v>31</v>
      </c>
      <c r="AL2" s="90" t="s">
        <v>39</v>
      </c>
      <c r="AM2" s="90" t="s">
        <v>98</v>
      </c>
      <c r="AN2" s="90" t="s">
        <v>94</v>
      </c>
      <c r="AO2" s="100" t="s">
        <v>42</v>
      </c>
      <c r="AP2" s="99" t="s">
        <v>43</v>
      </c>
      <c r="AQ2" s="90" t="s">
        <v>31</v>
      </c>
      <c r="AR2" s="90" t="s">
        <v>44</v>
      </c>
      <c r="AS2" s="92" t="s">
        <v>45</v>
      </c>
      <c r="AT2" s="99" t="s">
        <v>86</v>
      </c>
      <c r="AU2" s="90" t="s">
        <v>33</v>
      </c>
      <c r="AV2" s="90" t="s">
        <v>34</v>
      </c>
      <c r="AW2" s="90" t="s">
        <v>31</v>
      </c>
      <c r="AX2" s="90" t="s">
        <v>39</v>
      </c>
      <c r="AY2" s="90" t="s">
        <v>98</v>
      </c>
      <c r="AZ2" s="90" t="s">
        <v>94</v>
      </c>
      <c r="BA2" s="100" t="s">
        <v>42</v>
      </c>
      <c r="BB2" s="99" t="s">
        <v>43</v>
      </c>
      <c r="BC2" s="90" t="s">
        <v>31</v>
      </c>
      <c r="BD2" s="90" t="s">
        <v>44</v>
      </c>
      <c r="BE2" s="92" t="s">
        <v>45</v>
      </c>
      <c r="BF2" s="99" t="s">
        <v>83</v>
      </c>
      <c r="BG2" s="90" t="s">
        <v>32</v>
      </c>
      <c r="BH2" s="90" t="s">
        <v>31</v>
      </c>
      <c r="BI2" s="90" t="s">
        <v>39</v>
      </c>
      <c r="BJ2" s="90" t="s">
        <v>40</v>
      </c>
      <c r="BK2" s="90" t="s">
        <v>41</v>
      </c>
      <c r="BL2" s="100" t="s">
        <v>42</v>
      </c>
      <c r="BM2" s="101" t="s">
        <v>43</v>
      </c>
      <c r="BN2" s="97" t="s">
        <v>47</v>
      </c>
      <c r="BO2" s="97" t="s">
        <v>44</v>
      </c>
      <c r="BP2" s="97" t="s">
        <v>45</v>
      </c>
      <c r="BQ2" s="99" t="s">
        <v>86</v>
      </c>
      <c r="BR2" s="90" t="s">
        <v>33</v>
      </c>
      <c r="BS2" s="90" t="s">
        <v>34</v>
      </c>
      <c r="BT2" s="90" t="s">
        <v>35</v>
      </c>
      <c r="BU2" s="90" t="s">
        <v>31</v>
      </c>
      <c r="BV2" s="90" t="s">
        <v>39</v>
      </c>
      <c r="BW2" s="90" t="s">
        <v>98</v>
      </c>
      <c r="BX2" s="90" t="s">
        <v>94</v>
      </c>
      <c r="BY2" s="100" t="s">
        <v>42</v>
      </c>
      <c r="BZ2" s="99" t="s">
        <v>43</v>
      </c>
      <c r="CA2" s="90" t="s">
        <v>31</v>
      </c>
      <c r="CB2" s="100" t="s">
        <v>44</v>
      </c>
      <c r="CC2" s="102" t="s">
        <v>45</v>
      </c>
      <c r="CD2" s="103" t="s">
        <v>32</v>
      </c>
      <c r="CE2" s="104" t="s">
        <v>33</v>
      </c>
      <c r="CF2" s="104" t="s">
        <v>31</v>
      </c>
      <c r="CG2" s="104" t="s">
        <v>39</v>
      </c>
      <c r="CH2" s="104" t="s">
        <v>98</v>
      </c>
      <c r="CI2" s="104" t="s">
        <v>94</v>
      </c>
      <c r="CJ2" s="105" t="s">
        <v>42</v>
      </c>
      <c r="CK2" s="103" t="s">
        <v>43</v>
      </c>
      <c r="CL2" s="104" t="s">
        <v>31</v>
      </c>
      <c r="CM2" s="104" t="s">
        <v>44</v>
      </c>
      <c r="CN2" s="106" t="s">
        <v>45</v>
      </c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8"/>
      <c r="CZ2" s="109"/>
      <c r="DA2" s="107"/>
      <c r="DB2" s="107"/>
      <c r="DC2" s="107"/>
      <c r="DD2" s="107"/>
      <c r="DE2" s="107"/>
      <c r="DF2" s="107"/>
      <c r="DG2" s="107"/>
      <c r="DH2" s="107"/>
      <c r="DI2" s="107"/>
      <c r="DJ2" s="108"/>
      <c r="DK2" s="109"/>
      <c r="DL2" s="107"/>
      <c r="DM2" s="107"/>
      <c r="DN2" s="107"/>
      <c r="DO2" s="107"/>
      <c r="DP2" s="107"/>
      <c r="DQ2" s="107"/>
      <c r="DR2" s="107"/>
      <c r="DS2" s="107"/>
      <c r="DT2" s="107"/>
      <c r="DU2" s="108"/>
      <c r="DV2" s="109"/>
      <c r="DW2" s="107"/>
      <c r="DX2" s="107"/>
      <c r="DY2" s="107"/>
      <c r="DZ2" s="107"/>
      <c r="EA2" s="107"/>
      <c r="EB2" s="107"/>
      <c r="EC2" s="107"/>
      <c r="ED2" s="107"/>
      <c r="EE2" s="107"/>
      <c r="EF2" s="108"/>
      <c r="EG2" s="109"/>
      <c r="EH2" s="107"/>
      <c r="EI2" s="107"/>
      <c r="EJ2" s="107"/>
      <c r="EK2" s="107"/>
      <c r="EL2" s="107"/>
      <c r="EM2" s="107"/>
      <c r="EN2" s="107"/>
      <c r="EO2" s="107"/>
      <c r="EP2" s="107"/>
      <c r="EQ2" s="108"/>
      <c r="ER2" s="109"/>
      <c r="ES2" s="107"/>
      <c r="ET2" s="107"/>
      <c r="EU2" s="107"/>
      <c r="EV2" s="107"/>
      <c r="EW2" s="107"/>
      <c r="EX2" s="107"/>
      <c r="EY2" s="107"/>
      <c r="EZ2" s="107"/>
      <c r="FA2" s="107"/>
      <c r="FB2" s="108"/>
      <c r="FC2" s="109"/>
      <c r="FD2" s="107"/>
      <c r="FE2" s="107"/>
      <c r="FF2" s="107"/>
      <c r="FG2" s="107"/>
      <c r="FH2" s="107"/>
      <c r="FI2" s="107"/>
      <c r="FJ2" s="107"/>
      <c r="FK2" s="107"/>
      <c r="FL2" s="107"/>
      <c r="FM2" s="108"/>
      <c r="FN2" s="109"/>
      <c r="FO2" s="107"/>
      <c r="FP2" s="107"/>
      <c r="FQ2" s="107"/>
      <c r="FR2" s="107"/>
      <c r="FS2" s="107"/>
      <c r="FT2" s="107"/>
      <c r="FU2" s="107"/>
      <c r="FV2" s="107"/>
      <c r="FW2" s="107"/>
      <c r="FX2" s="108"/>
      <c r="FY2" s="109"/>
      <c r="FZ2" s="107"/>
      <c r="GA2" s="107"/>
      <c r="GB2" s="107"/>
      <c r="GC2" s="107"/>
      <c r="GD2" s="107"/>
      <c r="GE2" s="107"/>
      <c r="GF2" s="107"/>
      <c r="GG2" s="107"/>
      <c r="GH2" s="107"/>
      <c r="GI2" s="108"/>
      <c r="GJ2" s="109"/>
      <c r="GK2" s="107"/>
      <c r="GL2" s="107"/>
      <c r="GM2" s="107"/>
      <c r="GN2" s="107"/>
      <c r="GO2" s="107"/>
      <c r="GP2" s="107"/>
      <c r="GQ2" s="107"/>
      <c r="GR2" s="107"/>
      <c r="GS2" s="107"/>
      <c r="GT2" s="108"/>
      <c r="GU2" s="109"/>
      <c r="GV2" s="107"/>
      <c r="GW2" s="107"/>
      <c r="GX2" s="107"/>
      <c r="GY2" s="107"/>
      <c r="GZ2" s="107"/>
      <c r="HA2" s="107"/>
      <c r="HB2" s="107"/>
      <c r="HC2" s="107"/>
      <c r="HD2" s="107"/>
      <c r="HE2" s="108"/>
      <c r="HF2" s="109"/>
      <c r="HG2" s="107"/>
      <c r="HH2" s="107"/>
      <c r="HI2" s="107"/>
      <c r="HJ2" s="107"/>
      <c r="HK2" s="107"/>
      <c r="HL2" s="107"/>
      <c r="HM2" s="107"/>
      <c r="HN2" s="107"/>
      <c r="HO2" s="107"/>
      <c r="HP2" s="108"/>
      <c r="HQ2" s="109"/>
      <c r="HR2" s="107"/>
      <c r="HS2" s="107"/>
      <c r="HT2" s="107"/>
      <c r="HU2" s="107"/>
      <c r="HV2" s="107"/>
      <c r="HW2" s="107"/>
      <c r="HX2" s="107"/>
      <c r="HY2" s="107"/>
      <c r="HZ2" s="107"/>
      <c r="IA2" s="108"/>
      <c r="IB2" s="109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51"/>
    </row>
    <row r="3" spans="1:324" ht="12.75" customHeight="1" x14ac:dyDescent="0.2">
      <c r="A3" s="28">
        <v>1</v>
      </c>
      <c r="B3" s="42" t="s">
        <v>142</v>
      </c>
      <c r="C3" s="20"/>
      <c r="D3" s="43"/>
      <c r="E3" s="43" t="s">
        <v>105</v>
      </c>
      <c r="F3" s="44" t="s">
        <v>21</v>
      </c>
      <c r="G3" s="113"/>
      <c r="H3" s="19"/>
      <c r="I3" s="16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29" t="str">
        <f>IF(ISNA(VLOOKUP(E3,SortLookup!$A$1:$B$5,2,FALSE))," ",VLOOKUP(E3,SortLookup!$A$1:$B$5,2,FALSE))</f>
        <v xml:space="preserve"> </v>
      </c>
      <c r="K3" s="17">
        <f>IF(ISNA(VLOOKUP(F3,SortLookup!$A$7:$B$11,2,FALSE))," ",VLOOKUP(F3,SortLookup!$A$7:$B$11,2,FALSE))</f>
        <v>2</v>
      </c>
      <c r="L3" s="38">
        <f>M3+N3+P3</f>
        <v>124.82</v>
      </c>
      <c r="M3" s="39">
        <f>AC3+AP3+BB3+BM3+BZ3+CK3+CV3+DG3+DR3+EC3+EN3+EY3+FJ3+FU3+GF3+GQ3+HB3+HM3+HX3+II3</f>
        <v>109.82</v>
      </c>
      <c r="N3" s="31">
        <v>0</v>
      </c>
      <c r="O3" s="32">
        <f>P3</f>
        <v>15</v>
      </c>
      <c r="P3" s="40">
        <f>X3+AK3+AW3+BH3+BU3+CF3+CQ3+DB3+DM3+DX3+EI3+ET3+FE3+FP3+GA3+GL3+GW3+HH3+HS3+ID3</f>
        <v>15</v>
      </c>
      <c r="Q3" s="26">
        <v>5</v>
      </c>
      <c r="R3" s="23">
        <v>5.59</v>
      </c>
      <c r="S3" s="23">
        <v>10.039999999999999</v>
      </c>
      <c r="T3" s="23">
        <v>4.92</v>
      </c>
      <c r="U3" s="23"/>
      <c r="V3" s="23"/>
      <c r="W3" s="23"/>
      <c r="X3" s="24">
        <v>1</v>
      </c>
      <c r="Y3" s="24">
        <v>0</v>
      </c>
      <c r="Z3" s="24">
        <v>0</v>
      </c>
      <c r="AA3" s="24">
        <v>0</v>
      </c>
      <c r="AB3" s="25">
        <v>0</v>
      </c>
      <c r="AC3" s="22">
        <f>Q3+R3+S3+T3+U3+V3+W3</f>
        <v>25.55</v>
      </c>
      <c r="AD3" s="21">
        <f>X3</f>
        <v>1</v>
      </c>
      <c r="AE3" s="18">
        <f>(Y3*3)+(Z3*10)+(AA3*5)+(AB3*20)</f>
        <v>0</v>
      </c>
      <c r="AF3" s="37">
        <f>AC3+AD3+AE3</f>
        <v>26.55</v>
      </c>
      <c r="AG3" s="26">
        <v>12.01</v>
      </c>
      <c r="AH3" s="23">
        <v>21.86</v>
      </c>
      <c r="AI3" s="23"/>
      <c r="AJ3" s="23"/>
      <c r="AK3" s="24">
        <v>2</v>
      </c>
      <c r="AL3" s="24">
        <v>0</v>
      </c>
      <c r="AM3" s="24">
        <v>0</v>
      </c>
      <c r="AN3" s="24">
        <v>0</v>
      </c>
      <c r="AO3" s="25">
        <v>0</v>
      </c>
      <c r="AP3" s="22">
        <f>AG3+AH3+AI3+AJ3</f>
        <v>33.869999999999997</v>
      </c>
      <c r="AQ3" s="21">
        <f>AK3</f>
        <v>2</v>
      </c>
      <c r="AR3" s="18">
        <f>(AL3*3)+(AM3*10)+(AN3*5)+(AO3*20)</f>
        <v>0</v>
      </c>
      <c r="AS3" s="37">
        <f>AP3+AQ3+AR3</f>
        <v>35.869999999999997</v>
      </c>
      <c r="AT3" s="26">
        <v>28.86</v>
      </c>
      <c r="AU3" s="23"/>
      <c r="AV3" s="23"/>
      <c r="AW3" s="24">
        <v>9</v>
      </c>
      <c r="AX3" s="24">
        <v>0</v>
      </c>
      <c r="AY3" s="24">
        <v>0</v>
      </c>
      <c r="AZ3" s="24">
        <v>0</v>
      </c>
      <c r="BA3" s="25">
        <v>0</v>
      </c>
      <c r="BB3" s="22">
        <f>AT3+AU3+AV3</f>
        <v>28.86</v>
      </c>
      <c r="BC3" s="21">
        <f>AW3</f>
        <v>9</v>
      </c>
      <c r="BD3" s="18">
        <f>(AX3*3)+(AY3*10)+(AZ3*5)+(BA3*20)</f>
        <v>0</v>
      </c>
      <c r="BE3" s="37">
        <f>BB3+BC3+BD3</f>
        <v>37.86</v>
      </c>
      <c r="BF3" s="22"/>
      <c r="BG3" s="36"/>
      <c r="BH3" s="24"/>
      <c r="BI3" s="24"/>
      <c r="BJ3" s="24"/>
      <c r="BK3" s="24"/>
      <c r="BL3" s="25"/>
      <c r="BM3" s="35">
        <f>BF3+BG3</f>
        <v>0</v>
      </c>
      <c r="BN3" s="32">
        <f>BH3/2</f>
        <v>0</v>
      </c>
      <c r="BO3" s="31">
        <f>(BI3*3)+(BJ3*5)+(BK3*5)+(BL3*20)</f>
        <v>0</v>
      </c>
      <c r="BP3" s="30">
        <f>BM3+BN3+BO3</f>
        <v>0</v>
      </c>
      <c r="BQ3" s="26">
        <v>3.5</v>
      </c>
      <c r="BR3" s="23">
        <v>4.92</v>
      </c>
      <c r="BS3" s="23">
        <v>8.4600000000000009</v>
      </c>
      <c r="BT3" s="23">
        <v>4.66</v>
      </c>
      <c r="BU3" s="24">
        <v>3</v>
      </c>
      <c r="BV3" s="24">
        <v>0</v>
      </c>
      <c r="BW3" s="24">
        <v>0</v>
      </c>
      <c r="BX3" s="24">
        <v>0</v>
      </c>
      <c r="BY3" s="25">
        <v>0</v>
      </c>
      <c r="BZ3" s="22">
        <f>BQ3+BR3+BS3+BT3</f>
        <v>21.54</v>
      </c>
      <c r="CA3" s="21">
        <f>BU3</f>
        <v>3</v>
      </c>
      <c r="CB3" s="27">
        <f>(BV3*3)+(BW3*10)+(BX3*5)+(BY3*20)</f>
        <v>0</v>
      </c>
      <c r="CC3" s="46">
        <f>BZ3+CA3+CB3</f>
        <v>24.54</v>
      </c>
      <c r="CD3" s="26"/>
      <c r="CE3" s="23"/>
      <c r="CF3" s="24"/>
      <c r="CG3" s="24"/>
      <c r="CH3" s="24"/>
      <c r="CI3" s="24"/>
      <c r="CJ3" s="25"/>
      <c r="CK3" s="22">
        <f>CD3+CE3</f>
        <v>0</v>
      </c>
      <c r="CL3" s="21">
        <f>CF3</f>
        <v>0</v>
      </c>
      <c r="CM3" s="18">
        <f>(CG3*3)+(CH3*10)+(CI3*5)+(CJ3*20)</f>
        <v>0</v>
      </c>
      <c r="CN3" s="37">
        <f>CK3+CL3+CM3</f>
        <v>0</v>
      </c>
      <c r="CV3" s="47"/>
      <c r="CY3" s="48"/>
      <c r="CZ3" s="34"/>
      <c r="DG3" s="47"/>
      <c r="DJ3" s="48"/>
      <c r="DK3" s="34"/>
      <c r="DR3" s="47"/>
      <c r="DU3" s="48"/>
      <c r="DV3" s="34"/>
      <c r="EC3" s="47"/>
      <c r="EF3" s="48"/>
      <c r="EG3" s="34"/>
      <c r="EN3" s="47"/>
      <c r="EQ3" s="48"/>
      <c r="ER3" s="34"/>
      <c r="EY3" s="47"/>
      <c r="FB3" s="48"/>
      <c r="FC3" s="34"/>
      <c r="FJ3" s="47"/>
      <c r="FM3" s="48"/>
      <c r="FN3" s="34"/>
      <c r="FU3" s="47"/>
      <c r="FX3" s="48"/>
      <c r="FY3" s="34"/>
      <c r="GF3" s="47"/>
      <c r="GI3" s="48"/>
      <c r="GJ3" s="34"/>
      <c r="GQ3" s="47"/>
      <c r="GT3" s="48"/>
      <c r="GU3" s="34"/>
      <c r="HB3" s="47"/>
      <c r="HE3" s="48"/>
      <c r="HF3" s="34"/>
      <c r="HM3" s="47"/>
      <c r="HP3" s="48"/>
      <c r="HQ3" s="34"/>
      <c r="HX3" s="47"/>
      <c r="IA3" s="48"/>
      <c r="IB3" s="34"/>
      <c r="II3" s="47"/>
      <c r="IM3" s="51"/>
    </row>
    <row r="4" spans="1:324" ht="12.75" customHeight="1" x14ac:dyDescent="0.2">
      <c r="A4" s="28">
        <v>2</v>
      </c>
      <c r="B4" s="42" t="s">
        <v>122</v>
      </c>
      <c r="C4" s="20"/>
      <c r="D4" s="43"/>
      <c r="E4" s="43" t="s">
        <v>105</v>
      </c>
      <c r="F4" s="44" t="s">
        <v>104</v>
      </c>
      <c r="G4" s="113"/>
      <c r="H4" s="19"/>
      <c r="I4" s="16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29" t="str">
        <f>IF(ISNA(VLOOKUP(E4,SortLookup!$A$1:$B$5,2,FALSE))," ",VLOOKUP(E4,SortLookup!$A$1:$B$5,2,FALSE))</f>
        <v xml:space="preserve"> </v>
      </c>
      <c r="K4" s="17" t="str">
        <f>IF(ISNA(VLOOKUP(F4,SortLookup!$A$7:$B$11,2,FALSE))," ",VLOOKUP(F4,SortLookup!$A$7:$B$11,2,FALSE))</f>
        <v xml:space="preserve"> </v>
      </c>
      <c r="L4" s="38">
        <f>M4+N4+P4</f>
        <v>151.97999999999999</v>
      </c>
      <c r="M4" s="39">
        <f>AC4+AP4+BB4+BM4+BZ4+CK4+CV4+DG4+DR4+EC4+EN4+EY4+FJ4+FU4+GF4+GQ4+HB4+HM4+HX4+II4</f>
        <v>126.98</v>
      </c>
      <c r="N4" s="31">
        <f>AE4+AR4+BD4+BO4+CB4+CM4+CX4+DI4+DT4+EE4+EP4+FA4+FL4+FW4+GH4+GS4+HD4+HO4+HZ4+IK4</f>
        <v>6</v>
      </c>
      <c r="O4" s="32">
        <f>P4</f>
        <v>19</v>
      </c>
      <c r="P4" s="40">
        <f>X4+AK4+AW4+BH4+BU4+CF4+CQ4+DB4+DM4+DX4+EI4+ET4+FE4+FP4+GA4+GL4+GW4+HH4+HS4+ID4</f>
        <v>19</v>
      </c>
      <c r="Q4" s="26">
        <v>4.6900000000000004</v>
      </c>
      <c r="R4" s="23">
        <v>5.19</v>
      </c>
      <c r="S4" s="23">
        <v>10.4</v>
      </c>
      <c r="T4" s="23">
        <v>4.53</v>
      </c>
      <c r="U4" s="23"/>
      <c r="V4" s="23"/>
      <c r="W4" s="23"/>
      <c r="X4" s="24">
        <v>4</v>
      </c>
      <c r="Y4" s="24">
        <v>0</v>
      </c>
      <c r="Z4" s="24">
        <v>0</v>
      </c>
      <c r="AA4" s="24">
        <v>0</v>
      </c>
      <c r="AB4" s="25">
        <v>0</v>
      </c>
      <c r="AC4" s="22">
        <f>Q4+R4+S4+T4+U4+V4+W4</f>
        <v>24.81</v>
      </c>
      <c r="AD4" s="21">
        <f>X4</f>
        <v>4</v>
      </c>
      <c r="AE4" s="18">
        <f>(Y4*3)+(Z4*10)+(AA4*5)+(AB4*20)</f>
        <v>0</v>
      </c>
      <c r="AF4" s="37">
        <f>AC4+AD4+AE4</f>
        <v>28.81</v>
      </c>
      <c r="AG4" s="26">
        <v>25.73</v>
      </c>
      <c r="AH4" s="23">
        <v>14.76</v>
      </c>
      <c r="AI4" s="23"/>
      <c r="AJ4" s="23"/>
      <c r="AK4" s="24">
        <v>8</v>
      </c>
      <c r="AL4" s="24">
        <v>1</v>
      </c>
      <c r="AM4" s="24">
        <v>0</v>
      </c>
      <c r="AN4" s="24">
        <v>0</v>
      </c>
      <c r="AO4" s="25">
        <v>0</v>
      </c>
      <c r="AP4" s="22">
        <f>AG4+AH4+AI4+AJ4</f>
        <v>40.49</v>
      </c>
      <c r="AQ4" s="21">
        <f>AK4</f>
        <v>8</v>
      </c>
      <c r="AR4" s="18">
        <f>(AL4*3)+(AM4*10)+(AN4*5)+(AO4*20)</f>
        <v>3</v>
      </c>
      <c r="AS4" s="37">
        <f>AP4+AQ4+AR4</f>
        <v>51.49</v>
      </c>
      <c r="AT4" s="26">
        <v>34.409999999999997</v>
      </c>
      <c r="AU4" s="23"/>
      <c r="AV4" s="23"/>
      <c r="AW4" s="24">
        <v>3</v>
      </c>
      <c r="AX4" s="24">
        <v>1</v>
      </c>
      <c r="AY4" s="24">
        <v>0</v>
      </c>
      <c r="AZ4" s="24">
        <v>0</v>
      </c>
      <c r="BA4" s="25">
        <v>0</v>
      </c>
      <c r="BB4" s="22">
        <f>AT4+AU4+AV4</f>
        <v>34.409999999999997</v>
      </c>
      <c r="BC4" s="21">
        <f>AW4</f>
        <v>3</v>
      </c>
      <c r="BD4" s="18">
        <f>(AX4*3)+(AY4*10)+(AZ4*5)+(BA4*20)</f>
        <v>3</v>
      </c>
      <c r="BE4" s="37">
        <f>BB4+BC4+BD4</f>
        <v>40.409999999999997</v>
      </c>
      <c r="BF4" s="22"/>
      <c r="BG4" s="36"/>
      <c r="BH4" s="24"/>
      <c r="BI4" s="24"/>
      <c r="BJ4" s="24"/>
      <c r="BK4" s="24"/>
      <c r="BL4" s="25"/>
      <c r="BM4" s="35">
        <f>BF4+BG4</f>
        <v>0</v>
      </c>
      <c r="BN4" s="32">
        <f>BH4/2</f>
        <v>0</v>
      </c>
      <c r="BO4" s="31">
        <f>(BI4*3)+(BJ4*5)+(BK4*5)+(BL4*20)</f>
        <v>0</v>
      </c>
      <c r="BP4" s="30">
        <f>BM4+BN4+BO4</f>
        <v>0</v>
      </c>
      <c r="BQ4" s="26">
        <v>4.25</v>
      </c>
      <c r="BR4" s="23">
        <v>5.69</v>
      </c>
      <c r="BS4" s="23">
        <v>11.71</v>
      </c>
      <c r="BT4" s="23">
        <v>5.62</v>
      </c>
      <c r="BU4" s="24">
        <v>4</v>
      </c>
      <c r="BV4" s="24">
        <v>0</v>
      </c>
      <c r="BW4" s="24">
        <v>0</v>
      </c>
      <c r="BX4" s="24">
        <v>0</v>
      </c>
      <c r="BY4" s="25">
        <v>0</v>
      </c>
      <c r="BZ4" s="22">
        <f>BQ4+BR4+BS4+BT4</f>
        <v>27.27</v>
      </c>
      <c r="CA4" s="21">
        <f>BU4</f>
        <v>4</v>
      </c>
      <c r="CB4" s="27">
        <f>(BV4*3)+(BW4*10)+(BX4*5)+(BY4*20)</f>
        <v>0</v>
      </c>
      <c r="CC4" s="46">
        <f>BZ4+CA4+CB4</f>
        <v>31.27</v>
      </c>
      <c r="CD4" s="26"/>
      <c r="CE4" s="23"/>
      <c r="CF4" s="24"/>
      <c r="CG4" s="24"/>
      <c r="CH4" s="24"/>
      <c r="CI4" s="24"/>
      <c r="CJ4" s="25"/>
      <c r="CK4" s="22">
        <f>CD4+CE4</f>
        <v>0</v>
      </c>
      <c r="CL4" s="21">
        <f>CF4</f>
        <v>0</v>
      </c>
      <c r="CM4" s="18">
        <f>(CG4*3)+(CH4*10)+(CI4*5)+(CJ4*20)</f>
        <v>0</v>
      </c>
      <c r="CN4" s="37">
        <f>CK4+CL4+CM4</f>
        <v>0</v>
      </c>
      <c r="CV4" s="47"/>
      <c r="CY4" s="48"/>
      <c r="CZ4" s="34"/>
      <c r="DG4" s="47"/>
      <c r="DJ4" s="48"/>
      <c r="DK4" s="34"/>
      <c r="DR4" s="47"/>
      <c r="DU4" s="48"/>
      <c r="DV4" s="34"/>
      <c r="EC4" s="47"/>
      <c r="EF4" s="48"/>
      <c r="EG4" s="34"/>
      <c r="EN4" s="47"/>
      <c r="EQ4" s="48"/>
      <c r="ER4" s="34"/>
      <c r="EY4" s="47"/>
      <c r="FB4" s="48"/>
      <c r="FC4" s="34"/>
      <c r="FJ4" s="47"/>
      <c r="FM4" s="48"/>
      <c r="FN4" s="34"/>
      <c r="FU4" s="47"/>
      <c r="FX4" s="48"/>
      <c r="FY4" s="34"/>
      <c r="GF4" s="47"/>
      <c r="GI4" s="48"/>
      <c r="GJ4" s="34"/>
      <c r="GQ4" s="47"/>
      <c r="GT4" s="48"/>
      <c r="GU4" s="34"/>
      <c r="HB4" s="47"/>
      <c r="HE4" s="48"/>
      <c r="HF4" s="34"/>
      <c r="HM4" s="47"/>
      <c r="HP4" s="48"/>
      <c r="HQ4" s="34"/>
      <c r="HX4" s="47"/>
      <c r="IA4" s="48"/>
      <c r="IB4" s="34"/>
      <c r="II4" s="47"/>
      <c r="IM4" s="51"/>
    </row>
    <row r="5" spans="1:324" ht="3" customHeight="1" x14ac:dyDescent="0.2">
      <c r="A5" s="132"/>
      <c r="B5" s="133"/>
      <c r="C5" s="134"/>
      <c r="D5" s="135"/>
      <c r="E5" s="135"/>
      <c r="F5" s="136"/>
      <c r="G5" s="137"/>
      <c r="H5" s="138"/>
      <c r="I5" s="139"/>
      <c r="J5" s="140"/>
      <c r="K5" s="141"/>
      <c r="L5" s="142"/>
      <c r="M5" s="143"/>
      <c r="N5" s="144"/>
      <c r="O5" s="145"/>
      <c r="P5" s="146"/>
      <c r="Q5" s="147"/>
      <c r="R5" s="148"/>
      <c r="S5" s="148"/>
      <c r="T5" s="148"/>
      <c r="U5" s="148"/>
      <c r="V5" s="148"/>
      <c r="W5" s="148"/>
      <c r="X5" s="149"/>
      <c r="Y5" s="149"/>
      <c r="Z5" s="149"/>
      <c r="AA5" s="149"/>
      <c r="AB5" s="150"/>
      <c r="AC5" s="151"/>
      <c r="AD5" s="152"/>
      <c r="AE5" s="153"/>
      <c r="AF5" s="154"/>
      <c r="AG5" s="147"/>
      <c r="AH5" s="148"/>
      <c r="AI5" s="148"/>
      <c r="AJ5" s="148"/>
      <c r="AK5" s="149"/>
      <c r="AL5" s="149"/>
      <c r="AM5" s="149"/>
      <c r="AN5" s="149"/>
      <c r="AO5" s="150"/>
      <c r="AP5" s="151"/>
      <c r="AQ5" s="152"/>
      <c r="AR5" s="153"/>
      <c r="AS5" s="154"/>
      <c r="AT5" s="147"/>
      <c r="AU5" s="148"/>
      <c r="AV5" s="148"/>
      <c r="AW5" s="149"/>
      <c r="AX5" s="149"/>
      <c r="AY5" s="149"/>
      <c r="AZ5" s="149"/>
      <c r="BA5" s="150"/>
      <c r="BB5" s="151"/>
      <c r="BC5" s="152"/>
      <c r="BD5" s="153"/>
      <c r="BE5" s="154"/>
      <c r="BF5" s="151"/>
      <c r="BG5" s="155"/>
      <c r="BH5" s="149"/>
      <c r="BI5" s="149"/>
      <c r="BJ5" s="149"/>
      <c r="BK5" s="149"/>
      <c r="BL5" s="150"/>
      <c r="BM5" s="156"/>
      <c r="BN5" s="145"/>
      <c r="BO5" s="144"/>
      <c r="BP5" s="157"/>
      <c r="BQ5" s="147"/>
      <c r="BR5" s="148"/>
      <c r="BS5" s="148"/>
      <c r="BT5" s="148"/>
      <c r="BU5" s="149"/>
      <c r="BV5" s="149"/>
      <c r="BW5" s="149"/>
      <c r="BX5" s="149"/>
      <c r="BY5" s="150"/>
      <c r="BZ5" s="151"/>
      <c r="CA5" s="152"/>
      <c r="CB5" s="158"/>
      <c r="CC5" s="159"/>
      <c r="CD5" s="26"/>
      <c r="CE5" s="23"/>
      <c r="CF5" s="24"/>
      <c r="CG5" s="24"/>
      <c r="CH5" s="24"/>
      <c r="CI5" s="24"/>
      <c r="CJ5" s="25"/>
      <c r="CK5" s="22"/>
      <c r="CL5" s="21"/>
      <c r="CM5" s="18"/>
      <c r="CN5" s="37"/>
      <c r="CV5" s="47"/>
      <c r="CY5" s="48"/>
      <c r="CZ5" s="34"/>
      <c r="DG5" s="47"/>
      <c r="DJ5" s="48"/>
      <c r="DK5" s="34"/>
      <c r="DR5" s="47"/>
      <c r="DU5" s="48"/>
      <c r="DV5" s="34"/>
      <c r="EC5" s="47"/>
      <c r="EF5" s="48"/>
      <c r="EG5" s="34"/>
      <c r="EN5" s="47"/>
      <c r="EQ5" s="48"/>
      <c r="ER5" s="34"/>
      <c r="EY5" s="47"/>
      <c r="FB5" s="48"/>
      <c r="FC5" s="34"/>
      <c r="FJ5" s="47"/>
      <c r="FM5" s="48"/>
      <c r="FN5" s="34"/>
      <c r="FU5" s="47"/>
      <c r="FX5" s="48"/>
      <c r="FY5" s="34"/>
      <c r="GF5" s="47"/>
      <c r="GI5" s="48"/>
      <c r="GJ5" s="34"/>
      <c r="GQ5" s="47"/>
      <c r="GT5" s="48"/>
      <c r="GU5" s="34"/>
      <c r="HB5" s="47"/>
      <c r="HE5" s="48"/>
      <c r="HF5" s="34"/>
      <c r="HM5" s="47"/>
      <c r="HP5" s="48"/>
      <c r="HQ5" s="34"/>
      <c r="HX5" s="47"/>
      <c r="IA5" s="48"/>
      <c r="IB5" s="34"/>
      <c r="II5" s="47"/>
      <c r="IM5" s="51"/>
    </row>
    <row r="6" spans="1:324" x14ac:dyDescent="0.2">
      <c r="A6" s="28">
        <v>1</v>
      </c>
      <c r="B6" s="42" t="s">
        <v>133</v>
      </c>
      <c r="C6" s="20"/>
      <c r="D6" s="43"/>
      <c r="E6" s="43" t="s">
        <v>17</v>
      </c>
      <c r="F6" s="44" t="s">
        <v>20</v>
      </c>
      <c r="G6" s="113"/>
      <c r="H6" s="19"/>
      <c r="I6" s="16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29">
        <f>IF(ISNA(VLOOKUP(E6,SortLookup!$A$1:$B$5,2,FALSE))," ",VLOOKUP(E6,SortLookup!$A$1:$B$5,2,FALSE))</f>
        <v>2</v>
      </c>
      <c r="K6" s="17">
        <f>IF(ISNA(VLOOKUP(F6,SortLookup!$A$7:$B$11,2,FALSE))," ",VLOOKUP(F6,SortLookup!$A$7:$B$11,2,FALSE))</f>
        <v>1</v>
      </c>
      <c r="L6" s="38">
        <f>M6+N6+P6</f>
        <v>131.83000000000001</v>
      </c>
      <c r="M6" s="39">
        <f>AC6+AP6+BB6+BM6+BZ6+CK6+CV6+DG6+DR6+EC6+EN6+EY6+FJ6+FU6+GF6+GQ6+HB6+HM6+HX6+II6</f>
        <v>114.83</v>
      </c>
      <c r="N6" s="31">
        <f>AE6+AR6+BD6+BO6+CB6+CM6+CX6+DI6+DT6+EE6+EP6+FA6+FL6+FW6+GH6+GS6+HD6+HO6+HZ6+IK6</f>
        <v>5</v>
      </c>
      <c r="O6" s="32">
        <f>P6</f>
        <v>12</v>
      </c>
      <c r="P6" s="40">
        <f>X6+AK6+AW6+BH6+BU6+CF6+CQ6+DB6+DM6+DX6+EI6+ET6+FE6+FP6+GA6+GL6+GW6+HH6+HS6+ID6</f>
        <v>12</v>
      </c>
      <c r="Q6" s="26">
        <v>4.6500000000000004</v>
      </c>
      <c r="R6" s="23">
        <v>6.83</v>
      </c>
      <c r="S6" s="23">
        <v>10.65</v>
      </c>
      <c r="T6" s="23">
        <v>4.79</v>
      </c>
      <c r="U6" s="23"/>
      <c r="V6" s="23"/>
      <c r="W6" s="23"/>
      <c r="X6" s="24">
        <v>2</v>
      </c>
      <c r="Y6" s="24">
        <v>0</v>
      </c>
      <c r="Z6" s="24">
        <v>0</v>
      </c>
      <c r="AA6" s="24">
        <v>0</v>
      </c>
      <c r="AB6" s="25">
        <v>0</v>
      </c>
      <c r="AC6" s="22">
        <f t="shared" ref="AC6:AC17" si="0">Q6+R6+S6+T6+U6+V6+W6</f>
        <v>26.92</v>
      </c>
      <c r="AD6" s="21">
        <f t="shared" ref="AD6:AD17" si="1">X6</f>
        <v>2</v>
      </c>
      <c r="AE6" s="18">
        <f t="shared" ref="AE6:AE17" si="2">(Y6*3)+(Z6*10)+(AA6*5)+(AB6*20)</f>
        <v>0</v>
      </c>
      <c r="AF6" s="37">
        <f t="shared" ref="AF6:AF17" si="3">AC6+AD6+AE6</f>
        <v>28.92</v>
      </c>
      <c r="AG6" s="26">
        <v>13.02</v>
      </c>
      <c r="AH6" s="23">
        <v>23.2</v>
      </c>
      <c r="AI6" s="23"/>
      <c r="AJ6" s="23"/>
      <c r="AK6" s="24">
        <v>0</v>
      </c>
      <c r="AL6" s="24">
        <v>0</v>
      </c>
      <c r="AM6" s="24">
        <v>0</v>
      </c>
      <c r="AN6" s="24">
        <v>1</v>
      </c>
      <c r="AO6" s="25">
        <v>0</v>
      </c>
      <c r="AP6" s="22">
        <f t="shared" ref="AP6:AP17" si="4">AG6+AH6+AI6+AJ6</f>
        <v>36.22</v>
      </c>
      <c r="AQ6" s="21">
        <f t="shared" ref="AQ6:AQ17" si="5">AK6</f>
        <v>0</v>
      </c>
      <c r="AR6" s="18">
        <f t="shared" ref="AR6:AR17" si="6">(AL6*3)+(AM6*10)+(AN6*5)+(AO6*20)</f>
        <v>5</v>
      </c>
      <c r="AS6" s="37">
        <f t="shared" ref="AS6:AS17" si="7">AP6+AQ6+AR6</f>
        <v>41.22</v>
      </c>
      <c r="AT6" s="26">
        <v>24.2</v>
      </c>
      <c r="AU6" s="23"/>
      <c r="AV6" s="23"/>
      <c r="AW6" s="24">
        <v>5</v>
      </c>
      <c r="AX6" s="24">
        <v>0</v>
      </c>
      <c r="AY6" s="24">
        <v>0</v>
      </c>
      <c r="AZ6" s="24">
        <v>0</v>
      </c>
      <c r="BA6" s="25">
        <v>0</v>
      </c>
      <c r="BB6" s="22">
        <f t="shared" ref="BB6:BB17" si="8">AT6+AU6+AV6</f>
        <v>24.2</v>
      </c>
      <c r="BC6" s="21">
        <f t="shared" ref="BC6:BC17" si="9">AW6</f>
        <v>5</v>
      </c>
      <c r="BD6" s="18">
        <f t="shared" ref="BD6:BD17" si="10">(AX6*3)+(AY6*10)+(AZ6*5)+(BA6*20)</f>
        <v>0</v>
      </c>
      <c r="BE6" s="37">
        <f t="shared" ref="BE6:BE17" si="11">BB6+BC6+BD6</f>
        <v>29.2</v>
      </c>
      <c r="BF6" s="22"/>
      <c r="BG6" s="36"/>
      <c r="BH6" s="24"/>
      <c r="BI6" s="24"/>
      <c r="BJ6" s="24"/>
      <c r="BK6" s="24"/>
      <c r="BL6" s="25"/>
      <c r="BM6" s="35">
        <f t="shared" ref="BM6:BM17" si="12">BF6+BG6</f>
        <v>0</v>
      </c>
      <c r="BN6" s="32">
        <f t="shared" ref="BN6:BN17" si="13">BH6/2</f>
        <v>0</v>
      </c>
      <c r="BO6" s="31">
        <f t="shared" ref="BO6:BO17" si="14">(BI6*3)+(BJ6*5)+(BK6*5)+(BL6*20)</f>
        <v>0</v>
      </c>
      <c r="BP6" s="30">
        <f t="shared" ref="BP6:BP17" si="15">BM6+BN6+BO6</f>
        <v>0</v>
      </c>
      <c r="BQ6" s="26">
        <v>4.51</v>
      </c>
      <c r="BR6" s="23">
        <v>6.77</v>
      </c>
      <c r="BS6" s="23">
        <v>10.09</v>
      </c>
      <c r="BT6" s="23">
        <v>6.12</v>
      </c>
      <c r="BU6" s="24">
        <v>5</v>
      </c>
      <c r="BV6" s="24">
        <v>0</v>
      </c>
      <c r="BW6" s="24">
        <v>0</v>
      </c>
      <c r="BX6" s="24">
        <v>0</v>
      </c>
      <c r="BY6" s="25">
        <v>0</v>
      </c>
      <c r="BZ6" s="22">
        <f t="shared" ref="BZ6:BZ17" si="16">BQ6+BR6+BS6+BT6</f>
        <v>27.49</v>
      </c>
      <c r="CA6" s="21">
        <f t="shared" ref="CA6:CA17" si="17">BU6</f>
        <v>5</v>
      </c>
      <c r="CB6" s="27">
        <f t="shared" ref="CB6:CB17" si="18">(BV6*3)+(BW6*10)+(BX6*5)+(BY6*20)</f>
        <v>0</v>
      </c>
      <c r="CC6" s="46">
        <f t="shared" ref="CC6:CC17" si="19">BZ6+CA6+CB6</f>
        <v>32.49</v>
      </c>
      <c r="CD6" s="26"/>
      <c r="CE6" s="23"/>
      <c r="CF6" s="24"/>
      <c r="CG6" s="24"/>
      <c r="CH6" s="24"/>
      <c r="CI6" s="24"/>
      <c r="CJ6" s="25"/>
      <c r="CK6" s="22">
        <f t="shared" ref="CK6:CK17" si="20">CD6+CE6</f>
        <v>0</v>
      </c>
      <c r="CL6" s="21">
        <f t="shared" ref="CL6:CL17" si="21">CF6</f>
        <v>0</v>
      </c>
      <c r="CM6" s="18">
        <f t="shared" ref="CM6:CM17" si="22">(CG6*3)+(CH6*10)+(CI6*5)+(CJ6*20)</f>
        <v>0</v>
      </c>
      <c r="CN6" s="37">
        <f t="shared" ref="CN6:CN17" si="23">CK6+CL6+CM6</f>
        <v>0</v>
      </c>
      <c r="CO6" s="118"/>
      <c r="CP6" s="118"/>
      <c r="CQ6" s="118"/>
      <c r="CR6" s="118"/>
      <c r="CS6" s="118"/>
      <c r="CT6" s="118"/>
      <c r="CU6" s="118"/>
      <c r="CV6" s="47"/>
      <c r="CW6" s="118"/>
      <c r="CX6" s="118"/>
      <c r="CY6" s="48"/>
      <c r="CZ6" s="34"/>
      <c r="DA6" s="118"/>
      <c r="DB6" s="118"/>
      <c r="DC6" s="118"/>
      <c r="DD6" s="118"/>
      <c r="DE6" s="118"/>
      <c r="DF6" s="118"/>
      <c r="DG6" s="47"/>
      <c r="DH6" s="118"/>
      <c r="DI6" s="118"/>
      <c r="DJ6" s="48"/>
      <c r="DK6" s="34"/>
      <c r="DL6" s="118"/>
      <c r="DM6" s="118"/>
      <c r="DN6" s="118"/>
      <c r="DO6" s="118"/>
      <c r="DP6" s="118"/>
      <c r="DQ6" s="118"/>
      <c r="DR6" s="47"/>
      <c r="DS6" s="118"/>
      <c r="DT6" s="118"/>
      <c r="DU6" s="48"/>
      <c r="DV6" s="34"/>
      <c r="DW6" s="118"/>
      <c r="DX6" s="118"/>
      <c r="DY6" s="118"/>
      <c r="DZ6" s="118"/>
      <c r="EA6" s="118"/>
      <c r="EB6" s="118"/>
      <c r="EC6" s="47"/>
      <c r="ED6" s="118"/>
      <c r="EE6" s="118"/>
      <c r="EF6" s="48"/>
      <c r="EG6" s="34"/>
      <c r="EH6" s="118"/>
      <c r="EI6" s="118"/>
      <c r="EJ6" s="118"/>
      <c r="EK6" s="118"/>
      <c r="EL6" s="118"/>
      <c r="EM6" s="118"/>
      <c r="EN6" s="47"/>
      <c r="EO6" s="118"/>
      <c r="EP6" s="118"/>
      <c r="EQ6" s="48"/>
      <c r="ER6" s="34"/>
      <c r="ES6" s="118"/>
      <c r="ET6" s="118"/>
      <c r="EU6" s="118"/>
      <c r="EV6" s="118"/>
      <c r="EW6" s="118"/>
      <c r="EX6" s="118"/>
      <c r="EY6" s="47"/>
      <c r="EZ6" s="118"/>
      <c r="FA6" s="118"/>
      <c r="FB6" s="48"/>
      <c r="FC6" s="34"/>
      <c r="FD6" s="118"/>
      <c r="FE6" s="118"/>
      <c r="FF6" s="118"/>
      <c r="FG6" s="118"/>
      <c r="FH6" s="118"/>
      <c r="FI6" s="118"/>
      <c r="FJ6" s="47"/>
      <c r="FK6" s="118"/>
      <c r="FL6" s="118"/>
      <c r="FM6" s="48"/>
      <c r="FN6" s="34"/>
      <c r="FO6" s="118"/>
      <c r="FP6" s="118"/>
      <c r="FQ6" s="118"/>
      <c r="FR6" s="118"/>
      <c r="FS6" s="118"/>
      <c r="FT6" s="118"/>
      <c r="FU6" s="47"/>
      <c r="FV6" s="118"/>
      <c r="FW6" s="118"/>
      <c r="FX6" s="48"/>
      <c r="FY6" s="34"/>
      <c r="FZ6" s="118"/>
      <c r="GA6" s="118"/>
      <c r="GB6" s="118"/>
      <c r="GC6" s="118"/>
      <c r="GD6" s="118"/>
      <c r="GE6" s="118"/>
      <c r="GF6" s="47"/>
      <c r="GG6" s="118"/>
      <c r="GH6" s="118"/>
      <c r="GI6" s="48"/>
      <c r="GJ6" s="34"/>
      <c r="GK6" s="118"/>
      <c r="GL6" s="118"/>
      <c r="GM6" s="118"/>
      <c r="GN6" s="118"/>
      <c r="GO6" s="118"/>
      <c r="GP6" s="118"/>
      <c r="GQ6" s="47"/>
      <c r="GR6" s="118"/>
      <c r="GS6" s="118"/>
      <c r="GT6" s="48"/>
      <c r="GU6" s="34"/>
      <c r="GV6" s="118"/>
      <c r="GW6" s="118"/>
      <c r="GX6" s="118"/>
      <c r="GY6" s="118"/>
      <c r="GZ6" s="118"/>
      <c r="HA6" s="118"/>
      <c r="HB6" s="47"/>
      <c r="HC6" s="118"/>
      <c r="HD6" s="118"/>
      <c r="HE6" s="48"/>
      <c r="HF6" s="34"/>
      <c r="HG6" s="118"/>
      <c r="HH6" s="118"/>
      <c r="HI6" s="118"/>
      <c r="HJ6" s="118"/>
      <c r="HK6" s="118"/>
      <c r="HL6" s="118"/>
      <c r="HM6" s="47"/>
      <c r="HN6" s="118"/>
      <c r="HO6" s="118"/>
      <c r="HP6" s="48"/>
      <c r="HQ6" s="34"/>
      <c r="HR6" s="118"/>
      <c r="HS6" s="118"/>
      <c r="HT6" s="118"/>
      <c r="HU6" s="118"/>
      <c r="HV6" s="118"/>
      <c r="HW6" s="118"/>
      <c r="HX6" s="47"/>
      <c r="HY6" s="118"/>
      <c r="HZ6" s="118"/>
      <c r="IA6" s="48"/>
      <c r="IB6" s="34"/>
      <c r="IC6" s="118"/>
      <c r="ID6" s="118"/>
      <c r="IE6" s="118"/>
      <c r="IF6" s="118"/>
      <c r="IG6" s="118"/>
      <c r="IH6" s="118"/>
      <c r="II6" s="47"/>
      <c r="IJ6" s="118"/>
      <c r="IK6" s="118"/>
      <c r="IL6" s="118"/>
      <c r="IM6" s="51"/>
      <c r="LA6" s="118"/>
      <c r="LB6" s="118"/>
      <c r="LC6" s="118"/>
      <c r="LD6" s="118"/>
      <c r="LE6" s="118"/>
      <c r="LF6" s="118"/>
      <c r="LG6" s="118"/>
      <c r="LH6" s="118"/>
      <c r="LI6" s="118"/>
      <c r="LJ6" s="118"/>
      <c r="LK6" s="118"/>
      <c r="LL6" s="118"/>
    </row>
    <row r="7" spans="1:324" ht="12.75" customHeight="1" x14ac:dyDescent="0.2">
      <c r="A7" s="28">
        <v>2</v>
      </c>
      <c r="B7" s="42" t="s">
        <v>137</v>
      </c>
      <c r="C7" s="20"/>
      <c r="D7" s="43"/>
      <c r="E7" s="43" t="s">
        <v>17</v>
      </c>
      <c r="F7" s="44" t="s">
        <v>21</v>
      </c>
      <c r="G7" s="113"/>
      <c r="H7" s="19"/>
      <c r="I7" s="16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29">
        <f>IF(ISNA(VLOOKUP(E7,SortLookup!$A$1:$B$5,2,FALSE))," ",VLOOKUP(E7,SortLookup!$A$1:$B$5,2,FALSE))</f>
        <v>2</v>
      </c>
      <c r="K7" s="17">
        <f>IF(ISNA(VLOOKUP(F7,SortLookup!$A$7:$B$11,2,FALSE))," ",VLOOKUP(F7,SortLookup!$A$7:$B$11,2,FALSE))</f>
        <v>2</v>
      </c>
      <c r="L7" s="38">
        <f t="shared" ref="L7:L8" si="24">M7+N7+P7</f>
        <v>149.16</v>
      </c>
      <c r="M7" s="39">
        <f t="shared" ref="M7:M8" si="25">AC7+AP7+BB7+BM7+BZ7+CK7+CV7+DG7+DR7+EC7+EN7+EY7+FJ7+FU7+GF7+GQ7+HB7+HM7+HX7+II7</f>
        <v>94.16</v>
      </c>
      <c r="N7" s="31">
        <f t="shared" ref="N7:N8" si="26">AE7+AR7+BD7+BO7+CB7+CM7+CX7+DI7+DT7+EE7+EP7+FA7+FL7+FW7+GH7+GS7+HD7+HO7+HZ7+IK7</f>
        <v>0</v>
      </c>
      <c r="O7" s="32">
        <f t="shared" ref="O7:O8" si="27">P7</f>
        <v>55</v>
      </c>
      <c r="P7" s="40">
        <f t="shared" ref="P7:P8" si="28">X7+AK7+AW7+BH7+BU7+CF7+CQ7+DB7+DM7+DX7+EI7+ET7+FE7+FP7+GA7+GL7+GW7+HH7+HS7+ID7</f>
        <v>55</v>
      </c>
      <c r="Q7" s="26">
        <v>3.72</v>
      </c>
      <c r="R7" s="23">
        <v>8.35</v>
      </c>
      <c r="S7" s="23">
        <v>5.4</v>
      </c>
      <c r="T7" s="23">
        <v>3.99</v>
      </c>
      <c r="U7" s="23"/>
      <c r="V7" s="23"/>
      <c r="W7" s="23"/>
      <c r="X7" s="24">
        <v>9</v>
      </c>
      <c r="Y7" s="24">
        <v>0</v>
      </c>
      <c r="Z7" s="24">
        <v>0</v>
      </c>
      <c r="AA7" s="24">
        <v>0</v>
      </c>
      <c r="AB7" s="25">
        <v>0</v>
      </c>
      <c r="AC7" s="22">
        <f t="shared" si="0"/>
        <v>21.46</v>
      </c>
      <c r="AD7" s="21">
        <f t="shared" si="1"/>
        <v>9</v>
      </c>
      <c r="AE7" s="18">
        <f t="shared" si="2"/>
        <v>0</v>
      </c>
      <c r="AF7" s="37">
        <f t="shared" si="3"/>
        <v>30.46</v>
      </c>
      <c r="AG7" s="26">
        <v>14.81</v>
      </c>
      <c r="AH7" s="23">
        <v>14.01</v>
      </c>
      <c r="AI7" s="23"/>
      <c r="AJ7" s="23"/>
      <c r="AK7" s="24">
        <v>32</v>
      </c>
      <c r="AL7" s="24">
        <v>0</v>
      </c>
      <c r="AM7" s="24">
        <v>0</v>
      </c>
      <c r="AN7" s="24">
        <v>0</v>
      </c>
      <c r="AO7" s="25">
        <v>0</v>
      </c>
      <c r="AP7" s="22">
        <f t="shared" si="4"/>
        <v>28.82</v>
      </c>
      <c r="AQ7" s="21">
        <f t="shared" si="5"/>
        <v>32</v>
      </c>
      <c r="AR7" s="18">
        <f t="shared" si="6"/>
        <v>0</v>
      </c>
      <c r="AS7" s="37">
        <f t="shared" si="7"/>
        <v>60.82</v>
      </c>
      <c r="AT7" s="26">
        <v>24.85</v>
      </c>
      <c r="AU7" s="23"/>
      <c r="AV7" s="23"/>
      <c r="AW7" s="24">
        <v>7</v>
      </c>
      <c r="AX7" s="24">
        <v>0</v>
      </c>
      <c r="AY7" s="24">
        <v>0</v>
      </c>
      <c r="AZ7" s="24">
        <v>0</v>
      </c>
      <c r="BA7" s="25">
        <v>0</v>
      </c>
      <c r="BB7" s="22">
        <f t="shared" si="8"/>
        <v>24.85</v>
      </c>
      <c r="BC7" s="21">
        <f t="shared" si="9"/>
        <v>7</v>
      </c>
      <c r="BD7" s="18">
        <f t="shared" si="10"/>
        <v>0</v>
      </c>
      <c r="BE7" s="37">
        <f t="shared" si="11"/>
        <v>31.85</v>
      </c>
      <c r="BF7" s="22"/>
      <c r="BG7" s="36"/>
      <c r="BH7" s="24"/>
      <c r="BI7" s="24"/>
      <c r="BJ7" s="24"/>
      <c r="BK7" s="24"/>
      <c r="BL7" s="25"/>
      <c r="BM7" s="35">
        <f t="shared" si="12"/>
        <v>0</v>
      </c>
      <c r="BN7" s="32">
        <f t="shared" si="13"/>
        <v>0</v>
      </c>
      <c r="BO7" s="31">
        <f t="shared" si="14"/>
        <v>0</v>
      </c>
      <c r="BP7" s="30">
        <f t="shared" si="15"/>
        <v>0</v>
      </c>
      <c r="BQ7" s="26">
        <v>3.32</v>
      </c>
      <c r="BR7" s="23">
        <v>4.6900000000000004</v>
      </c>
      <c r="BS7" s="23">
        <v>7.2</v>
      </c>
      <c r="BT7" s="23">
        <v>3.82</v>
      </c>
      <c r="BU7" s="24">
        <v>7</v>
      </c>
      <c r="BV7" s="24">
        <v>0</v>
      </c>
      <c r="BW7" s="24">
        <v>0</v>
      </c>
      <c r="BX7" s="24">
        <v>0</v>
      </c>
      <c r="BY7" s="25">
        <v>0</v>
      </c>
      <c r="BZ7" s="22">
        <f t="shared" si="16"/>
        <v>19.03</v>
      </c>
      <c r="CA7" s="21">
        <f t="shared" si="17"/>
        <v>7</v>
      </c>
      <c r="CB7" s="27">
        <f t="shared" si="18"/>
        <v>0</v>
      </c>
      <c r="CC7" s="46">
        <f t="shared" si="19"/>
        <v>26.03</v>
      </c>
      <c r="CD7" s="26"/>
      <c r="CE7" s="23"/>
      <c r="CF7" s="24"/>
      <c r="CG7" s="24"/>
      <c r="CH7" s="24"/>
      <c r="CI7" s="24"/>
      <c r="CJ7" s="25"/>
      <c r="CK7" s="22">
        <f t="shared" si="20"/>
        <v>0</v>
      </c>
      <c r="CL7" s="21">
        <f t="shared" si="21"/>
        <v>0</v>
      </c>
      <c r="CM7" s="18">
        <f t="shared" si="22"/>
        <v>0</v>
      </c>
      <c r="CN7" s="37">
        <f t="shared" si="23"/>
        <v>0</v>
      </c>
      <c r="IM7" s="51"/>
    </row>
    <row r="8" spans="1:324" x14ac:dyDescent="0.2">
      <c r="A8" s="28">
        <v>3</v>
      </c>
      <c r="B8" s="42" t="s">
        <v>143</v>
      </c>
      <c r="C8" s="20"/>
      <c r="D8" s="43" t="s">
        <v>109</v>
      </c>
      <c r="E8" s="43" t="s">
        <v>17</v>
      </c>
      <c r="F8" s="44" t="s">
        <v>20</v>
      </c>
      <c r="G8" s="113"/>
      <c r="H8" s="19"/>
      <c r="I8" s="16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29">
        <f>IF(ISNA(VLOOKUP(E8,SortLookup!$A$1:$B$5,2,FALSE))," ",VLOOKUP(E8,SortLookup!$A$1:$B$5,2,FALSE))</f>
        <v>2</v>
      </c>
      <c r="K8" s="17">
        <f>IF(ISNA(VLOOKUP(F8,SortLookup!$A$7:$B$11,2,FALSE))," ",VLOOKUP(F8,SortLookup!$A$7:$B$11,2,FALSE))</f>
        <v>1</v>
      </c>
      <c r="L8" s="38">
        <f t="shared" si="24"/>
        <v>157.65</v>
      </c>
      <c r="M8" s="39">
        <f t="shared" si="25"/>
        <v>112.65</v>
      </c>
      <c r="N8" s="31">
        <f t="shared" si="26"/>
        <v>6</v>
      </c>
      <c r="O8" s="32">
        <f t="shared" si="27"/>
        <v>39</v>
      </c>
      <c r="P8" s="40">
        <f t="shared" si="28"/>
        <v>39</v>
      </c>
      <c r="Q8" s="26">
        <v>3.28</v>
      </c>
      <c r="R8" s="23">
        <v>4.66</v>
      </c>
      <c r="S8" s="23">
        <v>7.07</v>
      </c>
      <c r="T8" s="23">
        <v>4.8600000000000003</v>
      </c>
      <c r="U8" s="23"/>
      <c r="V8" s="23"/>
      <c r="W8" s="23"/>
      <c r="X8" s="24">
        <v>11</v>
      </c>
      <c r="Y8" s="24">
        <v>1</v>
      </c>
      <c r="Z8" s="24">
        <v>0</v>
      </c>
      <c r="AA8" s="24">
        <v>0</v>
      </c>
      <c r="AB8" s="25">
        <v>0</v>
      </c>
      <c r="AC8" s="22">
        <f t="shared" si="0"/>
        <v>19.87</v>
      </c>
      <c r="AD8" s="21">
        <f t="shared" si="1"/>
        <v>11</v>
      </c>
      <c r="AE8" s="18">
        <f t="shared" si="2"/>
        <v>3</v>
      </c>
      <c r="AF8" s="37">
        <f t="shared" si="3"/>
        <v>33.869999999999997</v>
      </c>
      <c r="AG8" s="26">
        <v>29.91</v>
      </c>
      <c r="AH8" s="23">
        <v>16.63</v>
      </c>
      <c r="AI8" s="23"/>
      <c r="AJ8" s="23"/>
      <c r="AK8" s="24">
        <v>11</v>
      </c>
      <c r="AL8" s="24">
        <v>1</v>
      </c>
      <c r="AM8" s="24">
        <v>0</v>
      </c>
      <c r="AN8" s="24">
        <v>0</v>
      </c>
      <c r="AO8" s="25">
        <v>0</v>
      </c>
      <c r="AP8" s="22">
        <f t="shared" si="4"/>
        <v>46.54</v>
      </c>
      <c r="AQ8" s="21">
        <f t="shared" si="5"/>
        <v>11</v>
      </c>
      <c r="AR8" s="18">
        <f t="shared" si="6"/>
        <v>3</v>
      </c>
      <c r="AS8" s="37">
        <f t="shared" si="7"/>
        <v>60.54</v>
      </c>
      <c r="AT8" s="26">
        <v>26.27</v>
      </c>
      <c r="AU8" s="23"/>
      <c r="AV8" s="23"/>
      <c r="AW8" s="24">
        <v>7</v>
      </c>
      <c r="AX8" s="24">
        <v>0</v>
      </c>
      <c r="AY8" s="24">
        <v>0</v>
      </c>
      <c r="AZ8" s="24">
        <v>0</v>
      </c>
      <c r="BA8" s="25">
        <v>0</v>
      </c>
      <c r="BB8" s="22">
        <f t="shared" si="8"/>
        <v>26.27</v>
      </c>
      <c r="BC8" s="21">
        <f t="shared" si="9"/>
        <v>7</v>
      </c>
      <c r="BD8" s="18">
        <f t="shared" si="10"/>
        <v>0</v>
      </c>
      <c r="BE8" s="37">
        <f t="shared" si="11"/>
        <v>33.270000000000003</v>
      </c>
      <c r="BF8" s="22"/>
      <c r="BG8" s="36"/>
      <c r="BH8" s="24"/>
      <c r="BI8" s="24"/>
      <c r="BJ8" s="24"/>
      <c r="BK8" s="24"/>
      <c r="BL8" s="25"/>
      <c r="BM8" s="35">
        <f t="shared" si="12"/>
        <v>0</v>
      </c>
      <c r="BN8" s="32">
        <f t="shared" si="13"/>
        <v>0</v>
      </c>
      <c r="BO8" s="31">
        <f t="shared" si="14"/>
        <v>0</v>
      </c>
      <c r="BP8" s="30">
        <f t="shared" si="15"/>
        <v>0</v>
      </c>
      <c r="BQ8" s="26">
        <v>3.03</v>
      </c>
      <c r="BR8" s="23">
        <v>5.72</v>
      </c>
      <c r="BS8" s="23">
        <v>6.65</v>
      </c>
      <c r="BT8" s="23">
        <v>4.57</v>
      </c>
      <c r="BU8" s="24">
        <v>10</v>
      </c>
      <c r="BV8" s="24">
        <v>0</v>
      </c>
      <c r="BW8" s="24">
        <v>0</v>
      </c>
      <c r="BX8" s="24">
        <v>0</v>
      </c>
      <c r="BY8" s="25">
        <v>0</v>
      </c>
      <c r="BZ8" s="22">
        <f t="shared" si="16"/>
        <v>19.97</v>
      </c>
      <c r="CA8" s="21">
        <f t="shared" si="17"/>
        <v>10</v>
      </c>
      <c r="CB8" s="27">
        <f t="shared" si="18"/>
        <v>0</v>
      </c>
      <c r="CC8" s="46">
        <f t="shared" si="19"/>
        <v>29.97</v>
      </c>
      <c r="CD8" s="26"/>
      <c r="CE8" s="23"/>
      <c r="CF8" s="24"/>
      <c r="CG8" s="24"/>
      <c r="CH8" s="24"/>
      <c r="CI8" s="24"/>
      <c r="CJ8" s="25"/>
      <c r="CK8" s="22">
        <f t="shared" si="20"/>
        <v>0</v>
      </c>
      <c r="CL8" s="21">
        <f t="shared" si="21"/>
        <v>0</v>
      </c>
      <c r="CM8" s="18">
        <f t="shared" si="22"/>
        <v>0</v>
      </c>
      <c r="CN8" s="37">
        <f t="shared" si="23"/>
        <v>0</v>
      </c>
      <c r="IM8" s="51"/>
    </row>
    <row r="9" spans="1:324" x14ac:dyDescent="0.2">
      <c r="A9" s="28">
        <v>4</v>
      </c>
      <c r="B9" s="42" t="s">
        <v>125</v>
      </c>
      <c r="C9" s="20"/>
      <c r="D9" s="43"/>
      <c r="E9" s="43" t="s">
        <v>17</v>
      </c>
      <c r="F9" s="44" t="s">
        <v>21</v>
      </c>
      <c r="G9" s="113"/>
      <c r="H9" s="19"/>
      <c r="I9" s="16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29">
        <f>IF(ISNA(VLOOKUP(E9,SortLookup!$A$1:$B$5,2,FALSE))," ",VLOOKUP(E9,SortLookup!$A$1:$B$5,2,FALSE))</f>
        <v>2</v>
      </c>
      <c r="K9" s="17">
        <f>IF(ISNA(VLOOKUP(F9,SortLookup!$A$7:$B$11,2,FALSE))," ",VLOOKUP(F9,SortLookup!$A$7:$B$11,2,FALSE))</f>
        <v>2</v>
      </c>
      <c r="L9" s="38">
        <f t="shared" ref="L9:L17" si="29">M9+N9+P9</f>
        <v>178.37</v>
      </c>
      <c r="M9" s="39">
        <f>AC9+AP9+BB9+BM9+BZ9+CK9+CV9+DG9+DR9+EC9+EN9+EY9+FJ9+FU9+GF9+GQ9+HB9+HM9+HX9+II9</f>
        <v>149.37</v>
      </c>
      <c r="N9" s="31">
        <f>AE9+AR9+BD9+BO9+CB9+CM9+CX9+DI9+DT9+EE9+EP9+FA9+FL9+FW9+GH9+GS9+HD9+HO9+HZ9+IK9</f>
        <v>0</v>
      </c>
      <c r="O9" s="32">
        <f t="shared" ref="O9:O17" si="30">P9</f>
        <v>29</v>
      </c>
      <c r="P9" s="40">
        <f>X9+AK9+AW9+BH9+BU9+CF9+CQ9+DB9+DM9+DX9+EI9+ET9+FE9+FP9+GA9+GL9+GW9+HH9+HS9+ID9</f>
        <v>29</v>
      </c>
      <c r="Q9" s="26">
        <v>4.6399999999999997</v>
      </c>
      <c r="R9" s="23">
        <v>5.47</v>
      </c>
      <c r="S9" s="23">
        <v>10.33</v>
      </c>
      <c r="T9" s="23">
        <v>4.58</v>
      </c>
      <c r="U9" s="23"/>
      <c r="V9" s="23"/>
      <c r="W9" s="23"/>
      <c r="X9" s="24">
        <v>9</v>
      </c>
      <c r="Y9" s="24">
        <v>0</v>
      </c>
      <c r="Z9" s="24">
        <v>0</v>
      </c>
      <c r="AA9" s="24">
        <v>0</v>
      </c>
      <c r="AB9" s="25">
        <v>0</v>
      </c>
      <c r="AC9" s="22">
        <f t="shared" si="0"/>
        <v>25.02</v>
      </c>
      <c r="AD9" s="21">
        <f t="shared" si="1"/>
        <v>9</v>
      </c>
      <c r="AE9" s="18">
        <f t="shared" si="2"/>
        <v>0</v>
      </c>
      <c r="AF9" s="37">
        <f t="shared" si="3"/>
        <v>34.020000000000003</v>
      </c>
      <c r="AG9" s="26">
        <v>14.16</v>
      </c>
      <c r="AH9" s="23">
        <v>49.52</v>
      </c>
      <c r="AI9" s="23"/>
      <c r="AJ9" s="23"/>
      <c r="AK9" s="24">
        <v>1</v>
      </c>
      <c r="AL9" s="24">
        <v>0</v>
      </c>
      <c r="AM9" s="24">
        <v>0</v>
      </c>
      <c r="AN9" s="24">
        <v>0</v>
      </c>
      <c r="AO9" s="25">
        <v>0</v>
      </c>
      <c r="AP9" s="22">
        <f t="shared" si="4"/>
        <v>63.68</v>
      </c>
      <c r="AQ9" s="21">
        <f t="shared" si="5"/>
        <v>1</v>
      </c>
      <c r="AR9" s="18">
        <f t="shared" si="6"/>
        <v>0</v>
      </c>
      <c r="AS9" s="37">
        <f t="shared" si="7"/>
        <v>64.680000000000007</v>
      </c>
      <c r="AT9" s="26">
        <v>36.68</v>
      </c>
      <c r="AU9" s="23"/>
      <c r="AV9" s="23"/>
      <c r="AW9" s="24">
        <v>2</v>
      </c>
      <c r="AX9" s="24">
        <v>0</v>
      </c>
      <c r="AY9" s="24">
        <v>0</v>
      </c>
      <c r="AZ9" s="24">
        <v>0</v>
      </c>
      <c r="BA9" s="25">
        <v>0</v>
      </c>
      <c r="BB9" s="22">
        <f t="shared" si="8"/>
        <v>36.68</v>
      </c>
      <c r="BC9" s="21">
        <f t="shared" si="9"/>
        <v>2</v>
      </c>
      <c r="BD9" s="18">
        <f t="shared" si="10"/>
        <v>0</v>
      </c>
      <c r="BE9" s="37">
        <f t="shared" si="11"/>
        <v>38.68</v>
      </c>
      <c r="BF9" s="22"/>
      <c r="BG9" s="36"/>
      <c r="BH9" s="24"/>
      <c r="BI9" s="24"/>
      <c r="BJ9" s="24"/>
      <c r="BK9" s="24"/>
      <c r="BL9" s="25"/>
      <c r="BM9" s="35">
        <f t="shared" si="12"/>
        <v>0</v>
      </c>
      <c r="BN9" s="32">
        <f t="shared" si="13"/>
        <v>0</v>
      </c>
      <c r="BO9" s="31">
        <f t="shared" si="14"/>
        <v>0</v>
      </c>
      <c r="BP9" s="30">
        <f t="shared" si="15"/>
        <v>0</v>
      </c>
      <c r="BQ9" s="26">
        <v>4.37</v>
      </c>
      <c r="BR9" s="23">
        <v>4.9000000000000004</v>
      </c>
      <c r="BS9" s="23">
        <v>9.75</v>
      </c>
      <c r="BT9" s="23">
        <v>4.97</v>
      </c>
      <c r="BU9" s="24">
        <v>17</v>
      </c>
      <c r="BV9" s="24">
        <v>0</v>
      </c>
      <c r="BW9" s="24">
        <v>0</v>
      </c>
      <c r="BX9" s="24">
        <v>0</v>
      </c>
      <c r="BY9" s="25">
        <v>0</v>
      </c>
      <c r="BZ9" s="22">
        <f t="shared" si="16"/>
        <v>23.99</v>
      </c>
      <c r="CA9" s="21">
        <f t="shared" si="17"/>
        <v>17</v>
      </c>
      <c r="CB9" s="27">
        <f t="shared" si="18"/>
        <v>0</v>
      </c>
      <c r="CC9" s="46">
        <f t="shared" si="19"/>
        <v>40.99</v>
      </c>
      <c r="CD9" s="26"/>
      <c r="CE9" s="23"/>
      <c r="CF9" s="24"/>
      <c r="CG9" s="24"/>
      <c r="CH9" s="24"/>
      <c r="CI9" s="24"/>
      <c r="CJ9" s="25"/>
      <c r="CK9" s="22">
        <f t="shared" si="20"/>
        <v>0</v>
      </c>
      <c r="CL9" s="21">
        <f t="shared" si="21"/>
        <v>0</v>
      </c>
      <c r="CM9" s="18">
        <f t="shared" si="22"/>
        <v>0</v>
      </c>
      <c r="CN9" s="37">
        <f t="shared" si="23"/>
        <v>0</v>
      </c>
      <c r="IM9" s="51"/>
    </row>
    <row r="10" spans="1:324" x14ac:dyDescent="0.2">
      <c r="A10" s="28">
        <v>5</v>
      </c>
      <c r="B10" s="42" t="s">
        <v>123</v>
      </c>
      <c r="C10" s="20"/>
      <c r="D10" s="43"/>
      <c r="E10" s="43" t="s">
        <v>17</v>
      </c>
      <c r="F10" s="44" t="s">
        <v>21</v>
      </c>
      <c r="G10" s="113"/>
      <c r="H10" s="19"/>
      <c r="I10" s="16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29">
        <f>IF(ISNA(VLOOKUP(E10,SortLookup!$A$1:$B$5,2,FALSE))," ",VLOOKUP(E10,SortLookup!$A$1:$B$5,2,FALSE))</f>
        <v>2</v>
      </c>
      <c r="K10" s="17">
        <f>IF(ISNA(VLOOKUP(F10,SortLookup!$A$7:$B$11,2,FALSE))," ",VLOOKUP(F10,SortLookup!$A$7:$B$11,2,FALSE))</f>
        <v>2</v>
      </c>
      <c r="L10" s="38">
        <f t="shared" si="29"/>
        <v>186.54</v>
      </c>
      <c r="M10" s="39">
        <f>AC10+AP10+BB10+BM10+BZ10+CK10+CV10+DG10+DR10+EC10+EN10+EY10+FJ10+FU10+GF10+GQ10+HB10+HM10+HX10+II10</f>
        <v>143.54</v>
      </c>
      <c r="N10" s="31">
        <f>AE10+AR10+BD10+BO10+CB10+CM10+CX10+DI10+DT10+EE10+EP10+FA10+FL10+FW10+GH10+GS10+HD10+HO10+HZ10+IK10</f>
        <v>3</v>
      </c>
      <c r="O10" s="32">
        <f t="shared" si="30"/>
        <v>40</v>
      </c>
      <c r="P10" s="40">
        <f>X10+AK10+AW10+BH10+BU10+CF10+CQ10+DB10+DM10+DX10+EI10+ET10+FE10+FP10+GA10+GL10+GW10+HH10+HS10+ID10</f>
        <v>40</v>
      </c>
      <c r="Q10" s="26">
        <v>6.21</v>
      </c>
      <c r="R10" s="23">
        <v>7.15</v>
      </c>
      <c r="S10" s="23">
        <v>11.25</v>
      </c>
      <c r="T10" s="23">
        <v>6.52</v>
      </c>
      <c r="U10" s="23"/>
      <c r="V10" s="23"/>
      <c r="W10" s="23"/>
      <c r="X10" s="24">
        <v>5</v>
      </c>
      <c r="Y10" s="24">
        <v>0</v>
      </c>
      <c r="Z10" s="24">
        <v>0</v>
      </c>
      <c r="AA10" s="24">
        <v>0</v>
      </c>
      <c r="AB10" s="25">
        <v>0</v>
      </c>
      <c r="AC10" s="22">
        <f t="shared" si="0"/>
        <v>31.13</v>
      </c>
      <c r="AD10" s="21">
        <f t="shared" si="1"/>
        <v>5</v>
      </c>
      <c r="AE10" s="18">
        <f t="shared" si="2"/>
        <v>0</v>
      </c>
      <c r="AF10" s="37">
        <f t="shared" si="3"/>
        <v>36.130000000000003</v>
      </c>
      <c r="AG10" s="26">
        <v>15.53</v>
      </c>
      <c r="AH10" s="23">
        <v>36.56</v>
      </c>
      <c r="AI10" s="23"/>
      <c r="AJ10" s="23"/>
      <c r="AK10" s="24">
        <v>10</v>
      </c>
      <c r="AL10" s="24">
        <v>1</v>
      </c>
      <c r="AM10" s="24">
        <v>0</v>
      </c>
      <c r="AN10" s="24">
        <v>0</v>
      </c>
      <c r="AO10" s="25">
        <v>0</v>
      </c>
      <c r="AP10" s="22">
        <f t="shared" si="4"/>
        <v>52.09</v>
      </c>
      <c r="AQ10" s="21">
        <f t="shared" si="5"/>
        <v>10</v>
      </c>
      <c r="AR10" s="18">
        <f t="shared" si="6"/>
        <v>3</v>
      </c>
      <c r="AS10" s="37">
        <f t="shared" si="7"/>
        <v>65.09</v>
      </c>
      <c r="AT10" s="26">
        <v>29.55</v>
      </c>
      <c r="AU10" s="23"/>
      <c r="AV10" s="23"/>
      <c r="AW10" s="24">
        <v>8</v>
      </c>
      <c r="AX10" s="24">
        <v>0</v>
      </c>
      <c r="AY10" s="24">
        <v>0</v>
      </c>
      <c r="AZ10" s="24">
        <v>0</v>
      </c>
      <c r="BA10" s="25">
        <v>0</v>
      </c>
      <c r="BB10" s="22">
        <f t="shared" si="8"/>
        <v>29.55</v>
      </c>
      <c r="BC10" s="21">
        <f t="shared" si="9"/>
        <v>8</v>
      </c>
      <c r="BD10" s="18">
        <f t="shared" si="10"/>
        <v>0</v>
      </c>
      <c r="BE10" s="37">
        <f t="shared" si="11"/>
        <v>37.549999999999997</v>
      </c>
      <c r="BF10" s="22"/>
      <c r="BG10" s="36"/>
      <c r="BH10" s="24"/>
      <c r="BI10" s="24"/>
      <c r="BJ10" s="24"/>
      <c r="BK10" s="24"/>
      <c r="BL10" s="25"/>
      <c r="BM10" s="35">
        <f t="shared" si="12"/>
        <v>0</v>
      </c>
      <c r="BN10" s="32">
        <f t="shared" si="13"/>
        <v>0</v>
      </c>
      <c r="BO10" s="31">
        <f t="shared" si="14"/>
        <v>0</v>
      </c>
      <c r="BP10" s="30">
        <f t="shared" si="15"/>
        <v>0</v>
      </c>
      <c r="BQ10" s="26">
        <v>5.63</v>
      </c>
      <c r="BR10" s="23">
        <v>7.83</v>
      </c>
      <c r="BS10" s="23">
        <v>9.77</v>
      </c>
      <c r="BT10" s="23">
        <v>7.54</v>
      </c>
      <c r="BU10" s="24">
        <v>17</v>
      </c>
      <c r="BV10" s="24">
        <v>0</v>
      </c>
      <c r="BW10" s="24">
        <v>0</v>
      </c>
      <c r="BX10" s="24">
        <v>0</v>
      </c>
      <c r="BY10" s="25">
        <v>0</v>
      </c>
      <c r="BZ10" s="22">
        <f t="shared" si="16"/>
        <v>30.77</v>
      </c>
      <c r="CA10" s="21">
        <f t="shared" si="17"/>
        <v>17</v>
      </c>
      <c r="CB10" s="27">
        <f t="shared" si="18"/>
        <v>0</v>
      </c>
      <c r="CC10" s="46">
        <f t="shared" si="19"/>
        <v>47.77</v>
      </c>
      <c r="CD10" s="26"/>
      <c r="CE10" s="23"/>
      <c r="CF10" s="24"/>
      <c r="CG10" s="24"/>
      <c r="CH10" s="24"/>
      <c r="CI10" s="24"/>
      <c r="CJ10" s="25"/>
      <c r="CK10" s="22">
        <f t="shared" si="20"/>
        <v>0</v>
      </c>
      <c r="CL10" s="21">
        <f t="shared" si="21"/>
        <v>0</v>
      </c>
      <c r="CM10" s="18">
        <f t="shared" si="22"/>
        <v>0</v>
      </c>
      <c r="CN10" s="37">
        <f t="shared" si="23"/>
        <v>0</v>
      </c>
      <c r="IM10" s="51"/>
    </row>
    <row r="11" spans="1:324" x14ac:dyDescent="0.2">
      <c r="A11" s="28">
        <v>6</v>
      </c>
      <c r="B11" s="42" t="s">
        <v>130</v>
      </c>
      <c r="C11" s="20"/>
      <c r="D11" s="43"/>
      <c r="E11" s="43" t="s">
        <v>17</v>
      </c>
      <c r="F11" s="44" t="s">
        <v>104</v>
      </c>
      <c r="G11" s="113"/>
      <c r="H11" s="19"/>
      <c r="I11" s="16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29">
        <f>IF(ISNA(VLOOKUP(E11,SortLookup!$A$1:$B$5,2,FALSE))," ",VLOOKUP(E11,SortLookup!$A$1:$B$5,2,FALSE))</f>
        <v>2</v>
      </c>
      <c r="K11" s="17" t="str">
        <f>IF(ISNA(VLOOKUP(F11,SortLookup!$A$7:$B$11,2,FALSE))," ",VLOOKUP(F11,SortLookup!$A$7:$B$11,2,FALSE))</f>
        <v xml:space="preserve"> </v>
      </c>
      <c r="L11" s="38">
        <f t="shared" si="29"/>
        <v>198.29</v>
      </c>
      <c r="M11" s="39">
        <f>AC11+AP11+BB11+BM11+BZ11+CK11+CV11+DG11+DR11+EC11+EN11+EY11+FJ11+FU11+GF11+GQ11+HB11+HM11+HX11+II11</f>
        <v>174.29</v>
      </c>
      <c r="N11" s="31">
        <f>AE11+AR11+BD11+BO11+CB11+CM11+CX11+DI11+DT11+EE11+EP11+FA11+FL11+FW11+GH11+GS11+HD11+HO11+HZ11+IK11</f>
        <v>3</v>
      </c>
      <c r="O11" s="32">
        <f t="shared" si="30"/>
        <v>21</v>
      </c>
      <c r="P11" s="40">
        <f>X11+AK11+AW11+BH11+BU11+CF11+CQ11+DB11+DM11+DX11+EI11+ET11+FE11+FP11+GA11+GL11+GW11+HH11+HS11+ID11</f>
        <v>21</v>
      </c>
      <c r="Q11" s="26">
        <v>4.57</v>
      </c>
      <c r="R11" s="23">
        <v>6.63</v>
      </c>
      <c r="S11" s="23">
        <v>11.06</v>
      </c>
      <c r="T11" s="23">
        <v>5.71</v>
      </c>
      <c r="U11" s="23"/>
      <c r="V11" s="23"/>
      <c r="W11" s="23"/>
      <c r="X11" s="24">
        <v>11</v>
      </c>
      <c r="Y11" s="24">
        <v>0</v>
      </c>
      <c r="Z11" s="24">
        <v>0</v>
      </c>
      <c r="AA11" s="24">
        <v>0</v>
      </c>
      <c r="AB11" s="25">
        <v>0</v>
      </c>
      <c r="AC11" s="22">
        <f t="shared" si="0"/>
        <v>27.97</v>
      </c>
      <c r="AD11" s="21">
        <f t="shared" si="1"/>
        <v>11</v>
      </c>
      <c r="AE11" s="18">
        <f t="shared" si="2"/>
        <v>0</v>
      </c>
      <c r="AF11" s="37">
        <f t="shared" si="3"/>
        <v>38.97</v>
      </c>
      <c r="AG11" s="26">
        <v>41.36</v>
      </c>
      <c r="AH11" s="23">
        <v>27.52</v>
      </c>
      <c r="AI11" s="23"/>
      <c r="AJ11" s="23"/>
      <c r="AK11" s="24">
        <v>2</v>
      </c>
      <c r="AL11" s="24">
        <v>1</v>
      </c>
      <c r="AM11" s="24">
        <v>0</v>
      </c>
      <c r="AN11" s="24">
        <v>0</v>
      </c>
      <c r="AO11" s="25">
        <v>0</v>
      </c>
      <c r="AP11" s="22">
        <f t="shared" si="4"/>
        <v>68.88</v>
      </c>
      <c r="AQ11" s="21">
        <f t="shared" si="5"/>
        <v>2</v>
      </c>
      <c r="AR11" s="18">
        <f t="shared" si="6"/>
        <v>3</v>
      </c>
      <c r="AS11" s="37">
        <f t="shared" si="7"/>
        <v>73.88</v>
      </c>
      <c r="AT11" s="26">
        <v>48.6</v>
      </c>
      <c r="AU11" s="23"/>
      <c r="AV11" s="23"/>
      <c r="AW11" s="24">
        <v>1</v>
      </c>
      <c r="AX11" s="24">
        <v>0</v>
      </c>
      <c r="AY11" s="24">
        <v>0</v>
      </c>
      <c r="AZ11" s="24">
        <v>0</v>
      </c>
      <c r="BA11" s="25">
        <v>0</v>
      </c>
      <c r="BB11" s="22">
        <f t="shared" si="8"/>
        <v>48.6</v>
      </c>
      <c r="BC11" s="21">
        <f t="shared" si="9"/>
        <v>1</v>
      </c>
      <c r="BD11" s="18">
        <f t="shared" si="10"/>
        <v>0</v>
      </c>
      <c r="BE11" s="37">
        <f t="shared" si="11"/>
        <v>49.6</v>
      </c>
      <c r="BF11" s="22"/>
      <c r="BG11" s="36"/>
      <c r="BH11" s="24"/>
      <c r="BI11" s="24"/>
      <c r="BJ11" s="24"/>
      <c r="BK11" s="24"/>
      <c r="BL11" s="25"/>
      <c r="BM11" s="35">
        <f t="shared" si="12"/>
        <v>0</v>
      </c>
      <c r="BN11" s="32">
        <f t="shared" si="13"/>
        <v>0</v>
      </c>
      <c r="BO11" s="31">
        <f t="shared" si="14"/>
        <v>0</v>
      </c>
      <c r="BP11" s="30">
        <f t="shared" si="15"/>
        <v>0</v>
      </c>
      <c r="BQ11" s="26">
        <v>5.6</v>
      </c>
      <c r="BR11" s="23">
        <v>6.87</v>
      </c>
      <c r="BS11" s="23">
        <v>10.65</v>
      </c>
      <c r="BT11" s="23">
        <v>5.72</v>
      </c>
      <c r="BU11" s="24">
        <v>7</v>
      </c>
      <c r="BV11" s="24">
        <v>0</v>
      </c>
      <c r="BW11" s="24">
        <v>0</v>
      </c>
      <c r="BX11" s="24">
        <v>0</v>
      </c>
      <c r="BY11" s="25">
        <v>0</v>
      </c>
      <c r="BZ11" s="22">
        <f t="shared" si="16"/>
        <v>28.84</v>
      </c>
      <c r="CA11" s="21">
        <f t="shared" si="17"/>
        <v>7</v>
      </c>
      <c r="CB11" s="27">
        <f t="shared" si="18"/>
        <v>0</v>
      </c>
      <c r="CC11" s="46">
        <f t="shared" si="19"/>
        <v>35.840000000000003</v>
      </c>
      <c r="CD11" s="26"/>
      <c r="CE11" s="23"/>
      <c r="CF11" s="24"/>
      <c r="CG11" s="24"/>
      <c r="CH11" s="24"/>
      <c r="CI11" s="24"/>
      <c r="CJ11" s="25"/>
      <c r="CK11" s="22">
        <f t="shared" si="20"/>
        <v>0</v>
      </c>
      <c r="CL11" s="21">
        <f t="shared" si="21"/>
        <v>0</v>
      </c>
      <c r="CM11" s="18">
        <f t="shared" si="22"/>
        <v>0</v>
      </c>
      <c r="CN11" s="37">
        <f t="shared" si="23"/>
        <v>0</v>
      </c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1"/>
    </row>
    <row r="12" spans="1:324" ht="12.6" customHeight="1" x14ac:dyDescent="0.2">
      <c r="A12" s="28">
        <v>7</v>
      </c>
      <c r="B12" s="42" t="s">
        <v>121</v>
      </c>
      <c r="C12" s="20"/>
      <c r="D12" s="43"/>
      <c r="E12" s="43" t="s">
        <v>17</v>
      </c>
      <c r="F12" s="44" t="s">
        <v>22</v>
      </c>
      <c r="G12" s="113"/>
      <c r="H12" s="19"/>
      <c r="I12" s="16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29">
        <f>IF(ISNA(VLOOKUP(E12,SortLookup!$A$1:$B$5,2,FALSE))," ",VLOOKUP(E12,SortLookup!$A$1:$B$5,2,FALSE))</f>
        <v>2</v>
      </c>
      <c r="K12" s="17">
        <f>IF(ISNA(VLOOKUP(F12,SortLookup!$A$7:$B$11,2,FALSE))," ",VLOOKUP(F12,SortLookup!$A$7:$B$11,2,FALSE))</f>
        <v>3</v>
      </c>
      <c r="L12" s="38">
        <f t="shared" si="29"/>
        <v>205.12</v>
      </c>
      <c r="M12" s="39">
        <f>AC12+AP12+BB12+BM12+BZ12+CK12+CV12+DG12+DR12+EC12+EN12+EY12+FJ12+FU12+GF12+GQ12+HB12+HM12+HX12+II12</f>
        <v>148.12</v>
      </c>
      <c r="N12" s="31">
        <f>AE12+AR12+BD12+BO12+CB12+CM12+CX12+DI12+DT12+EE12+EP12+FA12+FL12+FW12+GH12+GS12+HD12+HO12+HZ12+IK12</f>
        <v>15</v>
      </c>
      <c r="O12" s="32">
        <f t="shared" si="30"/>
        <v>42</v>
      </c>
      <c r="P12" s="40">
        <f>X12+AK12+AW12+BH12+BU12+CF12+CQ12+DB12+DM12+DX12+EI12+ET12+FE12+FP12+GA12+GL12+GW12+HH12+HS12+ID12</f>
        <v>42</v>
      </c>
      <c r="Q12" s="26">
        <v>5.49</v>
      </c>
      <c r="R12" s="23">
        <v>7.5</v>
      </c>
      <c r="S12" s="23">
        <v>18.14</v>
      </c>
      <c r="T12" s="23">
        <v>6.92</v>
      </c>
      <c r="U12" s="23"/>
      <c r="V12" s="23"/>
      <c r="W12" s="23"/>
      <c r="X12" s="24">
        <v>5</v>
      </c>
      <c r="Y12" s="24">
        <v>0</v>
      </c>
      <c r="Z12" s="24">
        <v>0</v>
      </c>
      <c r="AA12" s="24">
        <v>0</v>
      </c>
      <c r="AB12" s="25">
        <v>0</v>
      </c>
      <c r="AC12" s="22">
        <f t="shared" si="0"/>
        <v>38.049999999999997</v>
      </c>
      <c r="AD12" s="21">
        <f t="shared" si="1"/>
        <v>5</v>
      </c>
      <c r="AE12" s="18">
        <f t="shared" si="2"/>
        <v>0</v>
      </c>
      <c r="AF12" s="37">
        <f t="shared" si="3"/>
        <v>43.05</v>
      </c>
      <c r="AG12" s="26">
        <v>20.100000000000001</v>
      </c>
      <c r="AH12" s="23">
        <v>25.54</v>
      </c>
      <c r="AI12" s="23"/>
      <c r="AJ12" s="23"/>
      <c r="AK12" s="24">
        <v>11</v>
      </c>
      <c r="AL12" s="24">
        <v>0</v>
      </c>
      <c r="AM12" s="24">
        <v>0</v>
      </c>
      <c r="AN12" s="24">
        <v>3</v>
      </c>
      <c r="AO12" s="25">
        <v>0</v>
      </c>
      <c r="AP12" s="22">
        <f t="shared" si="4"/>
        <v>45.64</v>
      </c>
      <c r="AQ12" s="21">
        <f t="shared" si="5"/>
        <v>11</v>
      </c>
      <c r="AR12" s="18">
        <f t="shared" si="6"/>
        <v>15</v>
      </c>
      <c r="AS12" s="37">
        <f t="shared" si="7"/>
        <v>71.64</v>
      </c>
      <c r="AT12" s="26">
        <v>35.409999999999997</v>
      </c>
      <c r="AU12" s="23"/>
      <c r="AV12" s="23"/>
      <c r="AW12" s="24">
        <v>4</v>
      </c>
      <c r="AX12" s="24">
        <v>0</v>
      </c>
      <c r="AY12" s="24">
        <v>0</v>
      </c>
      <c r="AZ12" s="24">
        <v>0</v>
      </c>
      <c r="BA12" s="25">
        <v>0</v>
      </c>
      <c r="BB12" s="22">
        <f t="shared" si="8"/>
        <v>35.409999999999997</v>
      </c>
      <c r="BC12" s="21">
        <f t="shared" si="9"/>
        <v>4</v>
      </c>
      <c r="BD12" s="18">
        <f t="shared" si="10"/>
        <v>0</v>
      </c>
      <c r="BE12" s="37">
        <f t="shared" si="11"/>
        <v>39.409999999999997</v>
      </c>
      <c r="BF12" s="22"/>
      <c r="BG12" s="36"/>
      <c r="BH12" s="24"/>
      <c r="BI12" s="24"/>
      <c r="BJ12" s="24"/>
      <c r="BK12" s="24"/>
      <c r="BL12" s="25"/>
      <c r="BM12" s="35">
        <f t="shared" si="12"/>
        <v>0</v>
      </c>
      <c r="BN12" s="32">
        <f t="shared" si="13"/>
        <v>0</v>
      </c>
      <c r="BO12" s="31">
        <f t="shared" si="14"/>
        <v>0</v>
      </c>
      <c r="BP12" s="30">
        <f t="shared" si="15"/>
        <v>0</v>
      </c>
      <c r="BQ12" s="26">
        <v>4.92</v>
      </c>
      <c r="BR12" s="23">
        <v>6.99</v>
      </c>
      <c r="BS12" s="23">
        <v>10.67</v>
      </c>
      <c r="BT12" s="23">
        <v>6.44</v>
      </c>
      <c r="BU12" s="24">
        <v>22</v>
      </c>
      <c r="BV12" s="24">
        <v>0</v>
      </c>
      <c r="BW12" s="24">
        <v>0</v>
      </c>
      <c r="BX12" s="24">
        <v>0</v>
      </c>
      <c r="BY12" s="25">
        <v>0</v>
      </c>
      <c r="BZ12" s="22">
        <f t="shared" si="16"/>
        <v>29.02</v>
      </c>
      <c r="CA12" s="21">
        <f t="shared" si="17"/>
        <v>22</v>
      </c>
      <c r="CB12" s="27">
        <f t="shared" si="18"/>
        <v>0</v>
      </c>
      <c r="CC12" s="46">
        <f t="shared" si="19"/>
        <v>51.02</v>
      </c>
      <c r="CD12" s="26"/>
      <c r="CE12" s="23"/>
      <c r="CF12" s="24"/>
      <c r="CG12" s="24"/>
      <c r="CH12" s="24"/>
      <c r="CI12" s="24"/>
      <c r="CJ12" s="25"/>
      <c r="CK12" s="22">
        <f t="shared" si="20"/>
        <v>0</v>
      </c>
      <c r="CL12" s="21">
        <f t="shared" si="21"/>
        <v>0</v>
      </c>
      <c r="CM12" s="18">
        <f t="shared" si="22"/>
        <v>0</v>
      </c>
      <c r="CN12" s="37">
        <f t="shared" si="23"/>
        <v>0</v>
      </c>
      <c r="CV12" s="118"/>
      <c r="CY12" s="118"/>
      <c r="CZ12" s="118"/>
      <c r="DG12" s="118"/>
      <c r="DJ12" s="118"/>
      <c r="DK12" s="118"/>
      <c r="DR12" s="118"/>
      <c r="DU12" s="118"/>
      <c r="DV12" s="118"/>
      <c r="EC12" s="118"/>
      <c r="EF12" s="118"/>
      <c r="EG12" s="118"/>
      <c r="EN12" s="118"/>
      <c r="EQ12" s="118"/>
      <c r="ER12" s="118"/>
      <c r="EY12" s="118"/>
      <c r="FB12" s="118"/>
      <c r="FC12" s="118"/>
      <c r="FJ12" s="118"/>
      <c r="FM12" s="118"/>
      <c r="FN12" s="118"/>
      <c r="FU12" s="118"/>
      <c r="FX12" s="118"/>
      <c r="FY12" s="118"/>
      <c r="GF12" s="118"/>
      <c r="GI12" s="118"/>
      <c r="GJ12" s="118"/>
      <c r="GQ12" s="118"/>
      <c r="GT12" s="118"/>
      <c r="GU12" s="118"/>
      <c r="HB12" s="118"/>
      <c r="HE12" s="118"/>
      <c r="HF12" s="118"/>
      <c r="HM12" s="118"/>
      <c r="HP12" s="118"/>
      <c r="HQ12" s="118"/>
      <c r="HX12" s="118"/>
      <c r="IA12" s="118"/>
      <c r="IB12" s="118"/>
      <c r="II12" s="118"/>
      <c r="IM12" s="125"/>
    </row>
    <row r="13" spans="1:324" ht="12.75" customHeight="1" x14ac:dyDescent="0.2">
      <c r="A13" s="28">
        <v>8</v>
      </c>
      <c r="B13" s="42" t="s">
        <v>136</v>
      </c>
      <c r="C13" s="20"/>
      <c r="D13" s="43"/>
      <c r="E13" s="43" t="s">
        <v>17</v>
      </c>
      <c r="F13" s="44" t="s">
        <v>22</v>
      </c>
      <c r="G13" s="113"/>
      <c r="H13" s="19"/>
      <c r="I13" s="16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29">
        <f>IF(ISNA(VLOOKUP(E13,SortLookup!$A$1:$B$5,2,FALSE))," ",VLOOKUP(E13,SortLookup!$A$1:$B$5,2,FALSE))</f>
        <v>2</v>
      </c>
      <c r="K13" s="17">
        <f>IF(ISNA(VLOOKUP(F13,SortLookup!$A$7:$B$11,2,FALSE))," ",VLOOKUP(F13,SortLookup!$A$7:$B$11,2,FALSE))</f>
        <v>3</v>
      </c>
      <c r="L13" s="38">
        <f t="shared" si="29"/>
        <v>227.45</v>
      </c>
      <c r="M13" s="39">
        <f>AC13+AP13+BB13+BM13+BZ13+CK13+CV12+DG12+DR12+EC12+EN12+EY12+FJ12+FU12+GF12+GQ12+HB12+HM12+HX12+II12</f>
        <v>166.45</v>
      </c>
      <c r="N13" s="31">
        <f>AE13+AR13+BD13+BO13+CB13+CM13+CX12+DI12+DT12+EE12+EP12+FA12+FL12+FW12+GH12+GS12+HD12+HO12+HZ12+IK12</f>
        <v>8</v>
      </c>
      <c r="O13" s="32">
        <f t="shared" si="30"/>
        <v>53</v>
      </c>
      <c r="P13" s="40">
        <f>X13+AK13+AW13+BH13+BU13+CF13+CQ12+DB12+DM12+DX12+EI12+ET12+FE12+FP12+GA12+GL12+GW12+HH12+HS12+ID12</f>
        <v>53</v>
      </c>
      <c r="Q13" s="26">
        <v>4.95</v>
      </c>
      <c r="R13" s="23">
        <v>14.02</v>
      </c>
      <c r="S13" s="23">
        <v>12.61</v>
      </c>
      <c r="T13" s="23">
        <v>4.3899999999999997</v>
      </c>
      <c r="U13" s="23"/>
      <c r="V13" s="23"/>
      <c r="W13" s="23"/>
      <c r="X13" s="24">
        <v>20</v>
      </c>
      <c r="Y13" s="24">
        <v>0</v>
      </c>
      <c r="Z13" s="24">
        <v>0</v>
      </c>
      <c r="AA13" s="24">
        <v>0</v>
      </c>
      <c r="AB13" s="25">
        <v>0</v>
      </c>
      <c r="AC13" s="22">
        <f t="shared" si="0"/>
        <v>35.97</v>
      </c>
      <c r="AD13" s="21">
        <f t="shared" si="1"/>
        <v>20</v>
      </c>
      <c r="AE13" s="18">
        <f t="shared" si="2"/>
        <v>0</v>
      </c>
      <c r="AF13" s="37">
        <f t="shared" si="3"/>
        <v>55.97</v>
      </c>
      <c r="AG13" s="26">
        <v>15.61</v>
      </c>
      <c r="AH13" s="23">
        <v>40.770000000000003</v>
      </c>
      <c r="AI13" s="23"/>
      <c r="AJ13" s="23"/>
      <c r="AK13" s="24">
        <v>20</v>
      </c>
      <c r="AL13" s="24">
        <v>1</v>
      </c>
      <c r="AM13" s="24">
        <v>0</v>
      </c>
      <c r="AN13" s="24">
        <v>0</v>
      </c>
      <c r="AO13" s="25">
        <v>0</v>
      </c>
      <c r="AP13" s="22">
        <f t="shared" si="4"/>
        <v>56.38</v>
      </c>
      <c r="AQ13" s="21">
        <f t="shared" si="5"/>
        <v>20</v>
      </c>
      <c r="AR13" s="18">
        <f t="shared" si="6"/>
        <v>3</v>
      </c>
      <c r="AS13" s="37">
        <f t="shared" si="7"/>
        <v>79.38</v>
      </c>
      <c r="AT13" s="26">
        <v>47.48</v>
      </c>
      <c r="AU13" s="23"/>
      <c r="AV13" s="23"/>
      <c r="AW13" s="24">
        <v>2</v>
      </c>
      <c r="AX13" s="24">
        <v>0</v>
      </c>
      <c r="AY13" s="24">
        <v>0</v>
      </c>
      <c r="AZ13" s="24">
        <v>1</v>
      </c>
      <c r="BA13" s="25">
        <v>0</v>
      </c>
      <c r="BB13" s="22">
        <f t="shared" si="8"/>
        <v>47.48</v>
      </c>
      <c r="BC13" s="21">
        <f t="shared" si="9"/>
        <v>2</v>
      </c>
      <c r="BD13" s="18">
        <f t="shared" si="10"/>
        <v>5</v>
      </c>
      <c r="BE13" s="37">
        <f t="shared" si="11"/>
        <v>54.48</v>
      </c>
      <c r="BF13" s="22"/>
      <c r="BG13" s="36"/>
      <c r="BH13" s="24"/>
      <c r="BI13" s="24"/>
      <c r="BJ13" s="24"/>
      <c r="BK13" s="24"/>
      <c r="BL13" s="25"/>
      <c r="BM13" s="35">
        <f t="shared" si="12"/>
        <v>0</v>
      </c>
      <c r="BN13" s="32">
        <f t="shared" si="13"/>
        <v>0</v>
      </c>
      <c r="BO13" s="31">
        <f t="shared" si="14"/>
        <v>0</v>
      </c>
      <c r="BP13" s="30">
        <f t="shared" si="15"/>
        <v>0</v>
      </c>
      <c r="BQ13" s="26">
        <v>5.31</v>
      </c>
      <c r="BR13" s="23">
        <v>5.21</v>
      </c>
      <c r="BS13" s="23">
        <v>10.51</v>
      </c>
      <c r="BT13" s="23">
        <v>5.59</v>
      </c>
      <c r="BU13" s="24">
        <v>11</v>
      </c>
      <c r="BV13" s="24">
        <v>0</v>
      </c>
      <c r="BW13" s="24">
        <v>0</v>
      </c>
      <c r="BX13" s="24">
        <v>0</v>
      </c>
      <c r="BY13" s="25">
        <v>0</v>
      </c>
      <c r="BZ13" s="22">
        <f t="shared" si="16"/>
        <v>26.62</v>
      </c>
      <c r="CA13" s="21">
        <f t="shared" si="17"/>
        <v>11</v>
      </c>
      <c r="CB13" s="27">
        <f t="shared" si="18"/>
        <v>0</v>
      </c>
      <c r="CC13" s="46">
        <f t="shared" si="19"/>
        <v>37.619999999999997</v>
      </c>
      <c r="CD13" s="26"/>
      <c r="CE13" s="23"/>
      <c r="CF13" s="24"/>
      <c r="CG13" s="24"/>
      <c r="CH13" s="24"/>
      <c r="CI13" s="24"/>
      <c r="CJ13" s="25"/>
      <c r="CK13" s="22">
        <f t="shared" si="20"/>
        <v>0</v>
      </c>
      <c r="CL13" s="21">
        <f t="shared" si="21"/>
        <v>0</v>
      </c>
      <c r="CM13" s="18">
        <f t="shared" si="22"/>
        <v>0</v>
      </c>
      <c r="CN13" s="37">
        <f t="shared" si="23"/>
        <v>0</v>
      </c>
      <c r="CO13" s="1"/>
      <c r="CP13" s="1"/>
      <c r="CQ13" s="2"/>
      <c r="CR13" s="2"/>
      <c r="CS13" s="2"/>
      <c r="CT13" s="2"/>
      <c r="CU13" s="2"/>
      <c r="CV13" s="41"/>
      <c r="CW13" s="11"/>
      <c r="CX13" s="5"/>
      <c r="CY13" s="33"/>
      <c r="CZ13" s="1"/>
      <c r="DA13" s="1"/>
      <c r="DB13" s="2"/>
      <c r="DC13" s="2"/>
      <c r="DD13" s="2"/>
      <c r="DE13" s="2"/>
      <c r="DF13" s="2"/>
      <c r="DG13" s="41"/>
      <c r="DH13" s="11"/>
      <c r="DI13" s="5"/>
      <c r="DJ13" s="33"/>
      <c r="DK13" s="1"/>
      <c r="DL13" s="1"/>
      <c r="DM13" s="2"/>
      <c r="DN13" s="2"/>
      <c r="DO13" s="2"/>
      <c r="DP13" s="2"/>
      <c r="DQ13" s="2"/>
      <c r="DR13" s="41"/>
      <c r="DS13" s="11"/>
      <c r="DT13" s="5"/>
      <c r="DU13" s="33"/>
      <c r="DV13" s="1"/>
      <c r="DW13" s="1"/>
      <c r="DX13" s="2"/>
      <c r="DY13" s="2"/>
      <c r="DZ13" s="2"/>
      <c r="EA13" s="2"/>
      <c r="EB13" s="2"/>
      <c r="EC13" s="41"/>
      <c r="ED13" s="11"/>
      <c r="EE13" s="5"/>
      <c r="EF13" s="33"/>
      <c r="EG13" s="1"/>
      <c r="EH13" s="1"/>
      <c r="EI13" s="2"/>
      <c r="EJ13" s="2"/>
      <c r="EK13" s="2"/>
      <c r="EL13" s="2"/>
      <c r="EM13" s="2"/>
      <c r="EN13" s="41"/>
      <c r="EO13" s="11"/>
      <c r="EP13" s="5"/>
      <c r="EQ13" s="33"/>
      <c r="ER13" s="1"/>
      <c r="ES13" s="1"/>
      <c r="ET13" s="2"/>
      <c r="EU13" s="2"/>
      <c r="EV13" s="2"/>
      <c r="EW13" s="2"/>
      <c r="EX13" s="2"/>
      <c r="EY13" s="41"/>
      <c r="EZ13" s="11"/>
      <c r="FA13" s="5"/>
      <c r="FB13" s="33"/>
      <c r="FC13" s="1"/>
      <c r="FD13" s="1"/>
      <c r="FE13" s="2"/>
      <c r="FF13" s="2"/>
      <c r="FG13" s="2"/>
      <c r="FH13" s="2"/>
      <c r="FI13" s="2"/>
      <c r="FJ13" s="41"/>
      <c r="FK13" s="11"/>
      <c r="FL13" s="5"/>
      <c r="FM13" s="33"/>
      <c r="FN13" s="1"/>
      <c r="FO13" s="1"/>
      <c r="FP13" s="2"/>
      <c r="FQ13" s="2"/>
      <c r="FR13" s="2"/>
      <c r="FS13" s="2"/>
      <c r="FT13" s="2"/>
      <c r="FU13" s="41"/>
      <c r="FV13" s="11"/>
      <c r="FW13" s="5"/>
      <c r="FX13" s="33"/>
      <c r="FY13" s="1"/>
      <c r="FZ13" s="1"/>
      <c r="GA13" s="2"/>
      <c r="GB13" s="2"/>
      <c r="GC13" s="2"/>
      <c r="GD13" s="2"/>
      <c r="GE13" s="2"/>
      <c r="GF13" s="41"/>
      <c r="GG13" s="11"/>
      <c r="GH13" s="5"/>
      <c r="GI13" s="33"/>
      <c r="GJ13" s="1"/>
      <c r="GK13" s="1"/>
      <c r="GL13" s="2"/>
      <c r="GM13" s="2"/>
      <c r="GN13" s="2"/>
      <c r="GO13" s="2"/>
      <c r="GP13" s="2"/>
      <c r="GQ13" s="41"/>
      <c r="GR13" s="11"/>
      <c r="GS13" s="5"/>
      <c r="GT13" s="33"/>
      <c r="GU13" s="1"/>
      <c r="GV13" s="1"/>
      <c r="GW13" s="2"/>
      <c r="GX13" s="2"/>
      <c r="GY13" s="2"/>
      <c r="GZ13" s="2"/>
      <c r="HA13" s="2"/>
      <c r="HB13" s="41"/>
      <c r="HC13" s="11"/>
      <c r="HD13" s="5"/>
      <c r="HE13" s="33"/>
      <c r="HF13" s="1"/>
      <c r="HG13" s="1"/>
      <c r="HH13" s="2"/>
      <c r="HI13" s="2"/>
      <c r="HJ13" s="2"/>
      <c r="HK13" s="2"/>
      <c r="HL13" s="2"/>
      <c r="HM13" s="41"/>
      <c r="HN13" s="11"/>
      <c r="HO13" s="5"/>
      <c r="HP13" s="33"/>
      <c r="HQ13" s="1"/>
      <c r="HR13" s="1"/>
      <c r="HS13" s="2"/>
      <c r="HT13" s="2"/>
      <c r="HU13" s="2"/>
      <c r="HV13" s="2"/>
      <c r="HW13" s="2"/>
      <c r="HX13" s="41"/>
      <c r="HY13" s="11"/>
      <c r="HZ13" s="5"/>
      <c r="IA13" s="33"/>
      <c r="IB13" s="1"/>
      <c r="IC13" s="1"/>
      <c r="ID13" s="2"/>
      <c r="IE13" s="2"/>
      <c r="IF13" s="2"/>
      <c r="IG13" s="2"/>
      <c r="IH13" s="2"/>
      <c r="II13" s="41"/>
      <c r="IJ13" s="11"/>
      <c r="IK13" s="5"/>
      <c r="IL13" s="33"/>
    </row>
    <row r="14" spans="1:324" x14ac:dyDescent="0.2">
      <c r="A14" s="28">
        <v>9</v>
      </c>
      <c r="B14" s="42" t="s">
        <v>112</v>
      </c>
      <c r="C14" s="20"/>
      <c r="D14" s="43" t="s">
        <v>103</v>
      </c>
      <c r="E14" s="43" t="s">
        <v>17</v>
      </c>
      <c r="F14" s="44" t="s">
        <v>22</v>
      </c>
      <c r="G14" s="113"/>
      <c r="H14" s="19"/>
      <c r="I14" s="16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29">
        <f>IF(ISNA(VLOOKUP(E14,SortLookup!$A$1:$B$5,2,FALSE))," ",VLOOKUP(E14,SortLookup!$A$1:$B$5,2,FALSE))</f>
        <v>2</v>
      </c>
      <c r="K14" s="17">
        <f>IF(ISNA(VLOOKUP(F14,SortLookup!$A$7:$B$11,2,FALSE))," ",VLOOKUP(F14,SortLookup!$A$7:$B$11,2,FALSE))</f>
        <v>3</v>
      </c>
      <c r="L14" s="38">
        <f t="shared" si="29"/>
        <v>232.43</v>
      </c>
      <c r="M14" s="39">
        <f>AC14+AP14+BB14+BM14+BZ14+CK14+CV11+DG11+DR11+EC11+EN11+EY11+FJ11+FU11+GF11+GQ11+HB11+HM11+HX11+II11</f>
        <v>171.43</v>
      </c>
      <c r="N14" s="31">
        <f>AE14+AR14+BD14+BO14+CB14+CM14+CX11+DI11+DT11+EE11+EP11+FA11+FL11+FW11+GH11+GS11+HD11+HO11+HZ11+IK11</f>
        <v>0</v>
      </c>
      <c r="O14" s="32">
        <f t="shared" si="30"/>
        <v>61</v>
      </c>
      <c r="P14" s="40">
        <f>X14+AK14+AW14+BH14+BU14+CF14+CQ11+DB11+DM11+DX11+EI11+ET11+FE11+FP11+GA11+GL11+GW11+HH11+HS11+ID11</f>
        <v>61</v>
      </c>
      <c r="Q14" s="26">
        <v>5.22</v>
      </c>
      <c r="R14" s="23">
        <v>5.77</v>
      </c>
      <c r="S14" s="23">
        <v>11.99</v>
      </c>
      <c r="T14" s="23">
        <v>5.55</v>
      </c>
      <c r="U14" s="23"/>
      <c r="V14" s="23"/>
      <c r="W14" s="23"/>
      <c r="X14" s="24">
        <v>23</v>
      </c>
      <c r="Y14" s="24">
        <v>0</v>
      </c>
      <c r="Z14" s="24">
        <v>0</v>
      </c>
      <c r="AA14" s="24">
        <v>0</v>
      </c>
      <c r="AB14" s="25">
        <v>0</v>
      </c>
      <c r="AC14" s="22">
        <f t="shared" si="0"/>
        <v>28.53</v>
      </c>
      <c r="AD14" s="21">
        <f t="shared" si="1"/>
        <v>23</v>
      </c>
      <c r="AE14" s="18">
        <f t="shared" si="2"/>
        <v>0</v>
      </c>
      <c r="AF14" s="37">
        <f t="shared" si="3"/>
        <v>51.53</v>
      </c>
      <c r="AG14" s="26">
        <v>15.65</v>
      </c>
      <c r="AH14" s="23">
        <v>39.51</v>
      </c>
      <c r="AI14" s="23"/>
      <c r="AJ14" s="23"/>
      <c r="AK14" s="24">
        <v>7</v>
      </c>
      <c r="AL14" s="24">
        <v>0</v>
      </c>
      <c r="AM14" s="24">
        <v>0</v>
      </c>
      <c r="AN14" s="24">
        <v>0</v>
      </c>
      <c r="AO14" s="25">
        <v>0</v>
      </c>
      <c r="AP14" s="22">
        <f t="shared" si="4"/>
        <v>55.16</v>
      </c>
      <c r="AQ14" s="21">
        <f t="shared" si="5"/>
        <v>7</v>
      </c>
      <c r="AR14" s="18">
        <f t="shared" si="6"/>
        <v>0</v>
      </c>
      <c r="AS14" s="37">
        <f t="shared" si="7"/>
        <v>62.16</v>
      </c>
      <c r="AT14" s="26">
        <v>51.42</v>
      </c>
      <c r="AU14" s="23"/>
      <c r="AV14" s="23"/>
      <c r="AW14" s="24">
        <v>11</v>
      </c>
      <c r="AX14" s="24">
        <v>0</v>
      </c>
      <c r="AY14" s="24">
        <v>0</v>
      </c>
      <c r="AZ14" s="24">
        <v>0</v>
      </c>
      <c r="BA14" s="25">
        <v>0</v>
      </c>
      <c r="BB14" s="22">
        <f t="shared" si="8"/>
        <v>51.42</v>
      </c>
      <c r="BC14" s="21">
        <f t="shared" si="9"/>
        <v>11</v>
      </c>
      <c r="BD14" s="18">
        <f t="shared" si="10"/>
        <v>0</v>
      </c>
      <c r="BE14" s="37">
        <f t="shared" si="11"/>
        <v>62.42</v>
      </c>
      <c r="BF14" s="22"/>
      <c r="BG14" s="36"/>
      <c r="BH14" s="24"/>
      <c r="BI14" s="24"/>
      <c r="BJ14" s="24"/>
      <c r="BK14" s="24"/>
      <c r="BL14" s="25"/>
      <c r="BM14" s="35">
        <f t="shared" si="12"/>
        <v>0</v>
      </c>
      <c r="BN14" s="32">
        <f t="shared" si="13"/>
        <v>0</v>
      </c>
      <c r="BO14" s="31">
        <f t="shared" si="14"/>
        <v>0</v>
      </c>
      <c r="BP14" s="30">
        <f t="shared" si="15"/>
        <v>0</v>
      </c>
      <c r="BQ14" s="26">
        <v>5.14</v>
      </c>
      <c r="BR14" s="23">
        <v>7.43</v>
      </c>
      <c r="BS14" s="23">
        <v>17.489999999999998</v>
      </c>
      <c r="BT14" s="23">
        <v>6.26</v>
      </c>
      <c r="BU14" s="24">
        <v>20</v>
      </c>
      <c r="BV14" s="24">
        <v>0</v>
      </c>
      <c r="BW14" s="24">
        <v>0</v>
      </c>
      <c r="BX14" s="24">
        <v>0</v>
      </c>
      <c r="BY14" s="25">
        <v>0</v>
      </c>
      <c r="BZ14" s="22">
        <f t="shared" si="16"/>
        <v>36.32</v>
      </c>
      <c r="CA14" s="21">
        <f t="shared" si="17"/>
        <v>20</v>
      </c>
      <c r="CB14" s="27">
        <f t="shared" si="18"/>
        <v>0</v>
      </c>
      <c r="CC14" s="46">
        <f t="shared" si="19"/>
        <v>56.32</v>
      </c>
      <c r="CD14" s="26"/>
      <c r="CE14" s="23"/>
      <c r="CF14" s="24"/>
      <c r="CG14" s="24"/>
      <c r="CH14" s="24"/>
      <c r="CI14" s="24"/>
      <c r="CJ14" s="25"/>
      <c r="CK14" s="22">
        <f t="shared" si="20"/>
        <v>0</v>
      </c>
      <c r="CL14" s="21">
        <f t="shared" si="21"/>
        <v>0</v>
      </c>
      <c r="CM14" s="18">
        <f t="shared" si="22"/>
        <v>0</v>
      </c>
      <c r="CN14" s="37">
        <f t="shared" si="23"/>
        <v>0</v>
      </c>
    </row>
    <row r="15" spans="1:324" x14ac:dyDescent="0.2">
      <c r="A15" s="28">
        <v>10</v>
      </c>
      <c r="B15" s="42" t="s">
        <v>129</v>
      </c>
      <c r="C15" s="20"/>
      <c r="D15" s="43"/>
      <c r="E15" s="56" t="s">
        <v>17</v>
      </c>
      <c r="F15" s="44" t="s">
        <v>23</v>
      </c>
      <c r="G15" s="113"/>
      <c r="H15" s="19"/>
      <c r="I15" s="16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29">
        <f>IF(ISNA(VLOOKUP(E15,SortLookup!$A$1:$B$5,2,FALSE))," ",VLOOKUP(E15,SortLookup!$A$1:$B$5,2,FALSE))</f>
        <v>2</v>
      </c>
      <c r="K15" s="17">
        <f>IF(ISNA(VLOOKUP(F15,SortLookup!$A$7:$B$11,2,FALSE))," ",VLOOKUP(F15,SortLookup!$A$7:$B$11,2,FALSE))</f>
        <v>4</v>
      </c>
      <c r="L15" s="38">
        <f t="shared" si="29"/>
        <v>241.86</v>
      </c>
      <c r="M15" s="39">
        <f>AC15+AP15+BB15+BM15+BZ15+CK15+CV9+DG9+DR9+EC9+EN9+EY9+FJ9+FU9+GF9+GQ9+HB9+HM9+HX9+II9</f>
        <v>188.86</v>
      </c>
      <c r="N15" s="31">
        <f>AE15+AR15+BD15+BO15+CB15+CM15+CX9+DI9+DT9+EE9+EP9+FA9+FL9+FW9+GH9+GS9+HD9+HO9+HZ9+IK9</f>
        <v>5</v>
      </c>
      <c r="O15" s="32">
        <f t="shared" si="30"/>
        <v>48</v>
      </c>
      <c r="P15" s="40">
        <f>X15+AK15+AW15+BH15+BU15+CF15+CQ9+DB9+DM9+DX9+EI9+ET9+FE9+FP9+GA9+GL9+GW9+HH9+HS9+ID9</f>
        <v>48</v>
      </c>
      <c r="Q15" s="26">
        <v>4.78</v>
      </c>
      <c r="R15" s="23">
        <v>6.42</v>
      </c>
      <c r="S15" s="23">
        <v>12.08</v>
      </c>
      <c r="T15" s="23">
        <v>5.61</v>
      </c>
      <c r="U15" s="23"/>
      <c r="V15" s="23"/>
      <c r="W15" s="23"/>
      <c r="X15" s="24">
        <v>9</v>
      </c>
      <c r="Y15" s="24">
        <v>0</v>
      </c>
      <c r="Z15" s="24">
        <v>0</v>
      </c>
      <c r="AA15" s="24">
        <v>0</v>
      </c>
      <c r="AB15" s="25">
        <v>0</v>
      </c>
      <c r="AC15" s="22">
        <f t="shared" si="0"/>
        <v>28.89</v>
      </c>
      <c r="AD15" s="21">
        <f t="shared" si="1"/>
        <v>9</v>
      </c>
      <c r="AE15" s="18">
        <f t="shared" si="2"/>
        <v>0</v>
      </c>
      <c r="AF15" s="37">
        <f t="shared" si="3"/>
        <v>37.89</v>
      </c>
      <c r="AG15" s="26">
        <v>39.92</v>
      </c>
      <c r="AH15" s="23">
        <v>42.59</v>
      </c>
      <c r="AI15" s="23"/>
      <c r="AJ15" s="23"/>
      <c r="AK15" s="24">
        <v>9</v>
      </c>
      <c r="AL15" s="24">
        <v>0</v>
      </c>
      <c r="AM15" s="24">
        <v>0</v>
      </c>
      <c r="AN15" s="24">
        <v>1</v>
      </c>
      <c r="AO15" s="25">
        <v>0</v>
      </c>
      <c r="AP15" s="22">
        <f t="shared" si="4"/>
        <v>82.51</v>
      </c>
      <c r="AQ15" s="21">
        <f t="shared" si="5"/>
        <v>9</v>
      </c>
      <c r="AR15" s="18">
        <f t="shared" si="6"/>
        <v>5</v>
      </c>
      <c r="AS15" s="37">
        <f t="shared" si="7"/>
        <v>96.51</v>
      </c>
      <c r="AT15" s="26">
        <v>48.95</v>
      </c>
      <c r="AU15" s="23"/>
      <c r="AV15" s="23"/>
      <c r="AW15" s="24">
        <v>5</v>
      </c>
      <c r="AX15" s="24">
        <v>0</v>
      </c>
      <c r="AY15" s="24">
        <v>0</v>
      </c>
      <c r="AZ15" s="24">
        <v>0</v>
      </c>
      <c r="BA15" s="25">
        <v>0</v>
      </c>
      <c r="BB15" s="22">
        <f t="shared" si="8"/>
        <v>48.95</v>
      </c>
      <c r="BC15" s="21">
        <f t="shared" si="9"/>
        <v>5</v>
      </c>
      <c r="BD15" s="18">
        <f t="shared" si="10"/>
        <v>0</v>
      </c>
      <c r="BE15" s="37">
        <f t="shared" si="11"/>
        <v>53.95</v>
      </c>
      <c r="BF15" s="22"/>
      <c r="BG15" s="36"/>
      <c r="BH15" s="24"/>
      <c r="BI15" s="24"/>
      <c r="BJ15" s="24"/>
      <c r="BK15" s="24"/>
      <c r="BL15" s="25"/>
      <c r="BM15" s="35">
        <f t="shared" si="12"/>
        <v>0</v>
      </c>
      <c r="BN15" s="32">
        <f t="shared" si="13"/>
        <v>0</v>
      </c>
      <c r="BO15" s="31">
        <f t="shared" si="14"/>
        <v>0</v>
      </c>
      <c r="BP15" s="30">
        <f t="shared" si="15"/>
        <v>0</v>
      </c>
      <c r="BQ15" s="26">
        <v>4.74</v>
      </c>
      <c r="BR15" s="23">
        <v>6.33</v>
      </c>
      <c r="BS15" s="23">
        <v>12</v>
      </c>
      <c r="BT15" s="23">
        <v>5.44</v>
      </c>
      <c r="BU15" s="24">
        <v>25</v>
      </c>
      <c r="BV15" s="24">
        <v>0</v>
      </c>
      <c r="BW15" s="24">
        <v>0</v>
      </c>
      <c r="BX15" s="24">
        <v>0</v>
      </c>
      <c r="BY15" s="25">
        <v>0</v>
      </c>
      <c r="BZ15" s="22">
        <f t="shared" si="16"/>
        <v>28.51</v>
      </c>
      <c r="CA15" s="21">
        <f t="shared" si="17"/>
        <v>25</v>
      </c>
      <c r="CB15" s="27">
        <f t="shared" si="18"/>
        <v>0</v>
      </c>
      <c r="CC15" s="46">
        <f t="shared" si="19"/>
        <v>53.51</v>
      </c>
      <c r="CD15" s="26"/>
      <c r="CE15" s="23"/>
      <c r="CF15" s="24"/>
      <c r="CG15" s="24"/>
      <c r="CH15" s="24"/>
      <c r="CI15" s="24"/>
      <c r="CJ15" s="25"/>
      <c r="CK15" s="22">
        <f t="shared" si="20"/>
        <v>0</v>
      </c>
      <c r="CL15" s="21">
        <f t="shared" si="21"/>
        <v>0</v>
      </c>
      <c r="CM15" s="18">
        <f t="shared" si="22"/>
        <v>0</v>
      </c>
      <c r="CN15" s="37">
        <f t="shared" si="23"/>
        <v>0</v>
      </c>
    </row>
    <row r="16" spans="1:324" x14ac:dyDescent="0.2">
      <c r="A16" s="28">
        <v>11</v>
      </c>
      <c r="B16" s="42" t="s">
        <v>134</v>
      </c>
      <c r="C16" s="20"/>
      <c r="D16" s="43"/>
      <c r="E16" s="43" t="s">
        <v>17</v>
      </c>
      <c r="F16" s="44" t="s">
        <v>22</v>
      </c>
      <c r="G16" s="113"/>
      <c r="H16" s="19"/>
      <c r="I16" s="16" t="e">
        <f>IF(AND(#REF!="Y",K16&gt;0,OR(AND(H16=1,#REF!=10),AND(H16=2,#REF!=20),AND(H16=3,#REF!=30),AND(H16=4,#REF!=40),AND(H16=5,#REF!=50),AND(H16=6,#REF!=60),AND(H16=7,#REF!=70),AND(H16=8,#REF!=80),AND(H16=9,#REF!=90),AND(H16=10,#REF!=100))),VLOOKUP(K16-1,SortLookup!$A$13:$B$16,2,FALSE),"")</f>
        <v>#REF!</v>
      </c>
      <c r="J16" s="29">
        <f>IF(ISNA(VLOOKUP(E16,SortLookup!$A$1:$B$5,2,FALSE))," ",VLOOKUP(E16,SortLookup!$A$1:$B$5,2,FALSE))</f>
        <v>2</v>
      </c>
      <c r="K16" s="17">
        <f>IF(ISNA(VLOOKUP(F16,SortLookup!$A$7:$B$11,2,FALSE))," ",VLOOKUP(F16,SortLookup!$A$7:$B$11,2,FALSE))</f>
        <v>3</v>
      </c>
      <c r="L16" s="38">
        <f t="shared" si="29"/>
        <v>249.4</v>
      </c>
      <c r="M16" s="39">
        <f>AC16+AP16+BB16+BM16+BZ16+CK16+CV16+DG16+DR16+EC16+EN16+EY16+FJ16+FU16+GF16+GQ16+HB16+HM16+HX16+II16</f>
        <v>207.4</v>
      </c>
      <c r="N16" s="31">
        <f>AE16+AR16+BD16+BO16+CB16+CM16+CX16+DI16+DT16+EE16+EP16+FA16+FL16+FW16+GH16+GS16+HD16+HO16+HZ16+IK16</f>
        <v>6</v>
      </c>
      <c r="O16" s="32">
        <f t="shared" si="30"/>
        <v>36</v>
      </c>
      <c r="P16" s="40">
        <f>X16+AK16+AW16+BH16+BU16+CF16+CQ16+DB16+DM16+DX16+EI16+ET16+FE16+FP16+GA16+GL16+GW16+HH16+HS16+ID16</f>
        <v>36</v>
      </c>
      <c r="Q16" s="26">
        <v>6.2</v>
      </c>
      <c r="R16" s="23">
        <v>9.2799999999999994</v>
      </c>
      <c r="S16" s="23">
        <v>14.68</v>
      </c>
      <c r="T16" s="23">
        <v>8.74</v>
      </c>
      <c r="U16" s="23"/>
      <c r="V16" s="23"/>
      <c r="W16" s="23"/>
      <c r="X16" s="24">
        <v>8</v>
      </c>
      <c r="Y16" s="24">
        <v>0</v>
      </c>
      <c r="Z16" s="24">
        <v>0</v>
      </c>
      <c r="AA16" s="24">
        <v>0</v>
      </c>
      <c r="AB16" s="25">
        <v>0</v>
      </c>
      <c r="AC16" s="22">
        <f t="shared" si="0"/>
        <v>38.9</v>
      </c>
      <c r="AD16" s="21">
        <f t="shared" si="1"/>
        <v>8</v>
      </c>
      <c r="AE16" s="18">
        <f t="shared" si="2"/>
        <v>0</v>
      </c>
      <c r="AF16" s="37">
        <f t="shared" si="3"/>
        <v>46.9</v>
      </c>
      <c r="AG16" s="26">
        <v>33.31</v>
      </c>
      <c r="AH16" s="23">
        <v>42.9</v>
      </c>
      <c r="AI16" s="23"/>
      <c r="AJ16" s="23"/>
      <c r="AK16" s="24">
        <v>20</v>
      </c>
      <c r="AL16" s="24">
        <v>2</v>
      </c>
      <c r="AM16" s="24">
        <v>0</v>
      </c>
      <c r="AN16" s="24">
        <v>0</v>
      </c>
      <c r="AO16" s="25">
        <v>0</v>
      </c>
      <c r="AP16" s="22">
        <f t="shared" si="4"/>
        <v>76.209999999999994</v>
      </c>
      <c r="AQ16" s="21">
        <f t="shared" si="5"/>
        <v>20</v>
      </c>
      <c r="AR16" s="18">
        <f t="shared" si="6"/>
        <v>6</v>
      </c>
      <c r="AS16" s="37">
        <f t="shared" si="7"/>
        <v>102.21</v>
      </c>
      <c r="AT16" s="26">
        <v>53.84</v>
      </c>
      <c r="AU16" s="23"/>
      <c r="AV16" s="23"/>
      <c r="AW16" s="24">
        <v>2</v>
      </c>
      <c r="AX16" s="24">
        <v>0</v>
      </c>
      <c r="AY16" s="24">
        <v>0</v>
      </c>
      <c r="AZ16" s="24">
        <v>0</v>
      </c>
      <c r="BA16" s="25">
        <v>0</v>
      </c>
      <c r="BB16" s="22">
        <f t="shared" si="8"/>
        <v>53.84</v>
      </c>
      <c r="BC16" s="21">
        <f t="shared" si="9"/>
        <v>2</v>
      </c>
      <c r="BD16" s="18">
        <f t="shared" si="10"/>
        <v>0</v>
      </c>
      <c r="BE16" s="37">
        <f t="shared" si="11"/>
        <v>55.84</v>
      </c>
      <c r="BF16" s="22"/>
      <c r="BG16" s="36"/>
      <c r="BH16" s="24"/>
      <c r="BI16" s="24"/>
      <c r="BJ16" s="24"/>
      <c r="BK16" s="24"/>
      <c r="BL16" s="25"/>
      <c r="BM16" s="35">
        <f t="shared" si="12"/>
        <v>0</v>
      </c>
      <c r="BN16" s="32">
        <f t="shared" si="13"/>
        <v>0</v>
      </c>
      <c r="BO16" s="31">
        <f t="shared" si="14"/>
        <v>0</v>
      </c>
      <c r="BP16" s="30">
        <f t="shared" si="15"/>
        <v>0</v>
      </c>
      <c r="BQ16" s="26">
        <v>7.69</v>
      </c>
      <c r="BR16" s="23">
        <v>8.85</v>
      </c>
      <c r="BS16" s="23">
        <v>14.45</v>
      </c>
      <c r="BT16" s="23">
        <v>7.46</v>
      </c>
      <c r="BU16" s="24">
        <v>6</v>
      </c>
      <c r="BV16" s="24">
        <v>0</v>
      </c>
      <c r="BW16" s="24">
        <v>0</v>
      </c>
      <c r="BX16" s="24">
        <v>0</v>
      </c>
      <c r="BY16" s="25">
        <v>0</v>
      </c>
      <c r="BZ16" s="22">
        <f t="shared" si="16"/>
        <v>38.450000000000003</v>
      </c>
      <c r="CA16" s="21">
        <f t="shared" si="17"/>
        <v>6</v>
      </c>
      <c r="CB16" s="27">
        <f t="shared" si="18"/>
        <v>0</v>
      </c>
      <c r="CC16" s="46">
        <f t="shared" si="19"/>
        <v>44.45</v>
      </c>
      <c r="CD16" s="26"/>
      <c r="CE16" s="23"/>
      <c r="CF16" s="24"/>
      <c r="CG16" s="24"/>
      <c r="CH16" s="24"/>
      <c r="CI16" s="24"/>
      <c r="CJ16" s="25"/>
      <c r="CK16" s="22">
        <f t="shared" si="20"/>
        <v>0</v>
      </c>
      <c r="CL16" s="21">
        <f t="shared" si="21"/>
        <v>0</v>
      </c>
      <c r="CM16" s="18">
        <f t="shared" si="22"/>
        <v>0</v>
      </c>
      <c r="CN16" s="37">
        <f t="shared" si="23"/>
        <v>0</v>
      </c>
      <c r="CO16" s="1"/>
      <c r="CP16" s="1"/>
      <c r="CQ16" s="2"/>
      <c r="CR16" s="2"/>
      <c r="CS16" s="2"/>
      <c r="CT16" s="2"/>
      <c r="CU16" s="2"/>
      <c r="CV16" s="41"/>
      <c r="CW16" s="11"/>
      <c r="CX16" s="5"/>
      <c r="CY16" s="33"/>
      <c r="CZ16" s="1"/>
      <c r="DA16" s="1"/>
      <c r="DB16" s="2"/>
      <c r="DC16" s="2"/>
      <c r="DD16" s="2"/>
      <c r="DE16" s="2"/>
      <c r="DF16" s="2"/>
      <c r="DG16" s="41"/>
      <c r="DH16" s="11"/>
      <c r="DI16" s="5"/>
      <c r="DJ16" s="33"/>
      <c r="DK16" s="1"/>
      <c r="DL16" s="1"/>
      <c r="DM16" s="2"/>
      <c r="DN16" s="2"/>
      <c r="DO16" s="2"/>
      <c r="DP16" s="2"/>
      <c r="DQ16" s="2"/>
      <c r="DR16" s="41"/>
      <c r="DS16" s="11"/>
      <c r="DT16" s="5"/>
      <c r="DU16" s="33"/>
      <c r="DV16" s="1"/>
      <c r="DW16" s="1"/>
      <c r="DX16" s="2"/>
      <c r="DY16" s="2"/>
      <c r="DZ16" s="2"/>
      <c r="EA16" s="2"/>
      <c r="EB16" s="2"/>
      <c r="EC16" s="41"/>
      <c r="ED16" s="11"/>
      <c r="EE16" s="5"/>
      <c r="EF16" s="33"/>
      <c r="EG16" s="1"/>
      <c r="EH16" s="1"/>
      <c r="EI16" s="2"/>
      <c r="EJ16" s="2"/>
      <c r="EK16" s="2"/>
      <c r="EL16" s="2"/>
      <c r="EM16" s="2"/>
      <c r="EN16" s="41"/>
      <c r="EO16" s="11"/>
      <c r="EP16" s="5"/>
      <c r="EQ16" s="33"/>
      <c r="ER16" s="1"/>
      <c r="ES16" s="1"/>
      <c r="ET16" s="2"/>
      <c r="EU16" s="2"/>
      <c r="EV16" s="2"/>
      <c r="EW16" s="2"/>
      <c r="EX16" s="2"/>
      <c r="EY16" s="41"/>
      <c r="EZ16" s="11"/>
      <c r="FA16" s="5"/>
      <c r="FB16" s="33"/>
      <c r="FC16" s="1"/>
      <c r="FD16" s="1"/>
      <c r="FE16" s="2"/>
      <c r="FF16" s="2"/>
      <c r="FG16" s="2"/>
      <c r="FH16" s="2"/>
      <c r="FI16" s="2"/>
      <c r="FJ16" s="41"/>
      <c r="FK16" s="11"/>
      <c r="FL16" s="5"/>
      <c r="FM16" s="33"/>
      <c r="FN16" s="1"/>
      <c r="FO16" s="1"/>
      <c r="FP16" s="2"/>
      <c r="FQ16" s="2"/>
      <c r="FR16" s="2"/>
      <c r="FS16" s="2"/>
      <c r="FT16" s="2"/>
      <c r="FU16" s="41"/>
      <c r="FV16" s="11"/>
      <c r="FW16" s="5"/>
      <c r="FX16" s="33"/>
      <c r="FY16" s="1"/>
      <c r="FZ16" s="1"/>
      <c r="GA16" s="2"/>
      <c r="GB16" s="2"/>
      <c r="GC16" s="2"/>
      <c r="GD16" s="2"/>
      <c r="GE16" s="2"/>
      <c r="GF16" s="41"/>
      <c r="GG16" s="11"/>
      <c r="GH16" s="5"/>
      <c r="GI16" s="33"/>
      <c r="GJ16" s="1"/>
      <c r="GK16" s="1"/>
      <c r="GL16" s="2"/>
      <c r="GM16" s="2"/>
      <c r="GN16" s="2"/>
      <c r="GO16" s="2"/>
      <c r="GP16" s="2"/>
      <c r="GQ16" s="41"/>
      <c r="GR16" s="11"/>
      <c r="GS16" s="5"/>
      <c r="GT16" s="33"/>
      <c r="GU16" s="1"/>
      <c r="GV16" s="1"/>
      <c r="GW16" s="2"/>
      <c r="GX16" s="2"/>
      <c r="GY16" s="2"/>
      <c r="GZ16" s="2"/>
      <c r="HA16" s="2"/>
      <c r="HB16" s="41"/>
      <c r="HC16" s="11"/>
      <c r="HD16" s="5"/>
      <c r="HE16" s="33"/>
      <c r="HF16" s="1"/>
      <c r="HG16" s="1"/>
      <c r="HH16" s="2"/>
      <c r="HI16" s="2"/>
      <c r="HJ16" s="2"/>
      <c r="HK16" s="2"/>
      <c r="HL16" s="2"/>
      <c r="HM16" s="41"/>
      <c r="HN16" s="11"/>
      <c r="HO16" s="5"/>
      <c r="HP16" s="33"/>
      <c r="HQ16" s="1"/>
      <c r="HR16" s="1"/>
      <c r="HS16" s="2"/>
      <c r="HT16" s="2"/>
      <c r="HU16" s="2"/>
      <c r="HV16" s="2"/>
      <c r="HW16" s="2"/>
      <c r="HX16" s="41"/>
      <c r="HY16" s="11"/>
      <c r="HZ16" s="5"/>
      <c r="IA16" s="33"/>
      <c r="IB16" s="1"/>
      <c r="IC16" s="1"/>
      <c r="ID16" s="2"/>
      <c r="IE16" s="2"/>
      <c r="IF16" s="2"/>
      <c r="IG16" s="2"/>
      <c r="IH16" s="2"/>
      <c r="II16" s="41"/>
      <c r="IJ16" s="11"/>
      <c r="IK16" s="5"/>
      <c r="IL16" s="33"/>
    </row>
    <row r="17" spans="1:324" x14ac:dyDescent="0.2">
      <c r="A17" s="28">
        <v>12</v>
      </c>
      <c r="B17" s="42" t="s">
        <v>138</v>
      </c>
      <c r="C17" s="20"/>
      <c r="D17" s="43" t="s">
        <v>106</v>
      </c>
      <c r="E17" s="43" t="s">
        <v>17</v>
      </c>
      <c r="F17" s="44" t="s">
        <v>23</v>
      </c>
      <c r="G17" s="113"/>
      <c r="H17" s="19"/>
      <c r="I17" s="16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29">
        <f>IF(ISNA(VLOOKUP(E17,SortLookup!$A$1:$B$5,2,FALSE))," ",VLOOKUP(E17,SortLookup!$A$1:$B$5,2,FALSE))</f>
        <v>2</v>
      </c>
      <c r="K17" s="17">
        <f>IF(ISNA(VLOOKUP(F17,SortLookup!$A$7:$B$11,2,FALSE))," ",VLOOKUP(F17,SortLookup!$A$7:$B$11,2,FALSE))</f>
        <v>4</v>
      </c>
      <c r="L17" s="38">
        <f t="shared" si="29"/>
        <v>259.58</v>
      </c>
      <c r="M17" s="39">
        <f>AC17+AP17+BB17+BM17+BZ17+CK17+CV17+DG17+DR17+EC17+EN17+EY17+FJ17+FU17+GF17+GQ17+HB17+HM17+HX17+II17</f>
        <v>144.58000000000001</v>
      </c>
      <c r="N17" s="31">
        <f>AE17+AR17+BD17+BO17+CB17+CM17+CX17+DI17+DT17+EE17+EP17+FA17+FL17+FW17+GH17+GS17+HD17+HO17+HZ17+IK17</f>
        <v>10</v>
      </c>
      <c r="O17" s="32">
        <f t="shared" si="30"/>
        <v>105</v>
      </c>
      <c r="P17" s="40">
        <f>X17+AK17+AW17+BH17+BU17+CF17+CQ17+DB17+DM17+DX17+EI17+ET17+FE17+FP17+GA17+GL17+GW17+HH17+HS17+ID17</f>
        <v>105</v>
      </c>
      <c r="Q17" s="26">
        <v>5.85</v>
      </c>
      <c r="R17" s="23">
        <v>12.64</v>
      </c>
      <c r="S17" s="23">
        <v>6.71</v>
      </c>
      <c r="T17" s="23">
        <v>6.16</v>
      </c>
      <c r="U17" s="23"/>
      <c r="V17" s="23"/>
      <c r="W17" s="23"/>
      <c r="X17" s="24">
        <v>10</v>
      </c>
      <c r="Y17" s="24">
        <v>0</v>
      </c>
      <c r="Z17" s="24">
        <v>0</v>
      </c>
      <c r="AA17" s="24">
        <v>0</v>
      </c>
      <c r="AB17" s="25">
        <v>0</v>
      </c>
      <c r="AC17" s="22">
        <f t="shared" si="0"/>
        <v>31.36</v>
      </c>
      <c r="AD17" s="21">
        <f t="shared" si="1"/>
        <v>10</v>
      </c>
      <c r="AE17" s="18">
        <f t="shared" si="2"/>
        <v>0</v>
      </c>
      <c r="AF17" s="37">
        <f t="shared" si="3"/>
        <v>41.36</v>
      </c>
      <c r="AG17" s="26">
        <v>17.350000000000001</v>
      </c>
      <c r="AH17" s="23">
        <v>27.4</v>
      </c>
      <c r="AI17" s="23"/>
      <c r="AJ17" s="23"/>
      <c r="AK17" s="24">
        <v>30</v>
      </c>
      <c r="AL17" s="24">
        <v>0</v>
      </c>
      <c r="AM17" s="24">
        <v>0</v>
      </c>
      <c r="AN17" s="24">
        <v>0</v>
      </c>
      <c r="AO17" s="25">
        <v>0</v>
      </c>
      <c r="AP17" s="22">
        <f t="shared" si="4"/>
        <v>44.75</v>
      </c>
      <c r="AQ17" s="21">
        <f t="shared" si="5"/>
        <v>30</v>
      </c>
      <c r="AR17" s="18">
        <f t="shared" si="6"/>
        <v>0</v>
      </c>
      <c r="AS17" s="37">
        <f t="shared" si="7"/>
        <v>74.75</v>
      </c>
      <c r="AT17" s="26">
        <v>43.87</v>
      </c>
      <c r="AU17" s="23"/>
      <c r="AV17" s="23"/>
      <c r="AW17" s="24">
        <v>23</v>
      </c>
      <c r="AX17" s="24">
        <v>0</v>
      </c>
      <c r="AY17" s="24">
        <v>0</v>
      </c>
      <c r="AZ17" s="24">
        <v>2</v>
      </c>
      <c r="BA17" s="25">
        <v>0</v>
      </c>
      <c r="BB17" s="22">
        <f t="shared" si="8"/>
        <v>43.87</v>
      </c>
      <c r="BC17" s="21">
        <f t="shared" si="9"/>
        <v>23</v>
      </c>
      <c r="BD17" s="18">
        <f t="shared" si="10"/>
        <v>10</v>
      </c>
      <c r="BE17" s="37">
        <f t="shared" si="11"/>
        <v>76.87</v>
      </c>
      <c r="BF17" s="22"/>
      <c r="BG17" s="36"/>
      <c r="BH17" s="24"/>
      <c r="BI17" s="24"/>
      <c r="BJ17" s="24"/>
      <c r="BK17" s="24"/>
      <c r="BL17" s="25"/>
      <c r="BM17" s="35">
        <f t="shared" si="12"/>
        <v>0</v>
      </c>
      <c r="BN17" s="32">
        <f t="shared" si="13"/>
        <v>0</v>
      </c>
      <c r="BO17" s="31">
        <f t="shared" si="14"/>
        <v>0</v>
      </c>
      <c r="BP17" s="30">
        <f t="shared" si="15"/>
        <v>0</v>
      </c>
      <c r="BQ17" s="26">
        <v>5.52</v>
      </c>
      <c r="BR17" s="23">
        <v>4.76</v>
      </c>
      <c r="BS17" s="23">
        <v>9.1999999999999993</v>
      </c>
      <c r="BT17" s="23">
        <v>5.12</v>
      </c>
      <c r="BU17" s="24">
        <v>42</v>
      </c>
      <c r="BV17" s="24">
        <v>0</v>
      </c>
      <c r="BW17" s="24">
        <v>0</v>
      </c>
      <c r="BX17" s="24">
        <v>0</v>
      </c>
      <c r="BY17" s="25">
        <v>0</v>
      </c>
      <c r="BZ17" s="22">
        <f t="shared" si="16"/>
        <v>24.6</v>
      </c>
      <c r="CA17" s="21">
        <f t="shared" si="17"/>
        <v>42</v>
      </c>
      <c r="CB17" s="27">
        <f t="shared" si="18"/>
        <v>0</v>
      </c>
      <c r="CC17" s="46">
        <f t="shared" si="19"/>
        <v>66.599999999999994</v>
      </c>
      <c r="CD17" s="26"/>
      <c r="CE17" s="23"/>
      <c r="CF17" s="24"/>
      <c r="CG17" s="24"/>
      <c r="CH17" s="24"/>
      <c r="CI17" s="24"/>
      <c r="CJ17" s="25"/>
      <c r="CK17" s="22">
        <f t="shared" si="20"/>
        <v>0</v>
      </c>
      <c r="CL17" s="21">
        <f t="shared" si="21"/>
        <v>0</v>
      </c>
      <c r="CM17" s="18">
        <f t="shared" si="22"/>
        <v>0</v>
      </c>
      <c r="CN17" s="37">
        <f t="shared" si="23"/>
        <v>0</v>
      </c>
    </row>
    <row r="18" spans="1:324" ht="3" customHeight="1" x14ac:dyDescent="0.2">
      <c r="A18" s="132"/>
      <c r="B18" s="133"/>
      <c r="C18" s="134"/>
      <c r="D18" s="135"/>
      <c r="E18" s="135"/>
      <c r="F18" s="136"/>
      <c r="G18" s="137"/>
      <c r="H18" s="138"/>
      <c r="I18" s="139"/>
      <c r="J18" s="140"/>
      <c r="K18" s="141"/>
      <c r="L18" s="142"/>
      <c r="M18" s="143"/>
      <c r="N18" s="144"/>
      <c r="O18" s="145"/>
      <c r="P18" s="146"/>
      <c r="Q18" s="147"/>
      <c r="R18" s="148"/>
      <c r="S18" s="148"/>
      <c r="T18" s="148"/>
      <c r="U18" s="148"/>
      <c r="V18" s="148"/>
      <c r="W18" s="148"/>
      <c r="X18" s="149"/>
      <c r="Y18" s="149"/>
      <c r="Z18" s="149"/>
      <c r="AA18" s="149"/>
      <c r="AB18" s="150"/>
      <c r="AC18" s="151"/>
      <c r="AD18" s="152"/>
      <c r="AE18" s="153"/>
      <c r="AF18" s="154"/>
      <c r="AG18" s="147"/>
      <c r="AH18" s="148"/>
      <c r="AI18" s="148"/>
      <c r="AJ18" s="148"/>
      <c r="AK18" s="149"/>
      <c r="AL18" s="149"/>
      <c r="AM18" s="149"/>
      <c r="AN18" s="149"/>
      <c r="AO18" s="150"/>
      <c r="AP18" s="151"/>
      <c r="AQ18" s="152"/>
      <c r="AR18" s="153"/>
      <c r="AS18" s="154"/>
      <c r="AT18" s="147"/>
      <c r="AU18" s="148"/>
      <c r="AV18" s="148"/>
      <c r="AW18" s="149"/>
      <c r="AX18" s="149"/>
      <c r="AY18" s="149"/>
      <c r="AZ18" s="149"/>
      <c r="BA18" s="150"/>
      <c r="BB18" s="151"/>
      <c r="BC18" s="152"/>
      <c r="BD18" s="153"/>
      <c r="BE18" s="154"/>
      <c r="BF18" s="151"/>
      <c r="BG18" s="155"/>
      <c r="BH18" s="149"/>
      <c r="BI18" s="149"/>
      <c r="BJ18" s="149"/>
      <c r="BK18" s="149"/>
      <c r="BL18" s="150"/>
      <c r="BM18" s="156"/>
      <c r="BN18" s="145"/>
      <c r="BO18" s="144"/>
      <c r="BP18" s="157"/>
      <c r="BQ18" s="147"/>
      <c r="BR18" s="148"/>
      <c r="BS18" s="148"/>
      <c r="BT18" s="148"/>
      <c r="BU18" s="149"/>
      <c r="BV18" s="149"/>
      <c r="BW18" s="149"/>
      <c r="BX18" s="149"/>
      <c r="BY18" s="150"/>
      <c r="BZ18" s="151"/>
      <c r="CA18" s="152"/>
      <c r="CB18" s="158"/>
      <c r="CC18" s="159"/>
      <c r="CD18" s="26"/>
      <c r="CE18" s="23"/>
      <c r="CF18" s="24"/>
      <c r="CG18" s="24"/>
      <c r="CH18" s="24"/>
      <c r="CI18" s="24"/>
      <c r="CJ18" s="25"/>
      <c r="CK18" s="22"/>
      <c r="CL18" s="21"/>
      <c r="CM18" s="18"/>
      <c r="CN18" s="37"/>
    </row>
    <row r="19" spans="1:324" x14ac:dyDescent="0.2">
      <c r="A19" s="28">
        <v>1</v>
      </c>
      <c r="B19" s="42" t="s">
        <v>131</v>
      </c>
      <c r="C19" s="20"/>
      <c r="D19" s="43"/>
      <c r="E19" s="43" t="s">
        <v>127</v>
      </c>
      <c r="F19" s="44" t="s">
        <v>20</v>
      </c>
      <c r="G19" s="113"/>
      <c r="H19" s="19"/>
      <c r="I19" s="16" t="e">
        <f>IF(AND(#REF!="Y",K19&gt;0,OR(AND(H19=1,#REF!=10),AND(H19=2,#REF!=20),AND(H19=3,#REF!=30),AND(H19=4,#REF!=40),AND(H19=5,#REF!=50),AND(H19=6,#REF!=60),AND(H19=7,#REF!=70),AND(H19=8,#REF!=80),AND(H19=9,#REF!=90),AND(H19=10,#REF!=100))),VLOOKUP(K19-1,SortLookup!$A$13:$B$16,2,FALSE),"")</f>
        <v>#REF!</v>
      </c>
      <c r="J19" s="29" t="str">
        <f>IF(ISNA(VLOOKUP(E19,SortLookup!$A$1:$B$5,2,FALSE))," ",VLOOKUP(E19,SortLookup!$A$1:$B$5,2,FALSE))</f>
        <v xml:space="preserve"> </v>
      </c>
      <c r="K19" s="17">
        <f>IF(ISNA(VLOOKUP(F19,SortLookup!$A$7:$B$11,2,FALSE))," ",VLOOKUP(F19,SortLookup!$A$7:$B$11,2,FALSE))</f>
        <v>1</v>
      </c>
      <c r="L19" s="38">
        <f>M19+N19+P19</f>
        <v>91.35</v>
      </c>
      <c r="M19" s="39">
        <f>AC19+AP19+BB19+BM19+BZ19+CK19+CV17+DG17+DR17+EC17+EN17+EY17+FJ17+FU17+GF17+GQ17+HB17+HM17+HX17+II17</f>
        <v>86.35</v>
      </c>
      <c r="N19" s="31">
        <f>AE19+AR19+BD19+BO19+CB19+CM19+CX17+DI17+DT17+EE17+EP17+FA17+FL17+FW17+GH17+GS17+HD17+HO17+HZ17+IK17</f>
        <v>0</v>
      </c>
      <c r="O19" s="32">
        <f>P19</f>
        <v>5</v>
      </c>
      <c r="P19" s="40">
        <f>X19+AK19+AW19+BH19+BU19+CF19+CQ17+DB17+DM17+DX17+EI17+ET17+FE17+FP17+GA17+GL17+GW17+HH17+HS17+ID17</f>
        <v>5</v>
      </c>
      <c r="Q19" s="26">
        <v>3.71</v>
      </c>
      <c r="R19" s="23">
        <v>4.16</v>
      </c>
      <c r="S19" s="23">
        <v>8.09</v>
      </c>
      <c r="T19" s="23">
        <v>4.1500000000000004</v>
      </c>
      <c r="U19" s="23"/>
      <c r="V19" s="23"/>
      <c r="W19" s="23"/>
      <c r="X19" s="24">
        <v>1</v>
      </c>
      <c r="Y19" s="24">
        <v>0</v>
      </c>
      <c r="Z19" s="24">
        <v>0</v>
      </c>
      <c r="AA19" s="24">
        <v>0</v>
      </c>
      <c r="AB19" s="25">
        <v>0</v>
      </c>
      <c r="AC19" s="22">
        <f>Q19+R19+S19+T19+U19+V19+W19</f>
        <v>20.11</v>
      </c>
      <c r="AD19" s="21">
        <f>X19</f>
        <v>1</v>
      </c>
      <c r="AE19" s="18">
        <f>(Y19*3)+(Z19*10)+(AA19*5)+(AB19*20)</f>
        <v>0</v>
      </c>
      <c r="AF19" s="37">
        <f>AC19+AD19+AE19</f>
        <v>21.11</v>
      </c>
      <c r="AG19" s="26">
        <v>12.45</v>
      </c>
      <c r="AH19" s="23">
        <v>11.53</v>
      </c>
      <c r="AI19" s="23"/>
      <c r="AJ19" s="23"/>
      <c r="AK19" s="24">
        <v>0</v>
      </c>
      <c r="AL19" s="24">
        <v>0</v>
      </c>
      <c r="AM19" s="24">
        <v>0</v>
      </c>
      <c r="AN19" s="24">
        <v>0</v>
      </c>
      <c r="AO19" s="25">
        <v>0</v>
      </c>
      <c r="AP19" s="22">
        <f>AG19+AH19+AI19+AJ19</f>
        <v>23.98</v>
      </c>
      <c r="AQ19" s="21">
        <f>AK19</f>
        <v>0</v>
      </c>
      <c r="AR19" s="18">
        <f>(AL19*3)+(AM19*10)+(AN19*5)+(AO19*20)</f>
        <v>0</v>
      </c>
      <c r="AS19" s="37">
        <f>AP19+AQ19+AR19</f>
        <v>23.98</v>
      </c>
      <c r="AT19" s="26">
        <v>22.82</v>
      </c>
      <c r="AU19" s="23"/>
      <c r="AV19" s="23"/>
      <c r="AW19" s="24">
        <v>0</v>
      </c>
      <c r="AX19" s="24">
        <v>0</v>
      </c>
      <c r="AY19" s="24">
        <v>0</v>
      </c>
      <c r="AZ19" s="24">
        <v>0</v>
      </c>
      <c r="BA19" s="25">
        <v>0</v>
      </c>
      <c r="BB19" s="22">
        <f>AT19+AU19+AV19</f>
        <v>22.82</v>
      </c>
      <c r="BC19" s="21">
        <f>AW19</f>
        <v>0</v>
      </c>
      <c r="BD19" s="18">
        <f>(AX19*3)+(AY19*10)+(AZ19*5)+(BA19*20)</f>
        <v>0</v>
      </c>
      <c r="BE19" s="37">
        <f>BB19+BC19+BD19</f>
        <v>22.82</v>
      </c>
      <c r="BF19" s="22"/>
      <c r="BG19" s="36"/>
      <c r="BH19" s="24"/>
      <c r="BI19" s="24"/>
      <c r="BJ19" s="24"/>
      <c r="BK19" s="24"/>
      <c r="BL19" s="25"/>
      <c r="BM19" s="35">
        <f>BF19+BG19</f>
        <v>0</v>
      </c>
      <c r="BN19" s="32">
        <f>BH19/2</f>
        <v>0</v>
      </c>
      <c r="BO19" s="31">
        <f>(BI19*3)+(BJ19*5)+(BK19*5)+(BL19*20)</f>
        <v>0</v>
      </c>
      <c r="BP19" s="30">
        <f>BM19+BN19+BO19</f>
        <v>0</v>
      </c>
      <c r="BQ19" s="26">
        <v>3.71</v>
      </c>
      <c r="BR19" s="23">
        <v>4.4400000000000004</v>
      </c>
      <c r="BS19" s="23">
        <v>6.84</v>
      </c>
      <c r="BT19" s="23">
        <v>4.45</v>
      </c>
      <c r="BU19" s="24">
        <v>4</v>
      </c>
      <c r="BV19" s="24">
        <v>0</v>
      </c>
      <c r="BW19" s="24">
        <v>0</v>
      </c>
      <c r="BX19" s="24">
        <v>0</v>
      </c>
      <c r="BY19" s="25">
        <v>0</v>
      </c>
      <c r="BZ19" s="22">
        <f>BQ19+BR19+BS19+BT19</f>
        <v>19.440000000000001</v>
      </c>
      <c r="CA19" s="21">
        <f>BU19</f>
        <v>4</v>
      </c>
      <c r="CB19" s="27">
        <f>(BV19*3)+(BW19*10)+(BX19*5)+(BY19*20)</f>
        <v>0</v>
      </c>
      <c r="CC19" s="46">
        <f>BZ19+CA19+CB19</f>
        <v>23.44</v>
      </c>
      <c r="CD19" s="26"/>
      <c r="CE19" s="23"/>
      <c r="CF19" s="24"/>
      <c r="CG19" s="24"/>
      <c r="CH19" s="24"/>
      <c r="CI19" s="24"/>
      <c r="CJ19" s="25"/>
      <c r="CK19" s="22">
        <f>CD19+CE19</f>
        <v>0</v>
      </c>
      <c r="CL19" s="21">
        <f>CF19</f>
        <v>0</v>
      </c>
      <c r="CM19" s="18">
        <f>(CG19*3)+(CH19*10)+(CI19*5)+(CJ19*20)</f>
        <v>0</v>
      </c>
      <c r="CN19" s="37">
        <f>CK19+CL19+CM19</f>
        <v>0</v>
      </c>
    </row>
    <row r="20" spans="1:324" x14ac:dyDescent="0.2">
      <c r="A20" s="28">
        <v>2</v>
      </c>
      <c r="B20" s="42" t="s">
        <v>126</v>
      </c>
      <c r="C20" s="20"/>
      <c r="D20" s="43" t="s">
        <v>109</v>
      </c>
      <c r="E20" s="43" t="s">
        <v>127</v>
      </c>
      <c r="F20" s="44" t="s">
        <v>21</v>
      </c>
      <c r="G20" s="113"/>
      <c r="H20" s="19"/>
      <c r="I20" s="16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29" t="str">
        <f>IF(ISNA(VLOOKUP(E20,SortLookup!$A$1:$B$5,2,FALSE))," ",VLOOKUP(E20,SortLookup!$A$1:$B$5,2,FALSE))</f>
        <v xml:space="preserve"> </v>
      </c>
      <c r="K20" s="17">
        <f>IF(ISNA(VLOOKUP(F20,SortLookup!$A$7:$B$11,2,FALSE))," ",VLOOKUP(F20,SortLookup!$A$7:$B$11,2,FALSE))</f>
        <v>2</v>
      </c>
      <c r="L20" s="38">
        <f>M20+N20+P20</f>
        <v>142.21</v>
      </c>
      <c r="M20" s="39">
        <f>AC20+AP20+BB20+BM20+BZ20+CK20+CV20+DG20+DR20+EC20+EN20+EY20+FJ20+FU20+GF20+GQ20+HB20+HM20+HX20+II20</f>
        <v>122.21</v>
      </c>
      <c r="N20" s="31">
        <f>AE20+AR20+BD20+BO20+CB20+CM20+CX20+DI20+DT20+EE20+EP20+FA20+FL20+FW20+GH20+GS20+HD20+HO20+HZ20+IK20</f>
        <v>0</v>
      </c>
      <c r="O20" s="32">
        <f>P20</f>
        <v>20</v>
      </c>
      <c r="P20" s="40">
        <f>X20+AK20+AW20+BH20+BU20+CF20+CQ20+DB20+DM20+DX20+EI20+ET20+FE20+FP20+GA20+GL20+GW20+HH20+HS20+ID20</f>
        <v>20</v>
      </c>
      <c r="Q20" s="26">
        <v>3.99</v>
      </c>
      <c r="R20" s="23">
        <v>5.56</v>
      </c>
      <c r="S20" s="23">
        <v>7.92</v>
      </c>
      <c r="T20" s="23">
        <v>3.79</v>
      </c>
      <c r="U20" s="23"/>
      <c r="V20" s="23"/>
      <c r="W20" s="23"/>
      <c r="X20" s="24">
        <v>11</v>
      </c>
      <c r="Y20" s="24">
        <v>0</v>
      </c>
      <c r="Z20" s="110">
        <v>0</v>
      </c>
      <c r="AA20" s="110">
        <v>0</v>
      </c>
      <c r="AB20" s="111">
        <v>0</v>
      </c>
      <c r="AC20" s="22">
        <f>Q20+R20+S20+T20+U20+V20+W20</f>
        <v>21.26</v>
      </c>
      <c r="AD20" s="21">
        <f>X20</f>
        <v>11</v>
      </c>
      <c r="AE20" s="18">
        <f>(Y20*3)+(Z20*10)+(AA20*5)+(AB20*20)</f>
        <v>0</v>
      </c>
      <c r="AF20" s="37">
        <f>AC20+AD20+AE20</f>
        <v>32.26</v>
      </c>
      <c r="AG20" s="26">
        <v>17.87</v>
      </c>
      <c r="AH20" s="23">
        <v>35.11</v>
      </c>
      <c r="AI20" s="23"/>
      <c r="AJ20" s="23"/>
      <c r="AK20" s="24">
        <v>4</v>
      </c>
      <c r="AL20" s="24">
        <v>0</v>
      </c>
      <c r="AM20" s="24">
        <v>0</v>
      </c>
      <c r="AN20" s="24">
        <v>0</v>
      </c>
      <c r="AO20" s="25">
        <v>0</v>
      </c>
      <c r="AP20" s="22">
        <f>AG20+AH20+AI20+AJ20</f>
        <v>52.98</v>
      </c>
      <c r="AQ20" s="21">
        <f>AK20</f>
        <v>4</v>
      </c>
      <c r="AR20" s="18">
        <f>(AL20*3)+(AM20*10)+(AN20*5)+(AO20*20)</f>
        <v>0</v>
      </c>
      <c r="AS20" s="37">
        <f>AP20+AQ20+AR20</f>
        <v>56.98</v>
      </c>
      <c r="AT20" s="26">
        <v>23.81</v>
      </c>
      <c r="AU20" s="23"/>
      <c r="AV20" s="23"/>
      <c r="AW20" s="24">
        <v>2</v>
      </c>
      <c r="AX20" s="24">
        <v>0</v>
      </c>
      <c r="AY20" s="24">
        <v>0</v>
      </c>
      <c r="AZ20" s="24">
        <v>0</v>
      </c>
      <c r="BA20" s="25">
        <v>0</v>
      </c>
      <c r="BB20" s="22">
        <f>AT20+AU20+AV20</f>
        <v>23.81</v>
      </c>
      <c r="BC20" s="21">
        <f>AW20</f>
        <v>2</v>
      </c>
      <c r="BD20" s="18">
        <f>(AX20*3)+(AY20*10)+(AZ20*5)+(BA20*20)</f>
        <v>0</v>
      </c>
      <c r="BE20" s="37">
        <f>BB20+BC20+BD20</f>
        <v>25.81</v>
      </c>
      <c r="BF20" s="22"/>
      <c r="BG20" s="36"/>
      <c r="BH20" s="24"/>
      <c r="BI20" s="24"/>
      <c r="BJ20" s="24"/>
      <c r="BK20" s="24"/>
      <c r="BL20" s="25"/>
      <c r="BM20" s="35">
        <f>BF20+BG20</f>
        <v>0</v>
      </c>
      <c r="BN20" s="32">
        <f>BH20/2</f>
        <v>0</v>
      </c>
      <c r="BO20" s="31">
        <f>(BI20*3)+(BJ20*5)+(BK20*5)+(BL20*20)</f>
        <v>0</v>
      </c>
      <c r="BP20" s="30">
        <f>BM20+BN20+BO20</f>
        <v>0</v>
      </c>
      <c r="BQ20" s="26">
        <v>4.08</v>
      </c>
      <c r="BR20" s="23">
        <v>6.22</v>
      </c>
      <c r="BS20" s="23">
        <v>9.43</v>
      </c>
      <c r="BT20" s="23">
        <v>4.43</v>
      </c>
      <c r="BU20" s="24">
        <v>3</v>
      </c>
      <c r="BV20" s="24">
        <v>0</v>
      </c>
      <c r="BW20" s="24">
        <v>0</v>
      </c>
      <c r="BX20" s="24">
        <v>0</v>
      </c>
      <c r="BY20" s="25">
        <v>0</v>
      </c>
      <c r="BZ20" s="22">
        <f>BQ20+BR20+BS20+BT20</f>
        <v>24.16</v>
      </c>
      <c r="CA20" s="21">
        <f>BU20</f>
        <v>3</v>
      </c>
      <c r="CB20" s="27">
        <f>(BV20*3)+(BW20*10)+(BX20*5)+(BY20*20)</f>
        <v>0</v>
      </c>
      <c r="CC20" s="46">
        <f>BZ20+CA20+CB20</f>
        <v>27.16</v>
      </c>
      <c r="CD20" s="26"/>
      <c r="CE20" s="23"/>
      <c r="CF20" s="24"/>
      <c r="CG20" s="24"/>
      <c r="CH20" s="24"/>
      <c r="CI20" s="24"/>
      <c r="CJ20" s="25"/>
      <c r="CK20" s="22">
        <f>CD20+CE20</f>
        <v>0</v>
      </c>
      <c r="CL20" s="21">
        <f>CF20</f>
        <v>0</v>
      </c>
      <c r="CM20" s="18">
        <f>(CG20*3)+(CH20*10)+(CI20*5)+(CJ20*20)</f>
        <v>0</v>
      </c>
      <c r="CN20" s="37">
        <f>CK20+CL20+CM20</f>
        <v>0</v>
      </c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25"/>
    </row>
    <row r="21" spans="1:324" s="85" customFormat="1" ht="13.5" thickBot="1" x14ac:dyDescent="0.25">
      <c r="A21" s="28">
        <v>3</v>
      </c>
      <c r="B21" s="42" t="s">
        <v>140</v>
      </c>
      <c r="C21" s="20"/>
      <c r="D21" s="43"/>
      <c r="E21" s="43" t="s">
        <v>127</v>
      </c>
      <c r="F21" s="44" t="s">
        <v>23</v>
      </c>
      <c r="G21" s="113"/>
      <c r="H21" s="19"/>
      <c r="I21" s="16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29" t="str">
        <f>IF(ISNA(VLOOKUP(E21,SortLookup!$A$1:$B$5,2,FALSE))," ",VLOOKUP(E21,SortLookup!$A$1:$B$5,2,FALSE))</f>
        <v xml:space="preserve"> </v>
      </c>
      <c r="K21" s="17">
        <f>IF(ISNA(VLOOKUP(F21,SortLookup!$A$7:$B$11,2,FALSE))," ",VLOOKUP(F21,SortLookup!$A$7:$B$11,2,FALSE))</f>
        <v>4</v>
      </c>
      <c r="L21" s="38">
        <f>M21+N21+P21</f>
        <v>206.81</v>
      </c>
      <c r="M21" s="39">
        <f>AC21+AP21+BB21+BM21+BZ21+CK21+CV21+DG21+DR21+EC21+EN21+EY21+FJ21+FU21+GF21+GQ21+HB21+HM21+HX21+II21</f>
        <v>138.81</v>
      </c>
      <c r="N21" s="31">
        <f>AE21+AR21+BD21+BO21+CB21+CM21+CX21+DI21+DT21+EE21+EP21+FA21+FL21+FW21+GH21+GS21+HD21+HO21+HZ21+IK21</f>
        <v>3</v>
      </c>
      <c r="O21" s="32">
        <f>P21</f>
        <v>65</v>
      </c>
      <c r="P21" s="40">
        <f>X21+AK21+AW21+BH21+BU21+CF21+CQ21+DB21+DM21+DX21+EI21+ET21+FE21+FP21+GA21+GL21+GW21+HH21+HS21+ID21</f>
        <v>65</v>
      </c>
      <c r="Q21" s="26">
        <v>3.92</v>
      </c>
      <c r="R21" s="23">
        <v>4.7300000000000004</v>
      </c>
      <c r="S21" s="23">
        <v>12.19</v>
      </c>
      <c r="T21" s="23">
        <v>5.55</v>
      </c>
      <c r="U21" s="23"/>
      <c r="V21" s="23"/>
      <c r="W21" s="23"/>
      <c r="X21" s="24">
        <v>31</v>
      </c>
      <c r="Y21" s="24">
        <v>0</v>
      </c>
      <c r="Z21" s="24">
        <v>0</v>
      </c>
      <c r="AA21" s="24">
        <v>0</v>
      </c>
      <c r="AB21" s="25">
        <v>0</v>
      </c>
      <c r="AC21" s="22">
        <f>Q21+R21+S21+T21+U21+V21+W21</f>
        <v>26.39</v>
      </c>
      <c r="AD21" s="21">
        <f>X21</f>
        <v>31</v>
      </c>
      <c r="AE21" s="18">
        <f>(Y21*3)+(Z21*10)+(AA21*5)+(AB21*20)</f>
        <v>0</v>
      </c>
      <c r="AF21" s="37">
        <f>AC21+AD21+AE21</f>
        <v>57.39</v>
      </c>
      <c r="AG21" s="26">
        <v>20.88</v>
      </c>
      <c r="AH21" s="23">
        <v>24.37</v>
      </c>
      <c r="AI21" s="23"/>
      <c r="AJ21" s="23"/>
      <c r="AK21" s="24">
        <v>9</v>
      </c>
      <c r="AL21" s="24">
        <v>1</v>
      </c>
      <c r="AM21" s="24">
        <v>0</v>
      </c>
      <c r="AN21" s="24">
        <v>0</v>
      </c>
      <c r="AO21" s="25">
        <v>0</v>
      </c>
      <c r="AP21" s="22">
        <f>AG21+AH21+AI21+AJ21</f>
        <v>45.25</v>
      </c>
      <c r="AQ21" s="21">
        <f>AK21</f>
        <v>9</v>
      </c>
      <c r="AR21" s="18">
        <f>(AL21*3)+(AM21*10)+(AN21*5)+(AO21*20)</f>
        <v>3</v>
      </c>
      <c r="AS21" s="37">
        <f>AP21+AQ21+AR21</f>
        <v>57.25</v>
      </c>
      <c r="AT21" s="26">
        <v>44.82</v>
      </c>
      <c r="AU21" s="23"/>
      <c r="AV21" s="23"/>
      <c r="AW21" s="24">
        <v>7</v>
      </c>
      <c r="AX21" s="24">
        <v>0</v>
      </c>
      <c r="AY21" s="24">
        <v>0</v>
      </c>
      <c r="AZ21" s="24">
        <v>0</v>
      </c>
      <c r="BA21" s="25">
        <v>0</v>
      </c>
      <c r="BB21" s="22">
        <f>AT21+AU21+AV21</f>
        <v>44.82</v>
      </c>
      <c r="BC21" s="21">
        <f>AW21</f>
        <v>7</v>
      </c>
      <c r="BD21" s="18">
        <f>(AX21*3)+(AY21*10)+(AZ21*5)+(BA21*20)</f>
        <v>0</v>
      </c>
      <c r="BE21" s="37">
        <f>BB21+BC21+BD21</f>
        <v>51.82</v>
      </c>
      <c r="BF21" s="22"/>
      <c r="BG21" s="36"/>
      <c r="BH21" s="24"/>
      <c r="BI21" s="24"/>
      <c r="BJ21" s="24"/>
      <c r="BK21" s="24"/>
      <c r="BL21" s="25"/>
      <c r="BM21" s="35">
        <f>BF21+BG21</f>
        <v>0</v>
      </c>
      <c r="BN21" s="32">
        <f>BH21/2</f>
        <v>0</v>
      </c>
      <c r="BO21" s="31">
        <f>(BI21*3)+(BJ21*5)+(BK21*5)+(BL21*20)</f>
        <v>0</v>
      </c>
      <c r="BP21" s="30">
        <f>BM21+BN21+BO21</f>
        <v>0</v>
      </c>
      <c r="BQ21" s="26">
        <v>4.22</v>
      </c>
      <c r="BR21" s="23">
        <v>4.58</v>
      </c>
      <c r="BS21" s="23">
        <v>8.74</v>
      </c>
      <c r="BT21" s="23">
        <v>4.8099999999999996</v>
      </c>
      <c r="BU21" s="24">
        <v>18</v>
      </c>
      <c r="BV21" s="24">
        <v>0</v>
      </c>
      <c r="BW21" s="24">
        <v>0</v>
      </c>
      <c r="BX21" s="24">
        <v>0</v>
      </c>
      <c r="BY21" s="25">
        <v>0</v>
      </c>
      <c r="BZ21" s="22">
        <f>BQ21+BR21+BS21+BT21</f>
        <v>22.35</v>
      </c>
      <c r="CA21" s="21">
        <f>BU21</f>
        <v>18</v>
      </c>
      <c r="CB21" s="27">
        <f>(BV21*3)+(BW21*10)+(BX21*5)+(BY21*20)</f>
        <v>0</v>
      </c>
      <c r="CC21" s="46">
        <f>BZ21+CA21+CB21</f>
        <v>40.35</v>
      </c>
      <c r="CD21" s="26"/>
      <c r="CE21" s="23"/>
      <c r="CF21" s="24"/>
      <c r="CG21" s="24"/>
      <c r="CH21" s="24"/>
      <c r="CI21" s="24"/>
      <c r="CJ21" s="25"/>
      <c r="CK21" s="22">
        <f>CD21+CE21</f>
        <v>0</v>
      </c>
      <c r="CL21" s="21">
        <f>CF21</f>
        <v>0</v>
      </c>
      <c r="CM21" s="18">
        <f>(CG21*3)+(CH21*10)+(CI21*5)+(CJ21*20)</f>
        <v>0</v>
      </c>
      <c r="CN21" s="37">
        <f>CK21+CL21+CM21</f>
        <v>0</v>
      </c>
      <c r="CO21" s="119"/>
      <c r="CP21" s="119"/>
      <c r="CQ21" s="120"/>
      <c r="CR21" s="120"/>
      <c r="CS21" s="120"/>
      <c r="CT21" s="120"/>
      <c r="CU21" s="120"/>
      <c r="CV21" s="121"/>
      <c r="CW21" s="122"/>
      <c r="CX21" s="123"/>
      <c r="CY21" s="124"/>
      <c r="CZ21" s="119"/>
      <c r="DA21" s="119"/>
      <c r="DB21" s="120"/>
      <c r="DC21" s="120"/>
      <c r="DD21" s="120"/>
      <c r="DE21" s="120"/>
      <c r="DF21" s="120"/>
      <c r="DG21" s="121"/>
      <c r="DH21" s="122"/>
      <c r="DI21" s="123"/>
      <c r="DJ21" s="124"/>
      <c r="DK21" s="119"/>
      <c r="DL21" s="119"/>
      <c r="DM21" s="120"/>
      <c r="DN21" s="120"/>
      <c r="DO21" s="120"/>
      <c r="DP21" s="120"/>
      <c r="DQ21" s="120"/>
      <c r="DR21" s="121"/>
      <c r="DS21" s="122"/>
      <c r="DT21" s="123"/>
      <c r="DU21" s="124"/>
      <c r="DV21" s="119"/>
      <c r="DW21" s="119"/>
      <c r="DX21" s="120"/>
      <c r="DY21" s="120"/>
      <c r="DZ21" s="120"/>
      <c r="EA21" s="120"/>
      <c r="EB21" s="120"/>
      <c r="EC21" s="121"/>
      <c r="ED21" s="122"/>
      <c r="EE21" s="123"/>
      <c r="EF21" s="124"/>
      <c r="EG21" s="119"/>
      <c r="EH21" s="119"/>
      <c r="EI21" s="120"/>
      <c r="EJ21" s="120"/>
      <c r="EK21" s="120"/>
      <c r="EL21" s="120"/>
      <c r="EM21" s="120"/>
      <c r="EN21" s="121"/>
      <c r="EO21" s="122"/>
      <c r="EP21" s="123"/>
      <c r="EQ21" s="124"/>
      <c r="ER21" s="119"/>
      <c r="ES21" s="119"/>
      <c r="ET21" s="120"/>
      <c r="EU21" s="120"/>
      <c r="EV21" s="120"/>
      <c r="EW21" s="120"/>
      <c r="EX21" s="120"/>
      <c r="EY21" s="121"/>
      <c r="EZ21" s="122"/>
      <c r="FA21" s="123"/>
      <c r="FB21" s="124"/>
      <c r="FC21" s="119"/>
      <c r="FD21" s="119"/>
      <c r="FE21" s="120"/>
      <c r="FF21" s="120"/>
      <c r="FG21" s="120"/>
      <c r="FH21" s="120"/>
      <c r="FI21" s="120"/>
      <c r="FJ21" s="121"/>
      <c r="FK21" s="122"/>
      <c r="FL21" s="123"/>
      <c r="FM21" s="124"/>
      <c r="FN21" s="119"/>
      <c r="FO21" s="119"/>
      <c r="FP21" s="120"/>
      <c r="FQ21" s="120"/>
      <c r="FR21" s="120"/>
      <c r="FS21" s="120"/>
      <c r="FT21" s="120"/>
      <c r="FU21" s="121"/>
      <c r="FV21" s="122"/>
      <c r="FW21" s="123"/>
      <c r="FX21" s="124"/>
      <c r="FY21" s="119"/>
      <c r="FZ21" s="119"/>
      <c r="GA21" s="120"/>
      <c r="GB21" s="120"/>
      <c r="GC21" s="120"/>
      <c r="GD21" s="120"/>
      <c r="GE21" s="120"/>
      <c r="GF21" s="121"/>
      <c r="GG21" s="122"/>
      <c r="GH21" s="123"/>
      <c r="GI21" s="124"/>
      <c r="GJ21" s="119"/>
      <c r="GK21" s="119"/>
      <c r="GL21" s="120"/>
      <c r="GM21" s="120"/>
      <c r="GN21" s="120"/>
      <c r="GO21" s="120"/>
      <c r="GP21" s="120"/>
      <c r="GQ21" s="121"/>
      <c r="GR21" s="122"/>
      <c r="GS21" s="123"/>
      <c r="GT21" s="124"/>
      <c r="GU21" s="119"/>
      <c r="GV21" s="119"/>
      <c r="GW21" s="120"/>
      <c r="GX21" s="120"/>
      <c r="GY21" s="120"/>
      <c r="GZ21" s="120"/>
      <c r="HA21" s="120"/>
      <c r="HB21" s="121"/>
      <c r="HC21" s="122"/>
      <c r="HD21" s="123"/>
      <c r="HE21" s="124"/>
      <c r="HF21" s="119"/>
      <c r="HG21" s="119"/>
      <c r="HH21" s="120"/>
      <c r="HI21" s="120"/>
      <c r="HJ21" s="120"/>
      <c r="HK21" s="120"/>
      <c r="HL21" s="120"/>
      <c r="HM21" s="121"/>
      <c r="HN21" s="122"/>
      <c r="HO21" s="123"/>
      <c r="HP21" s="124"/>
      <c r="HQ21" s="119"/>
      <c r="HR21" s="119"/>
      <c r="HS21" s="120"/>
      <c r="HT21" s="120"/>
      <c r="HU21" s="120"/>
      <c r="HV21" s="120"/>
      <c r="HW21" s="120"/>
      <c r="HX21" s="121"/>
      <c r="HY21" s="122"/>
      <c r="HZ21" s="123"/>
      <c r="IA21" s="124"/>
      <c r="IB21" s="119"/>
      <c r="IC21" s="119"/>
      <c r="ID21" s="120"/>
      <c r="IE21" s="120"/>
      <c r="IF21" s="120"/>
      <c r="IG21" s="120"/>
      <c r="IH21" s="120"/>
      <c r="II21" s="121"/>
      <c r="IJ21" s="122"/>
      <c r="IK21" s="123"/>
      <c r="IL21" s="124"/>
      <c r="IM21" s="52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</row>
    <row r="22" spans="1:324" s="118" customFormat="1" ht="3" customHeight="1" thickTop="1" x14ac:dyDescent="0.2">
      <c r="A22" s="132"/>
      <c r="B22" s="160"/>
      <c r="C22" s="161"/>
      <c r="D22" s="162"/>
      <c r="E22" s="162"/>
      <c r="F22" s="163"/>
      <c r="G22" s="164"/>
      <c r="H22" s="165"/>
      <c r="I22" s="166"/>
      <c r="J22" s="167"/>
      <c r="K22" s="168"/>
      <c r="L22" s="142"/>
      <c r="M22" s="143"/>
      <c r="N22" s="144"/>
      <c r="O22" s="145"/>
      <c r="P22" s="146"/>
      <c r="Q22" s="169"/>
      <c r="R22" s="170"/>
      <c r="S22" s="170"/>
      <c r="T22" s="170"/>
      <c r="U22" s="170"/>
      <c r="V22" s="170"/>
      <c r="W22" s="170"/>
      <c r="X22" s="149"/>
      <c r="Y22" s="149"/>
      <c r="Z22" s="149"/>
      <c r="AA22" s="149"/>
      <c r="AB22" s="150"/>
      <c r="AC22" s="156"/>
      <c r="AD22" s="145"/>
      <c r="AE22" s="144"/>
      <c r="AF22" s="171"/>
      <c r="AG22" s="169"/>
      <c r="AH22" s="170"/>
      <c r="AI22" s="170"/>
      <c r="AJ22" s="170"/>
      <c r="AK22" s="149"/>
      <c r="AL22" s="149"/>
      <c r="AM22" s="149"/>
      <c r="AN22" s="149"/>
      <c r="AO22" s="150"/>
      <c r="AP22" s="156"/>
      <c r="AQ22" s="145"/>
      <c r="AR22" s="144"/>
      <c r="AS22" s="171"/>
      <c r="AT22" s="169"/>
      <c r="AU22" s="170"/>
      <c r="AV22" s="170"/>
      <c r="AW22" s="149"/>
      <c r="AX22" s="149"/>
      <c r="AY22" s="149"/>
      <c r="AZ22" s="149"/>
      <c r="BA22" s="150"/>
      <c r="BB22" s="156"/>
      <c r="BC22" s="145"/>
      <c r="BD22" s="144"/>
      <c r="BE22" s="171"/>
      <c r="BF22" s="156"/>
      <c r="BG22" s="172"/>
      <c r="BH22" s="173"/>
      <c r="BI22" s="173"/>
      <c r="BJ22" s="173"/>
      <c r="BK22" s="173"/>
      <c r="BL22" s="174"/>
      <c r="BM22" s="156"/>
      <c r="BN22" s="145"/>
      <c r="BO22" s="144"/>
      <c r="BP22" s="157"/>
      <c r="BQ22" s="169"/>
      <c r="BR22" s="170"/>
      <c r="BS22" s="170"/>
      <c r="BT22" s="170"/>
      <c r="BU22" s="149"/>
      <c r="BV22" s="149"/>
      <c r="BW22" s="149"/>
      <c r="BX22" s="149"/>
      <c r="BY22" s="150"/>
      <c r="BZ22" s="156"/>
      <c r="CA22" s="145"/>
      <c r="CB22" s="175"/>
      <c r="CC22" s="176"/>
      <c r="CD22" s="62"/>
      <c r="CE22" s="63"/>
      <c r="CF22" s="24"/>
      <c r="CG22" s="24"/>
      <c r="CH22" s="24"/>
      <c r="CI22" s="24"/>
      <c r="CJ22" s="65"/>
      <c r="CK22" s="35"/>
      <c r="CL22" s="32"/>
      <c r="CM22" s="31"/>
      <c r="CN22" s="66"/>
      <c r="CO22" s="126"/>
      <c r="CP22" s="126"/>
      <c r="CQ22" s="127"/>
      <c r="CR22" s="127"/>
      <c r="CS22" s="127"/>
      <c r="CT22" s="127"/>
      <c r="CU22" s="127"/>
      <c r="CV22" s="128"/>
      <c r="CW22" s="129"/>
      <c r="CX22" s="130"/>
      <c r="CY22" s="131"/>
      <c r="CZ22" s="126"/>
      <c r="DA22" s="126"/>
      <c r="DB22" s="127"/>
      <c r="DC22" s="127"/>
      <c r="DD22" s="127"/>
      <c r="DE22" s="127"/>
      <c r="DF22" s="127"/>
      <c r="DG22" s="128"/>
      <c r="DH22" s="129"/>
      <c r="DI22" s="130"/>
      <c r="DJ22" s="131"/>
      <c r="DK22" s="126"/>
      <c r="DL22" s="126"/>
      <c r="DM22" s="127"/>
      <c r="DN22" s="127"/>
      <c r="DO22" s="127"/>
      <c r="DP22" s="127"/>
      <c r="DQ22" s="127"/>
      <c r="DR22" s="128"/>
      <c r="DS22" s="129"/>
      <c r="DT22" s="130"/>
      <c r="DU22" s="131"/>
      <c r="DV22" s="126"/>
      <c r="DW22" s="126"/>
      <c r="DX22" s="127"/>
      <c r="DY22" s="127"/>
      <c r="DZ22" s="127"/>
      <c r="EA22" s="127"/>
      <c r="EB22" s="127"/>
      <c r="EC22" s="128"/>
      <c r="ED22" s="129"/>
      <c r="EE22" s="130"/>
      <c r="EF22" s="131"/>
      <c r="EG22" s="126"/>
      <c r="EH22" s="126"/>
      <c r="EI22" s="127"/>
      <c r="EJ22" s="127"/>
      <c r="EK22" s="127"/>
      <c r="EL22" s="127"/>
      <c r="EM22" s="127"/>
      <c r="EN22" s="128"/>
      <c r="EO22" s="129"/>
      <c r="EP22" s="130"/>
      <c r="EQ22" s="131"/>
      <c r="ER22" s="126"/>
      <c r="ES22" s="126"/>
      <c r="ET22" s="127"/>
      <c r="EU22" s="127"/>
      <c r="EV22" s="127"/>
      <c r="EW22" s="127"/>
      <c r="EX22" s="127"/>
      <c r="EY22" s="128"/>
      <c r="EZ22" s="129"/>
      <c r="FA22" s="130"/>
      <c r="FB22" s="131"/>
      <c r="FC22" s="126"/>
      <c r="FD22" s="126"/>
      <c r="FE22" s="127"/>
      <c r="FF22" s="127"/>
      <c r="FG22" s="127"/>
      <c r="FH22" s="127"/>
      <c r="FI22" s="127"/>
      <c r="FJ22" s="128"/>
      <c r="FK22" s="129"/>
      <c r="FL22" s="130"/>
      <c r="FM22" s="131"/>
      <c r="FN22" s="126"/>
      <c r="FO22" s="126"/>
      <c r="FP22" s="127"/>
      <c r="FQ22" s="127"/>
      <c r="FR22" s="127"/>
      <c r="FS22" s="127"/>
      <c r="FT22" s="127"/>
      <c r="FU22" s="128"/>
      <c r="FV22" s="129"/>
      <c r="FW22" s="130"/>
      <c r="FX22" s="131"/>
      <c r="FY22" s="126"/>
      <c r="FZ22" s="126"/>
      <c r="GA22" s="127"/>
      <c r="GB22" s="127"/>
      <c r="GC22" s="127"/>
      <c r="GD22" s="127"/>
      <c r="GE22" s="127"/>
      <c r="GF22" s="128"/>
      <c r="GG22" s="129"/>
      <c r="GH22" s="130"/>
      <c r="GI22" s="131"/>
      <c r="GJ22" s="126"/>
      <c r="GK22" s="126"/>
      <c r="GL22" s="127"/>
      <c r="GM22" s="127"/>
      <c r="GN22" s="127"/>
      <c r="GO22" s="127"/>
      <c r="GP22" s="127"/>
      <c r="GQ22" s="128"/>
      <c r="GR22" s="129"/>
      <c r="GS22" s="130"/>
      <c r="GT22" s="131"/>
      <c r="GU22" s="126"/>
      <c r="GV22" s="126"/>
      <c r="GW22" s="127"/>
      <c r="GX22" s="127"/>
      <c r="GY22" s="127"/>
      <c r="GZ22" s="127"/>
      <c r="HA22" s="127"/>
      <c r="HB22" s="128"/>
      <c r="HC22" s="129"/>
      <c r="HD22" s="130"/>
      <c r="HE22" s="131"/>
      <c r="HF22" s="126"/>
      <c r="HG22" s="126"/>
      <c r="HH22" s="127"/>
      <c r="HI22" s="127"/>
      <c r="HJ22" s="127"/>
      <c r="HK22" s="127"/>
      <c r="HL22" s="127"/>
      <c r="HM22" s="128"/>
      <c r="HN22" s="129"/>
      <c r="HO22" s="130"/>
      <c r="HP22" s="131"/>
      <c r="HQ22" s="126"/>
      <c r="HR22" s="126"/>
      <c r="HS22" s="127"/>
      <c r="HT22" s="127"/>
      <c r="HU22" s="127"/>
      <c r="HV22" s="127"/>
      <c r="HW22" s="127"/>
      <c r="HX22" s="128"/>
      <c r="HY22" s="129"/>
      <c r="HZ22" s="130"/>
      <c r="IA22" s="131"/>
      <c r="IB22" s="126"/>
      <c r="IC22" s="126"/>
      <c r="ID22" s="127"/>
      <c r="IE22" s="127"/>
      <c r="IF22" s="127"/>
      <c r="IG22" s="127"/>
      <c r="IH22" s="127"/>
      <c r="II22" s="128"/>
      <c r="IJ22" s="129"/>
      <c r="IK22" s="130"/>
      <c r="IL22" s="131"/>
      <c r="IM22" s="5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</row>
    <row r="23" spans="1:324" x14ac:dyDescent="0.2">
      <c r="A23" s="28">
        <v>1</v>
      </c>
      <c r="B23" s="54" t="s">
        <v>110</v>
      </c>
      <c r="C23" s="55"/>
      <c r="D23" s="56"/>
      <c r="E23" s="56" t="s">
        <v>16</v>
      </c>
      <c r="F23" s="57" t="s">
        <v>21</v>
      </c>
      <c r="G23" s="114"/>
      <c r="H23" s="58"/>
      <c r="I23" s="59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60">
        <f>IF(ISNA(VLOOKUP(E23,SortLookup!$A$1:$B$5,2,FALSE))," ",VLOOKUP(E23,SortLookup!$A$1:$B$5,2,FALSE))</f>
        <v>1</v>
      </c>
      <c r="K23" s="61">
        <f>IF(ISNA(VLOOKUP(F23,SortLookup!$A$7:$B$11,2,FALSE))," ",VLOOKUP(F23,SortLookup!$A$7:$B$11,2,FALSE))</f>
        <v>2</v>
      </c>
      <c r="L23" s="38">
        <f>M23+N23+P23</f>
        <v>121.98</v>
      </c>
      <c r="M23" s="39">
        <f>AC23+AP23+BB23+BM23+BZ23+CK23+CV23+DG23+DR23+EC23+EN23+EY23+FJ23+FU23+GF23+GQ23+HB23+HM23+HX23+II23</f>
        <v>100.98</v>
      </c>
      <c r="N23" s="31">
        <f>AE23+AR23+BD23+BO23+CB23+CM23+CX23+DI23+DT23+EE23+EP23+FA23+FL23+FW23+GH23+GS23+HD23+HO23+HZ23+IK23</f>
        <v>0</v>
      </c>
      <c r="O23" s="32">
        <f>P23</f>
        <v>21</v>
      </c>
      <c r="P23" s="40">
        <f>X23+AK23+AW23+BH23+BU23+CF23+CQ23+DB23+DM23+DX23+EI23+ET23+FE23+FP23+GA23+GL23+GW23+HH23+HS23+ID23</f>
        <v>21</v>
      </c>
      <c r="Q23" s="62">
        <v>3.73</v>
      </c>
      <c r="R23" s="63">
        <v>4.55</v>
      </c>
      <c r="S23" s="63">
        <v>7.85</v>
      </c>
      <c r="T23" s="63">
        <v>4.4400000000000004</v>
      </c>
      <c r="U23" s="63"/>
      <c r="V23" s="63"/>
      <c r="W23" s="63"/>
      <c r="X23" s="24">
        <v>3</v>
      </c>
      <c r="Y23" s="24">
        <v>0</v>
      </c>
      <c r="Z23" s="24">
        <v>0</v>
      </c>
      <c r="AA23" s="24">
        <v>0</v>
      </c>
      <c r="AB23" s="25">
        <v>0</v>
      </c>
      <c r="AC23" s="35">
        <f>Q23+R23+S23+T23+U23+V23+W23</f>
        <v>20.57</v>
      </c>
      <c r="AD23" s="32">
        <f>X23</f>
        <v>3</v>
      </c>
      <c r="AE23" s="31">
        <f>(Y23*3)+(Z23*10)+(AA23*5)+(AB23*20)</f>
        <v>0</v>
      </c>
      <c r="AF23" s="66">
        <f>AC23+AD23+AE23</f>
        <v>23.57</v>
      </c>
      <c r="AG23" s="62">
        <v>14.58</v>
      </c>
      <c r="AH23" s="63">
        <v>23.58</v>
      </c>
      <c r="AI23" s="63"/>
      <c r="AJ23" s="63"/>
      <c r="AK23" s="24">
        <v>0</v>
      </c>
      <c r="AL23" s="24">
        <v>0</v>
      </c>
      <c r="AM23" s="24">
        <v>0</v>
      </c>
      <c r="AN23" s="24">
        <v>0</v>
      </c>
      <c r="AO23" s="25">
        <v>0</v>
      </c>
      <c r="AP23" s="35">
        <f>AG23+AH23+AI23+AJ23</f>
        <v>38.159999999999997</v>
      </c>
      <c r="AQ23" s="32">
        <f>AK23</f>
        <v>0</v>
      </c>
      <c r="AR23" s="31">
        <f>(AL23*3)+(AM23*10)+(AN23*5)+(AO23*20)</f>
        <v>0</v>
      </c>
      <c r="AS23" s="66">
        <f>AP23+AQ23+AR23</f>
        <v>38.159999999999997</v>
      </c>
      <c r="AT23" s="62">
        <v>22.46</v>
      </c>
      <c r="AU23" s="63"/>
      <c r="AV23" s="63"/>
      <c r="AW23" s="24">
        <v>11</v>
      </c>
      <c r="AX23" s="24">
        <v>0</v>
      </c>
      <c r="AY23" s="24">
        <v>0</v>
      </c>
      <c r="AZ23" s="24">
        <v>0</v>
      </c>
      <c r="BA23" s="25">
        <v>0</v>
      </c>
      <c r="BB23" s="35">
        <f>AT23+AU23+AV23</f>
        <v>22.46</v>
      </c>
      <c r="BC23" s="32">
        <f>AW23</f>
        <v>11</v>
      </c>
      <c r="BD23" s="31">
        <f>(AX23*3)+(AY23*10)+(AZ23*5)+(BA23*20)</f>
        <v>0</v>
      </c>
      <c r="BE23" s="66">
        <f>BB23+BC23+BD23</f>
        <v>33.46</v>
      </c>
      <c r="BF23" s="35"/>
      <c r="BG23" s="73"/>
      <c r="BH23" s="64"/>
      <c r="BI23" s="64"/>
      <c r="BJ23" s="64"/>
      <c r="BK23" s="64"/>
      <c r="BL23" s="65"/>
      <c r="BM23" s="35">
        <f>BF23+BG23</f>
        <v>0</v>
      </c>
      <c r="BN23" s="32">
        <f>BH23/2</f>
        <v>0</v>
      </c>
      <c r="BO23" s="31">
        <f>(BI23*3)+(BJ23*5)+(BK23*5)+(BL23*20)</f>
        <v>0</v>
      </c>
      <c r="BP23" s="30">
        <f>BM23+BN23+BO23</f>
        <v>0</v>
      </c>
      <c r="BQ23" s="62">
        <v>3.46</v>
      </c>
      <c r="BR23" s="63">
        <v>4.55</v>
      </c>
      <c r="BS23" s="63">
        <v>7.9</v>
      </c>
      <c r="BT23" s="63">
        <v>3.88</v>
      </c>
      <c r="BU23" s="24">
        <v>7</v>
      </c>
      <c r="BV23" s="24">
        <v>0</v>
      </c>
      <c r="BW23" s="24">
        <v>0</v>
      </c>
      <c r="BX23" s="24">
        <v>0</v>
      </c>
      <c r="BY23" s="25">
        <v>0</v>
      </c>
      <c r="BZ23" s="35">
        <f>BQ23+BR23+BS23+BT23</f>
        <v>19.79</v>
      </c>
      <c r="CA23" s="32">
        <f>BU23</f>
        <v>7</v>
      </c>
      <c r="CB23" s="83">
        <f>(BV23*3)+(BW23*10)+(BX23*5)+(BY23*20)</f>
        <v>0</v>
      </c>
      <c r="CC23" s="84">
        <f>BZ23+CA23+CB23</f>
        <v>26.79</v>
      </c>
      <c r="CD23" s="62"/>
      <c r="CE23" s="63"/>
      <c r="CF23" s="24"/>
      <c r="CG23" s="24"/>
      <c r="CH23" s="24"/>
      <c r="CI23" s="24"/>
      <c r="CJ23" s="65"/>
      <c r="CK23" s="35">
        <f>CD23+CE23</f>
        <v>0</v>
      </c>
      <c r="CL23" s="32">
        <f>CF23</f>
        <v>0</v>
      </c>
      <c r="CM23" s="31">
        <f>(CG23*3)+(CH23*10)+(CI23*5)+(CJ23*20)</f>
        <v>0</v>
      </c>
      <c r="CN23" s="66">
        <f>CK23+CL23+CM23</f>
        <v>0</v>
      </c>
      <c r="IM23" s="125"/>
    </row>
    <row r="24" spans="1:324" x14ac:dyDescent="0.2">
      <c r="A24" s="28">
        <v>2</v>
      </c>
      <c r="B24" s="42" t="s">
        <v>141</v>
      </c>
      <c r="C24" s="20"/>
      <c r="D24" s="43"/>
      <c r="E24" s="43" t="s">
        <v>16</v>
      </c>
      <c r="F24" s="44" t="s">
        <v>20</v>
      </c>
      <c r="G24" s="113"/>
      <c r="H24" s="19"/>
      <c r="I24" s="16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29">
        <f>IF(ISNA(VLOOKUP(E24,SortLookup!$A$1:$B$5,2,FALSE))," ",VLOOKUP(E24,SortLookup!$A$1:$B$5,2,FALSE))</f>
        <v>1</v>
      </c>
      <c r="K24" s="17">
        <f>IF(ISNA(VLOOKUP(F24,SortLookup!$A$7:$B$11,2,FALSE))," ",VLOOKUP(F24,SortLookup!$A$7:$B$11,2,FALSE))</f>
        <v>1</v>
      </c>
      <c r="L24" s="38">
        <f>M24+N24+P24</f>
        <v>136.96</v>
      </c>
      <c r="M24" s="39">
        <f>AC24+AP24+BB24+BM24+BZ24+CK24+CV24+DG24+DR24+EC24+EN24+EY24+FJ24+FU24+GF24+GQ24+HB24+HM24+HX24+II24</f>
        <v>95.96</v>
      </c>
      <c r="N24" s="31">
        <f>AE24+AR24+BD24+BO24+CB24+CM24+CX24+DI24+DT24+EE24+EP24+FA24+FL24+FW24+GH24+GS24+HD24+HO24+HZ24+IK24</f>
        <v>3</v>
      </c>
      <c r="O24" s="32">
        <f>P24</f>
        <v>38</v>
      </c>
      <c r="P24" s="40">
        <f>X24+AK24+AW24+BH24+BU24+CF24+CQ24+DB24+DM24+DX24+EI24+ET24+FE24+FP24+GA24+GL24+GW24+HH24+HS24+ID24</f>
        <v>38</v>
      </c>
      <c r="Q24" s="26">
        <v>3.58</v>
      </c>
      <c r="R24" s="23">
        <v>4.2300000000000004</v>
      </c>
      <c r="S24" s="23">
        <v>7.22</v>
      </c>
      <c r="T24" s="23">
        <v>3.69</v>
      </c>
      <c r="U24" s="23"/>
      <c r="V24" s="23"/>
      <c r="W24" s="23"/>
      <c r="X24" s="24">
        <v>8</v>
      </c>
      <c r="Y24" s="24">
        <v>0</v>
      </c>
      <c r="Z24" s="24">
        <v>0</v>
      </c>
      <c r="AA24" s="24">
        <v>0</v>
      </c>
      <c r="AB24" s="25">
        <v>0</v>
      </c>
      <c r="AC24" s="22">
        <f>Q24+R24+S24+T24+U24+V24+W24</f>
        <v>18.72</v>
      </c>
      <c r="AD24" s="21">
        <f>X24</f>
        <v>8</v>
      </c>
      <c r="AE24" s="18">
        <f>(Y24*3)+(Z24*10)+(AA24*5)+(AB24*20)</f>
        <v>0</v>
      </c>
      <c r="AF24" s="37">
        <f>AC24+AD24+AE24</f>
        <v>26.72</v>
      </c>
      <c r="AG24" s="26">
        <v>17.170000000000002</v>
      </c>
      <c r="AH24" s="23">
        <v>16.38</v>
      </c>
      <c r="AI24" s="23"/>
      <c r="AJ24" s="23"/>
      <c r="AK24" s="24">
        <v>8</v>
      </c>
      <c r="AL24" s="24">
        <v>1</v>
      </c>
      <c r="AM24" s="24">
        <v>0</v>
      </c>
      <c r="AN24" s="24">
        <v>0</v>
      </c>
      <c r="AO24" s="25">
        <v>0</v>
      </c>
      <c r="AP24" s="22">
        <f>AG24+AH24+AI24+AJ24</f>
        <v>33.549999999999997</v>
      </c>
      <c r="AQ24" s="21">
        <f>AK24</f>
        <v>8</v>
      </c>
      <c r="AR24" s="18">
        <f>(AL24*3)+(AM24*10)+(AN24*5)+(AO24*20)</f>
        <v>3</v>
      </c>
      <c r="AS24" s="37">
        <f>AP24+AQ24+AR24</f>
        <v>44.55</v>
      </c>
      <c r="AT24" s="26">
        <v>23.6</v>
      </c>
      <c r="AU24" s="23"/>
      <c r="AV24" s="23"/>
      <c r="AW24" s="24">
        <v>2</v>
      </c>
      <c r="AX24" s="24">
        <v>0</v>
      </c>
      <c r="AY24" s="24">
        <v>0</v>
      </c>
      <c r="AZ24" s="24">
        <v>0</v>
      </c>
      <c r="BA24" s="25">
        <v>0</v>
      </c>
      <c r="BB24" s="22">
        <f>AT24+AU24+AV24</f>
        <v>23.6</v>
      </c>
      <c r="BC24" s="21">
        <f>AW24</f>
        <v>2</v>
      </c>
      <c r="BD24" s="18">
        <f>(AX24*3)+(AY24*10)+(AZ24*5)+(BA24*20)</f>
        <v>0</v>
      </c>
      <c r="BE24" s="37">
        <f>BB24+BC24+BD24</f>
        <v>25.6</v>
      </c>
      <c r="BF24" s="22"/>
      <c r="BG24" s="36"/>
      <c r="BH24" s="24"/>
      <c r="BI24" s="24"/>
      <c r="BJ24" s="24"/>
      <c r="BK24" s="24"/>
      <c r="BL24" s="25"/>
      <c r="BM24" s="35">
        <f>BF24+BG24</f>
        <v>0</v>
      </c>
      <c r="BN24" s="32">
        <f>BH24/2</f>
        <v>0</v>
      </c>
      <c r="BO24" s="31">
        <f>(BI24*3)+(BJ24*5)+(BK24*5)+(BL24*20)</f>
        <v>0</v>
      </c>
      <c r="BP24" s="30">
        <f>BM24+BN24+BO24</f>
        <v>0</v>
      </c>
      <c r="BQ24" s="26">
        <v>3.9</v>
      </c>
      <c r="BR24" s="23">
        <v>4.53</v>
      </c>
      <c r="BS24" s="23">
        <v>8.19</v>
      </c>
      <c r="BT24" s="23">
        <v>3.47</v>
      </c>
      <c r="BU24" s="24">
        <v>20</v>
      </c>
      <c r="BV24" s="24">
        <v>0</v>
      </c>
      <c r="BW24" s="24">
        <v>0</v>
      </c>
      <c r="BX24" s="24">
        <v>0</v>
      </c>
      <c r="BY24" s="25">
        <v>0</v>
      </c>
      <c r="BZ24" s="22">
        <f>BQ24+BR24+BS24+BT24</f>
        <v>20.09</v>
      </c>
      <c r="CA24" s="21">
        <f>BU24</f>
        <v>20</v>
      </c>
      <c r="CB24" s="27">
        <f>(BV24*3)+(BW24*10)+(BX24*5)+(BY24*20)</f>
        <v>0</v>
      </c>
      <c r="CC24" s="46">
        <f>BZ24+CA24+CB24</f>
        <v>40.090000000000003</v>
      </c>
      <c r="CD24" s="26"/>
      <c r="CE24" s="23"/>
      <c r="CF24" s="24"/>
      <c r="CG24" s="24"/>
      <c r="CH24" s="24"/>
      <c r="CI24" s="24"/>
      <c r="CJ24" s="25"/>
      <c r="CK24" s="22">
        <f>CD24+CE24</f>
        <v>0</v>
      </c>
      <c r="CL24" s="21">
        <f>CF24</f>
        <v>0</v>
      </c>
      <c r="CM24" s="18">
        <f>(CG24*3)+(CH24*10)+(CI24*5)+(CJ24*20)</f>
        <v>0</v>
      </c>
      <c r="CN24" s="37">
        <f>CK24+CL24+CM24</f>
        <v>0</v>
      </c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T24" s="118"/>
      <c r="IU24" s="118"/>
      <c r="IV24" s="118"/>
      <c r="IW24" s="118"/>
      <c r="IX24" s="118"/>
      <c r="IY24" s="118"/>
      <c r="IZ24" s="118"/>
      <c r="JA24" s="118"/>
      <c r="JB24" s="118"/>
      <c r="JC24" s="118"/>
      <c r="JD24" s="118"/>
      <c r="JE24" s="118"/>
      <c r="JF24" s="118"/>
      <c r="JG24" s="118"/>
      <c r="JH24" s="118"/>
      <c r="JI24" s="118"/>
      <c r="JJ24" s="118"/>
      <c r="JK24" s="118"/>
      <c r="JL24" s="118"/>
      <c r="JM24" s="118"/>
      <c r="JN24" s="118"/>
      <c r="JO24" s="118"/>
      <c r="JP24" s="118"/>
      <c r="JQ24" s="118"/>
      <c r="JR24" s="118"/>
      <c r="JS24" s="118"/>
      <c r="JT24" s="118"/>
      <c r="JU24" s="118"/>
      <c r="JV24" s="118"/>
      <c r="JW24" s="118"/>
      <c r="JX24" s="118"/>
      <c r="JY24" s="118"/>
      <c r="JZ24" s="118"/>
      <c r="KA24" s="118"/>
      <c r="KB24" s="118"/>
      <c r="KC24" s="118"/>
      <c r="KD24" s="118"/>
      <c r="KE24" s="118"/>
      <c r="KF24" s="118"/>
      <c r="KG24" s="118"/>
      <c r="KH24" s="118"/>
      <c r="KI24" s="118"/>
      <c r="KJ24" s="118"/>
      <c r="KK24" s="118"/>
      <c r="KL24" s="118"/>
      <c r="KM24" s="118"/>
      <c r="KN24" s="118"/>
      <c r="KO24" s="118"/>
      <c r="KP24" s="118"/>
      <c r="KQ24" s="118"/>
      <c r="KR24" s="118"/>
      <c r="KS24" s="118"/>
      <c r="KT24" s="118"/>
      <c r="KU24" s="118"/>
      <c r="KV24" s="118"/>
      <c r="KW24" s="118"/>
      <c r="KX24" s="118"/>
      <c r="KY24" s="118"/>
      <c r="KZ24" s="118"/>
      <c r="LA24" s="118"/>
      <c r="LB24" s="118"/>
      <c r="LC24" s="118"/>
      <c r="LD24" s="118"/>
      <c r="LE24" s="118"/>
      <c r="LF24" s="118"/>
      <c r="LG24" s="118"/>
      <c r="LH24" s="118"/>
      <c r="LI24" s="118"/>
      <c r="LJ24" s="118"/>
      <c r="LK24" s="118"/>
      <c r="LL24" s="118"/>
    </row>
    <row r="25" spans="1:324" x14ac:dyDescent="0.2">
      <c r="A25" s="28">
        <v>3</v>
      </c>
      <c r="B25" s="42" t="s">
        <v>139</v>
      </c>
      <c r="C25" s="20"/>
      <c r="D25" s="43"/>
      <c r="E25" s="43" t="s">
        <v>16</v>
      </c>
      <c r="F25" s="44" t="s">
        <v>21</v>
      </c>
      <c r="G25" s="113"/>
      <c r="H25" s="19"/>
      <c r="I25" s="16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29">
        <f>IF(ISNA(VLOOKUP(E25,SortLookup!$A$1:$B$5,2,FALSE))," ",VLOOKUP(E25,SortLookup!$A$1:$B$5,2,FALSE))</f>
        <v>1</v>
      </c>
      <c r="K25" s="17">
        <f>IF(ISNA(VLOOKUP(F25,SortLookup!$A$7:$B$11,2,FALSE))," ",VLOOKUP(F25,SortLookup!$A$7:$B$11,2,FALSE))</f>
        <v>2</v>
      </c>
      <c r="L25" s="38">
        <f>M25+N25+P25</f>
        <v>178.23</v>
      </c>
      <c r="M25" s="39">
        <f>AC25+AP25+BB25+BM25+BZ25+CK25+CV24+DG24+DR24+EC24+EN24+EY24+FJ24+FU24+GF24+GQ24+HB24+HM24+HX24+II24</f>
        <v>121.23</v>
      </c>
      <c r="N25" s="31">
        <f>AE25+AR25+BD25+BO25+CB25+CM25+CX24+DI24+DT24+EE24+EP24+FA24+FL24+FW24+GH24+GS24+HD24+HO24+HZ24+IK24</f>
        <v>0</v>
      </c>
      <c r="O25" s="32">
        <f>P25</f>
        <v>57</v>
      </c>
      <c r="P25" s="40">
        <f>X25+AK25+AW25+BH25+BU25+CF25+CQ24+DB24+DM24+DX24+EI24+ET24+FE24+FP24+GA24+GL24+GW24+HH24+HS24+ID24</f>
        <v>57</v>
      </c>
      <c r="Q25" s="26">
        <v>5.52</v>
      </c>
      <c r="R25" s="23">
        <v>11.55</v>
      </c>
      <c r="S25" s="23">
        <v>5.72</v>
      </c>
      <c r="T25" s="23">
        <v>5.67</v>
      </c>
      <c r="U25" s="23"/>
      <c r="V25" s="23"/>
      <c r="W25" s="23"/>
      <c r="X25" s="24">
        <v>11</v>
      </c>
      <c r="Y25" s="24">
        <v>0</v>
      </c>
      <c r="Z25" s="24">
        <v>0</v>
      </c>
      <c r="AA25" s="24">
        <v>0</v>
      </c>
      <c r="AB25" s="25">
        <v>0</v>
      </c>
      <c r="AC25" s="22">
        <f>Q25+R25+S25+T25+U25+V25+W25</f>
        <v>28.46</v>
      </c>
      <c r="AD25" s="21">
        <f>X25</f>
        <v>11</v>
      </c>
      <c r="AE25" s="18">
        <f>(Y25*3)+(Z25*10)+(AA25*5)+(AB25*20)</f>
        <v>0</v>
      </c>
      <c r="AF25" s="37">
        <f>AC25+AD25+AE25</f>
        <v>39.46</v>
      </c>
      <c r="AG25" s="26">
        <v>18.3</v>
      </c>
      <c r="AH25" s="23">
        <v>18.989999999999998</v>
      </c>
      <c r="AI25" s="23"/>
      <c r="AJ25" s="23"/>
      <c r="AK25" s="24">
        <v>18</v>
      </c>
      <c r="AL25" s="24">
        <v>0</v>
      </c>
      <c r="AM25" s="24">
        <v>0</v>
      </c>
      <c r="AN25" s="24">
        <v>0</v>
      </c>
      <c r="AO25" s="25">
        <v>0</v>
      </c>
      <c r="AP25" s="22">
        <f>AG25+AH25+AI25+AJ25</f>
        <v>37.29</v>
      </c>
      <c r="AQ25" s="21">
        <f>AK25</f>
        <v>18</v>
      </c>
      <c r="AR25" s="18">
        <f>(AL25*3)+(AM25*10)+(AN25*5)+(AO25*20)</f>
        <v>0</v>
      </c>
      <c r="AS25" s="37">
        <f>AP25+AQ25+AR25</f>
        <v>55.29</v>
      </c>
      <c r="AT25" s="26">
        <v>31.11</v>
      </c>
      <c r="AU25" s="23"/>
      <c r="AV25" s="23"/>
      <c r="AW25" s="24">
        <v>9</v>
      </c>
      <c r="AX25" s="24">
        <v>0</v>
      </c>
      <c r="AY25" s="24">
        <v>0</v>
      </c>
      <c r="AZ25" s="24">
        <v>0</v>
      </c>
      <c r="BA25" s="25">
        <v>0</v>
      </c>
      <c r="BB25" s="22">
        <f>AT25+AU25+AV25</f>
        <v>31.11</v>
      </c>
      <c r="BC25" s="21">
        <f>AW25</f>
        <v>9</v>
      </c>
      <c r="BD25" s="18">
        <f>(AX25*3)+(AY25*10)+(AZ25*5)+(BA25*20)</f>
        <v>0</v>
      </c>
      <c r="BE25" s="37">
        <f>BB25+BC25+BD25</f>
        <v>40.11</v>
      </c>
      <c r="BF25" s="22"/>
      <c r="BG25" s="36"/>
      <c r="BH25" s="24"/>
      <c r="BI25" s="24"/>
      <c r="BJ25" s="24"/>
      <c r="BK25" s="24"/>
      <c r="BL25" s="25"/>
      <c r="BM25" s="35">
        <f>BF25+BG25</f>
        <v>0</v>
      </c>
      <c r="BN25" s="32">
        <f>BH25/2</f>
        <v>0</v>
      </c>
      <c r="BO25" s="31">
        <f>(BI25*3)+(BJ25*5)+(BK25*5)+(BL25*20)</f>
        <v>0</v>
      </c>
      <c r="BP25" s="30">
        <f>BM25+BN25+BO25</f>
        <v>0</v>
      </c>
      <c r="BQ25" s="26">
        <v>3.92</v>
      </c>
      <c r="BR25" s="23">
        <v>5.21</v>
      </c>
      <c r="BS25" s="23">
        <v>10.65</v>
      </c>
      <c r="BT25" s="23">
        <v>4.59</v>
      </c>
      <c r="BU25" s="24">
        <v>19</v>
      </c>
      <c r="BV25" s="24">
        <v>0</v>
      </c>
      <c r="BW25" s="24">
        <v>0</v>
      </c>
      <c r="BX25" s="24">
        <v>0</v>
      </c>
      <c r="BY25" s="25">
        <v>0</v>
      </c>
      <c r="BZ25" s="22">
        <f>BQ25+BR25+BS25+BT25</f>
        <v>24.37</v>
      </c>
      <c r="CA25" s="21">
        <f>BU25</f>
        <v>19</v>
      </c>
      <c r="CB25" s="27">
        <f>(BV25*3)+(BW25*10)+(BX25*5)+(BY25*20)</f>
        <v>0</v>
      </c>
      <c r="CC25" s="46">
        <f>BZ25+CA25+CB25</f>
        <v>43.37</v>
      </c>
      <c r="CD25" s="26"/>
      <c r="CE25" s="23"/>
      <c r="CF25" s="24"/>
      <c r="CG25" s="24"/>
      <c r="CH25" s="24"/>
      <c r="CI25" s="24"/>
      <c r="CJ25" s="25"/>
      <c r="CK25" s="22">
        <f>CD25+CE25</f>
        <v>0</v>
      </c>
      <c r="CL25" s="21">
        <f>CF25</f>
        <v>0</v>
      </c>
      <c r="CM25" s="18">
        <f>(CG25*3)+(CH25*10)+(CI25*5)+(CJ25*20)</f>
        <v>0</v>
      </c>
      <c r="CN25" s="37">
        <f>CK25+CL25+CM25</f>
        <v>0</v>
      </c>
      <c r="CO25" s="1"/>
      <c r="CP25" s="1"/>
      <c r="CQ25" s="2"/>
      <c r="CR25" s="2"/>
      <c r="CS25" s="2"/>
      <c r="CT25" s="2"/>
      <c r="CU25" s="2"/>
      <c r="CV25" s="41"/>
      <c r="CW25" s="11"/>
      <c r="CX25" s="5"/>
      <c r="CY25" s="33"/>
      <c r="CZ25" s="1"/>
      <c r="DA25" s="1"/>
      <c r="DB25" s="2"/>
      <c r="DC25" s="2"/>
      <c r="DD25" s="2"/>
      <c r="DE25" s="2"/>
      <c r="DF25" s="2"/>
      <c r="DG25" s="41"/>
      <c r="DH25" s="11"/>
      <c r="DI25" s="5"/>
      <c r="DJ25" s="33"/>
      <c r="DK25" s="1"/>
      <c r="DL25" s="1"/>
      <c r="DM25" s="2"/>
      <c r="DN25" s="2"/>
      <c r="DO25" s="2"/>
      <c r="DP25" s="2"/>
      <c r="DQ25" s="2"/>
      <c r="DR25" s="41"/>
      <c r="DS25" s="11"/>
      <c r="DT25" s="5"/>
      <c r="DU25" s="33"/>
      <c r="DV25" s="1"/>
      <c r="DW25" s="1"/>
      <c r="DX25" s="2"/>
      <c r="DY25" s="2"/>
      <c r="DZ25" s="2"/>
      <c r="EA25" s="2"/>
      <c r="EB25" s="2"/>
      <c r="EC25" s="41"/>
      <c r="ED25" s="11"/>
      <c r="EE25" s="5"/>
      <c r="EF25" s="33"/>
      <c r="EG25" s="1"/>
      <c r="EH25" s="1"/>
      <c r="EI25" s="2"/>
      <c r="EJ25" s="2"/>
      <c r="EK25" s="2"/>
      <c r="EL25" s="2"/>
      <c r="EM25" s="2"/>
      <c r="EN25" s="41"/>
      <c r="EO25" s="11"/>
      <c r="EP25" s="5"/>
      <c r="EQ25" s="33"/>
      <c r="ER25" s="1"/>
      <c r="ES25" s="1"/>
      <c r="ET25" s="2"/>
      <c r="EU25" s="2"/>
      <c r="EV25" s="2"/>
      <c r="EW25" s="2"/>
      <c r="EX25" s="2"/>
      <c r="EY25" s="41"/>
      <c r="EZ25" s="11"/>
      <c r="FA25" s="5"/>
      <c r="FB25" s="33"/>
      <c r="FC25" s="1"/>
      <c r="FD25" s="1"/>
      <c r="FE25" s="2"/>
      <c r="FF25" s="2"/>
      <c r="FG25" s="2"/>
      <c r="FH25" s="2"/>
      <c r="FI25" s="2"/>
      <c r="FJ25" s="41"/>
      <c r="FK25" s="11"/>
      <c r="FL25" s="5"/>
      <c r="FM25" s="33"/>
      <c r="FN25" s="1"/>
      <c r="FO25" s="1"/>
      <c r="FP25" s="2"/>
      <c r="FQ25" s="2"/>
      <c r="FR25" s="2"/>
      <c r="FS25" s="2"/>
      <c r="FT25" s="2"/>
      <c r="FU25" s="41"/>
      <c r="FV25" s="11"/>
      <c r="FW25" s="5"/>
      <c r="FX25" s="33"/>
      <c r="FY25" s="1"/>
      <c r="FZ25" s="1"/>
      <c r="GA25" s="2"/>
      <c r="GB25" s="2"/>
      <c r="GC25" s="2"/>
      <c r="GD25" s="2"/>
      <c r="GE25" s="2"/>
      <c r="GF25" s="41"/>
      <c r="GG25" s="11"/>
      <c r="GH25" s="5"/>
      <c r="GI25" s="33"/>
      <c r="GJ25" s="1"/>
      <c r="GK25" s="1"/>
      <c r="GL25" s="2"/>
      <c r="GM25" s="2"/>
      <c r="GN25" s="2"/>
      <c r="GO25" s="2"/>
      <c r="GP25" s="2"/>
      <c r="GQ25" s="41"/>
      <c r="GR25" s="11"/>
      <c r="GS25" s="5"/>
      <c r="GT25" s="33"/>
      <c r="GU25" s="1"/>
      <c r="GV25" s="1"/>
      <c r="GW25" s="2"/>
      <c r="GX25" s="2"/>
      <c r="GY25" s="2"/>
      <c r="GZ25" s="2"/>
      <c r="HA25" s="2"/>
      <c r="HB25" s="41"/>
      <c r="HC25" s="11"/>
      <c r="HD25" s="5"/>
      <c r="HE25" s="33"/>
      <c r="HF25" s="1"/>
      <c r="HG25" s="1"/>
      <c r="HH25" s="2"/>
      <c r="HI25" s="2"/>
      <c r="HJ25" s="2"/>
      <c r="HK25" s="2"/>
      <c r="HL25" s="2"/>
      <c r="HM25" s="41"/>
      <c r="HN25" s="11"/>
      <c r="HO25" s="5"/>
      <c r="HP25" s="33"/>
      <c r="HQ25" s="1"/>
      <c r="HR25" s="1"/>
      <c r="HS25" s="2"/>
      <c r="HT25" s="2"/>
      <c r="HU25" s="2"/>
      <c r="HV25" s="2"/>
      <c r="HW25" s="2"/>
      <c r="HX25" s="41"/>
      <c r="HY25" s="11"/>
      <c r="HZ25" s="5"/>
      <c r="IA25" s="33"/>
      <c r="IB25" s="1"/>
      <c r="IC25" s="1"/>
      <c r="ID25" s="2"/>
      <c r="IE25" s="2"/>
      <c r="IF25" s="2"/>
      <c r="IG25" s="2"/>
      <c r="IH25" s="2"/>
      <c r="II25" s="41"/>
      <c r="IJ25" s="11"/>
      <c r="IK25" s="5"/>
      <c r="IL25" s="33"/>
    </row>
    <row r="26" spans="1:324" ht="3" customHeight="1" x14ac:dyDescent="0.2">
      <c r="A26" s="132"/>
      <c r="B26" s="133"/>
      <c r="C26" s="134"/>
      <c r="D26" s="135"/>
      <c r="E26" s="135"/>
      <c r="F26" s="136"/>
      <c r="G26" s="137"/>
      <c r="H26" s="138"/>
      <c r="I26" s="139"/>
      <c r="J26" s="140"/>
      <c r="K26" s="141"/>
      <c r="L26" s="142"/>
      <c r="M26" s="143"/>
      <c r="N26" s="144"/>
      <c r="O26" s="145"/>
      <c r="P26" s="146"/>
      <c r="Q26" s="147"/>
      <c r="R26" s="148"/>
      <c r="S26" s="148"/>
      <c r="T26" s="148"/>
      <c r="U26" s="148"/>
      <c r="V26" s="148"/>
      <c r="W26" s="148"/>
      <c r="X26" s="149"/>
      <c r="Y26" s="149"/>
      <c r="Z26" s="149"/>
      <c r="AA26" s="149"/>
      <c r="AB26" s="150"/>
      <c r="AC26" s="151"/>
      <c r="AD26" s="152"/>
      <c r="AE26" s="153"/>
      <c r="AF26" s="154"/>
      <c r="AG26" s="147"/>
      <c r="AH26" s="148"/>
      <c r="AI26" s="148"/>
      <c r="AJ26" s="148"/>
      <c r="AK26" s="149"/>
      <c r="AL26" s="149"/>
      <c r="AM26" s="149"/>
      <c r="AN26" s="149"/>
      <c r="AO26" s="150"/>
      <c r="AP26" s="151"/>
      <c r="AQ26" s="152"/>
      <c r="AR26" s="153"/>
      <c r="AS26" s="154"/>
      <c r="AT26" s="147"/>
      <c r="AU26" s="148"/>
      <c r="AV26" s="148"/>
      <c r="AW26" s="149"/>
      <c r="AX26" s="149"/>
      <c r="AY26" s="149"/>
      <c r="AZ26" s="149"/>
      <c r="BA26" s="150"/>
      <c r="BB26" s="151"/>
      <c r="BC26" s="152"/>
      <c r="BD26" s="153"/>
      <c r="BE26" s="154"/>
      <c r="BF26" s="151"/>
      <c r="BG26" s="155"/>
      <c r="BH26" s="149"/>
      <c r="BI26" s="149"/>
      <c r="BJ26" s="149"/>
      <c r="BK26" s="149"/>
      <c r="BL26" s="150"/>
      <c r="BM26" s="156"/>
      <c r="BN26" s="145"/>
      <c r="BO26" s="144"/>
      <c r="BP26" s="157"/>
      <c r="BQ26" s="147"/>
      <c r="BR26" s="148"/>
      <c r="BS26" s="148"/>
      <c r="BT26" s="148"/>
      <c r="BU26" s="149"/>
      <c r="BV26" s="149"/>
      <c r="BW26" s="149"/>
      <c r="BX26" s="149"/>
      <c r="BY26" s="150"/>
      <c r="BZ26" s="151"/>
      <c r="CA26" s="152"/>
      <c r="CB26" s="158"/>
      <c r="CC26" s="159"/>
      <c r="CD26" s="26"/>
      <c r="CE26" s="23"/>
      <c r="CF26" s="24"/>
      <c r="CG26" s="24"/>
      <c r="CH26" s="24"/>
      <c r="CI26" s="24"/>
      <c r="CJ26" s="25"/>
      <c r="CK26" s="22"/>
      <c r="CL26" s="21"/>
      <c r="CM26" s="18"/>
      <c r="CN26" s="37"/>
      <c r="CO26" s="1"/>
      <c r="CP26" s="1"/>
      <c r="CQ26" s="2"/>
      <c r="CR26" s="2"/>
      <c r="CS26" s="2"/>
      <c r="CT26" s="2"/>
      <c r="CU26" s="2"/>
      <c r="CV26" s="41"/>
      <c r="CW26" s="11"/>
      <c r="CX26" s="5"/>
      <c r="CY26" s="33"/>
      <c r="CZ26" s="1"/>
      <c r="DA26" s="1"/>
      <c r="DB26" s="2"/>
      <c r="DC26" s="2"/>
      <c r="DD26" s="2"/>
      <c r="DE26" s="2"/>
      <c r="DF26" s="2"/>
      <c r="DG26" s="41"/>
      <c r="DH26" s="11"/>
      <c r="DI26" s="5"/>
      <c r="DJ26" s="33"/>
      <c r="DK26" s="1"/>
      <c r="DL26" s="1"/>
      <c r="DM26" s="2"/>
      <c r="DN26" s="2"/>
      <c r="DO26" s="2"/>
      <c r="DP26" s="2"/>
      <c r="DQ26" s="2"/>
      <c r="DR26" s="41"/>
      <c r="DS26" s="11"/>
      <c r="DT26" s="5"/>
      <c r="DU26" s="33"/>
      <c r="DV26" s="1"/>
      <c r="DW26" s="1"/>
      <c r="DX26" s="2"/>
      <c r="DY26" s="2"/>
      <c r="DZ26" s="2"/>
      <c r="EA26" s="2"/>
      <c r="EB26" s="2"/>
      <c r="EC26" s="41"/>
      <c r="ED26" s="11"/>
      <c r="EE26" s="5"/>
      <c r="EF26" s="33"/>
      <c r="EG26" s="1"/>
      <c r="EH26" s="1"/>
      <c r="EI26" s="2"/>
      <c r="EJ26" s="2"/>
      <c r="EK26" s="2"/>
      <c r="EL26" s="2"/>
      <c r="EM26" s="2"/>
      <c r="EN26" s="41"/>
      <c r="EO26" s="11"/>
      <c r="EP26" s="5"/>
      <c r="EQ26" s="33"/>
      <c r="ER26" s="1"/>
      <c r="ES26" s="1"/>
      <c r="ET26" s="2"/>
      <c r="EU26" s="2"/>
      <c r="EV26" s="2"/>
      <c r="EW26" s="2"/>
      <c r="EX26" s="2"/>
      <c r="EY26" s="41"/>
      <c r="EZ26" s="11"/>
      <c r="FA26" s="5"/>
      <c r="FB26" s="33"/>
      <c r="FC26" s="1"/>
      <c r="FD26" s="1"/>
      <c r="FE26" s="2"/>
      <c r="FF26" s="2"/>
      <c r="FG26" s="2"/>
      <c r="FH26" s="2"/>
      <c r="FI26" s="2"/>
      <c r="FJ26" s="41"/>
      <c r="FK26" s="11"/>
      <c r="FL26" s="5"/>
      <c r="FM26" s="33"/>
      <c r="FN26" s="1"/>
      <c r="FO26" s="1"/>
      <c r="FP26" s="2"/>
      <c r="FQ26" s="2"/>
      <c r="FR26" s="2"/>
      <c r="FS26" s="2"/>
      <c r="FT26" s="2"/>
      <c r="FU26" s="41"/>
      <c r="FV26" s="11"/>
      <c r="FW26" s="5"/>
      <c r="FX26" s="33"/>
      <c r="FY26" s="1"/>
      <c r="FZ26" s="1"/>
      <c r="GA26" s="2"/>
      <c r="GB26" s="2"/>
      <c r="GC26" s="2"/>
      <c r="GD26" s="2"/>
      <c r="GE26" s="2"/>
      <c r="GF26" s="41"/>
      <c r="GG26" s="11"/>
      <c r="GH26" s="5"/>
      <c r="GI26" s="33"/>
      <c r="GJ26" s="1"/>
      <c r="GK26" s="1"/>
      <c r="GL26" s="2"/>
      <c r="GM26" s="2"/>
      <c r="GN26" s="2"/>
      <c r="GO26" s="2"/>
      <c r="GP26" s="2"/>
      <c r="GQ26" s="41"/>
      <c r="GR26" s="11"/>
      <c r="GS26" s="5"/>
      <c r="GT26" s="33"/>
      <c r="GU26" s="1"/>
      <c r="GV26" s="1"/>
      <c r="GW26" s="2"/>
      <c r="GX26" s="2"/>
      <c r="GY26" s="2"/>
      <c r="GZ26" s="2"/>
      <c r="HA26" s="2"/>
      <c r="HB26" s="41"/>
      <c r="HC26" s="11"/>
      <c r="HD26" s="5"/>
      <c r="HE26" s="33"/>
      <c r="HF26" s="1"/>
      <c r="HG26" s="1"/>
      <c r="HH26" s="2"/>
      <c r="HI26" s="2"/>
      <c r="HJ26" s="2"/>
      <c r="HK26" s="2"/>
      <c r="HL26" s="2"/>
      <c r="HM26" s="41"/>
      <c r="HN26" s="11"/>
      <c r="HO26" s="5"/>
      <c r="HP26" s="33"/>
      <c r="HQ26" s="1"/>
      <c r="HR26" s="1"/>
      <c r="HS26" s="2"/>
      <c r="HT26" s="2"/>
      <c r="HU26" s="2"/>
      <c r="HV26" s="2"/>
      <c r="HW26" s="2"/>
      <c r="HX26" s="41"/>
      <c r="HY26" s="11"/>
      <c r="HZ26" s="5"/>
      <c r="IA26" s="33"/>
      <c r="IB26" s="1"/>
      <c r="IC26" s="1"/>
      <c r="ID26" s="2"/>
      <c r="IE26" s="2"/>
      <c r="IF26" s="2"/>
      <c r="IG26" s="2"/>
      <c r="IH26" s="2"/>
      <c r="II26" s="41"/>
      <c r="IJ26" s="11"/>
      <c r="IK26" s="5"/>
      <c r="IL26" s="33"/>
    </row>
    <row r="27" spans="1:324" x14ac:dyDescent="0.2">
      <c r="A27" s="28">
        <v>1</v>
      </c>
      <c r="B27" s="42" t="s">
        <v>120</v>
      </c>
      <c r="C27" s="20"/>
      <c r="D27" s="43"/>
      <c r="E27" s="43" t="s">
        <v>107</v>
      </c>
      <c r="F27" s="44" t="s">
        <v>104</v>
      </c>
      <c r="G27" s="113"/>
      <c r="H27" s="19"/>
      <c r="I27" s="16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29" t="str">
        <f>IF(ISNA(VLOOKUP(E27,SortLookup!$A$1:$B$5,2,FALSE))," ",VLOOKUP(E27,SortLookup!$A$1:$B$5,2,FALSE))</f>
        <v xml:space="preserve"> </v>
      </c>
      <c r="K27" s="17" t="str">
        <f>IF(ISNA(VLOOKUP(F27,SortLookup!$A$7:$B$11,2,FALSE))," ",VLOOKUP(F27,SortLookup!$A$7:$B$11,2,FALSE))</f>
        <v xml:space="preserve"> </v>
      </c>
      <c r="L27" s="38">
        <f>M27+N27+P27</f>
        <v>112.96</v>
      </c>
      <c r="M27" s="39">
        <f>AC27+AP27+BB27+BM27+BZ27+CK27+CV27+DG27+DR27+EC27+EN27+EY27+FJ27+FU27+GF27+GQ27+HB27+HM27+HX27+II27</f>
        <v>99.96</v>
      </c>
      <c r="N27" s="31">
        <f>AE27+AR27+BD27+BO27+CB27+CM27+CX27+DI27+DT27+EE27+EP27+FA27+FL27+FW27+GH27+GS27+HD27+HO27+HZ27+IK27</f>
        <v>0</v>
      </c>
      <c r="O27" s="32">
        <f>P27</f>
        <v>13</v>
      </c>
      <c r="P27" s="40">
        <f>X27+AK27+AW27+BH27+BU27+CF27+CQ27+DB27+DM27+DX27+EI27+ET27+FE27+FP27+GA27+GL27+GW27+HH27+HS27+ID27</f>
        <v>13</v>
      </c>
      <c r="Q27" s="26">
        <v>2.62</v>
      </c>
      <c r="R27" s="23">
        <v>2.34</v>
      </c>
      <c r="S27" s="23">
        <v>8.82</v>
      </c>
      <c r="T27" s="23">
        <v>3.37</v>
      </c>
      <c r="U27" s="23"/>
      <c r="V27" s="23"/>
      <c r="W27" s="23"/>
      <c r="X27" s="24">
        <v>5</v>
      </c>
      <c r="Y27" s="24">
        <v>0</v>
      </c>
      <c r="Z27" s="24">
        <v>0</v>
      </c>
      <c r="AA27" s="24">
        <v>0</v>
      </c>
      <c r="AB27" s="25">
        <v>0</v>
      </c>
      <c r="AC27" s="22">
        <f>Q27+R27+S27+T27+U27+V27+W27</f>
        <v>17.149999999999999</v>
      </c>
      <c r="AD27" s="21">
        <f>X27</f>
        <v>5</v>
      </c>
      <c r="AE27" s="18">
        <f>(Y27*3)+(Z27*10)+(AA27*5)+(AB27*20)</f>
        <v>0</v>
      </c>
      <c r="AF27" s="37">
        <f>AC27+AD27+AE27</f>
        <v>22.15</v>
      </c>
      <c r="AG27" s="26">
        <v>20.98</v>
      </c>
      <c r="AH27" s="23">
        <v>8.23</v>
      </c>
      <c r="AI27" s="23"/>
      <c r="AJ27" s="23"/>
      <c r="AK27" s="24">
        <v>0</v>
      </c>
      <c r="AL27" s="24">
        <v>0</v>
      </c>
      <c r="AM27" s="24">
        <v>0</v>
      </c>
      <c r="AN27" s="24">
        <v>0</v>
      </c>
      <c r="AO27" s="25">
        <v>0</v>
      </c>
      <c r="AP27" s="22">
        <f>AG27+AH27+AI27+AJ27</f>
        <v>29.21</v>
      </c>
      <c r="AQ27" s="21">
        <f>AK27</f>
        <v>0</v>
      </c>
      <c r="AR27" s="18">
        <f>(AL27*3)+(AM27*10)+(AN27*5)+(AO27*20)</f>
        <v>0</v>
      </c>
      <c r="AS27" s="37">
        <f>AP27+AQ27+AR27</f>
        <v>29.21</v>
      </c>
      <c r="AT27" s="26">
        <v>33.07</v>
      </c>
      <c r="AU27" s="23"/>
      <c r="AV27" s="23"/>
      <c r="AW27" s="24">
        <v>2</v>
      </c>
      <c r="AX27" s="24">
        <v>0</v>
      </c>
      <c r="AY27" s="24">
        <v>0</v>
      </c>
      <c r="AZ27" s="24">
        <v>0</v>
      </c>
      <c r="BA27" s="25">
        <v>0</v>
      </c>
      <c r="BB27" s="22">
        <f>AT27+AU27+AV27</f>
        <v>33.07</v>
      </c>
      <c r="BC27" s="21">
        <f>AW27</f>
        <v>2</v>
      </c>
      <c r="BD27" s="18">
        <f>(AX27*3)+(AY27*10)+(AZ27*5)+(BA27*20)</f>
        <v>0</v>
      </c>
      <c r="BE27" s="37">
        <f>BB27+BC27+BD27</f>
        <v>35.07</v>
      </c>
      <c r="BF27" s="22"/>
      <c r="BG27" s="36"/>
      <c r="BH27" s="24"/>
      <c r="BI27" s="24"/>
      <c r="BJ27" s="24"/>
      <c r="BK27" s="24"/>
      <c r="BL27" s="25"/>
      <c r="BM27" s="35">
        <f>BF27+BG27</f>
        <v>0</v>
      </c>
      <c r="BN27" s="32">
        <f>BH27/2</f>
        <v>0</v>
      </c>
      <c r="BO27" s="31">
        <f>(BI27*3)+(BJ27*5)+(BK27*5)+(BL27*20)</f>
        <v>0</v>
      </c>
      <c r="BP27" s="30">
        <f>BM27+BN27+BO27</f>
        <v>0</v>
      </c>
      <c r="BQ27" s="26">
        <v>2.78</v>
      </c>
      <c r="BR27" s="23">
        <v>3.23</v>
      </c>
      <c r="BS27" s="23">
        <v>11.17</v>
      </c>
      <c r="BT27" s="23">
        <v>3.35</v>
      </c>
      <c r="BU27" s="24">
        <v>6</v>
      </c>
      <c r="BV27" s="24">
        <v>0</v>
      </c>
      <c r="BW27" s="24">
        <v>0</v>
      </c>
      <c r="BX27" s="24">
        <v>0</v>
      </c>
      <c r="BY27" s="25">
        <v>0</v>
      </c>
      <c r="BZ27" s="22">
        <f>BQ27+BR27+BS27+BT27</f>
        <v>20.53</v>
      </c>
      <c r="CA27" s="21">
        <f>BU27</f>
        <v>6</v>
      </c>
      <c r="CB27" s="27">
        <f>(BV27*3)+(BW27*10)+(BX27*5)+(BY27*20)</f>
        <v>0</v>
      </c>
      <c r="CC27" s="46">
        <f>BZ27+CA27+CB27</f>
        <v>26.53</v>
      </c>
      <c r="CD27" s="26"/>
      <c r="CE27" s="23"/>
      <c r="CF27" s="24"/>
      <c r="CG27" s="24"/>
      <c r="CH27" s="24"/>
      <c r="CI27" s="24"/>
      <c r="CJ27" s="25"/>
      <c r="CK27" s="22">
        <f>CD27+CE27</f>
        <v>0</v>
      </c>
      <c r="CL27" s="21">
        <f>CF27</f>
        <v>0</v>
      </c>
      <c r="CM27" s="18">
        <f>(CG27*3)+(CH27*10)+(CI27*5)+(CJ27*20)</f>
        <v>0</v>
      </c>
      <c r="CN27" s="37">
        <f>CK27+CL27+CM27</f>
        <v>0</v>
      </c>
      <c r="CV27" s="118"/>
      <c r="CY27" s="118"/>
      <c r="CZ27" s="118"/>
      <c r="DG27" s="118"/>
      <c r="DJ27" s="118"/>
      <c r="DK27" s="118"/>
      <c r="DR27" s="118"/>
      <c r="DU27" s="118"/>
      <c r="DV27" s="118"/>
      <c r="EC27" s="118"/>
      <c r="EF27" s="118"/>
      <c r="EG27" s="118"/>
      <c r="EN27" s="118"/>
      <c r="EQ27" s="118"/>
      <c r="ER27" s="118"/>
      <c r="EY27" s="118"/>
      <c r="FB27" s="118"/>
      <c r="FC27" s="118"/>
      <c r="FJ27" s="118"/>
      <c r="FM27" s="118"/>
      <c r="FN27" s="118"/>
      <c r="FU27" s="118"/>
      <c r="FX27" s="118"/>
      <c r="FY27" s="118"/>
      <c r="GF27" s="118"/>
      <c r="GI27" s="118"/>
      <c r="GJ27" s="118"/>
      <c r="GQ27" s="118"/>
      <c r="GT27" s="118"/>
      <c r="GU27" s="118"/>
      <c r="HB27" s="118"/>
      <c r="HE27" s="118"/>
      <c r="HF27" s="118"/>
      <c r="HM27" s="118"/>
      <c r="HP27" s="118"/>
      <c r="HQ27" s="118"/>
      <c r="HX27" s="118"/>
      <c r="IA27" s="118"/>
      <c r="IB27" s="118"/>
      <c r="II27" s="118"/>
      <c r="IM27" s="125"/>
    </row>
    <row r="28" spans="1:324" ht="3" customHeight="1" x14ac:dyDescent="0.2">
      <c r="A28" s="132"/>
      <c r="B28" s="133"/>
      <c r="C28" s="134"/>
      <c r="D28" s="135"/>
      <c r="E28" s="135"/>
      <c r="F28" s="136"/>
      <c r="G28" s="137"/>
      <c r="H28" s="138"/>
      <c r="I28" s="139"/>
      <c r="J28" s="140"/>
      <c r="K28" s="141"/>
      <c r="L28" s="142"/>
      <c r="M28" s="143"/>
      <c r="N28" s="144"/>
      <c r="O28" s="145"/>
      <c r="P28" s="146"/>
      <c r="Q28" s="147"/>
      <c r="R28" s="148"/>
      <c r="S28" s="148"/>
      <c r="T28" s="148"/>
      <c r="U28" s="148"/>
      <c r="V28" s="148"/>
      <c r="W28" s="148"/>
      <c r="X28" s="149"/>
      <c r="Y28" s="149"/>
      <c r="Z28" s="149"/>
      <c r="AA28" s="149"/>
      <c r="AB28" s="150"/>
      <c r="AC28" s="151"/>
      <c r="AD28" s="152"/>
      <c r="AE28" s="153"/>
      <c r="AF28" s="154"/>
      <c r="AG28" s="147"/>
      <c r="AH28" s="148"/>
      <c r="AI28" s="148"/>
      <c r="AJ28" s="148"/>
      <c r="AK28" s="149"/>
      <c r="AL28" s="149"/>
      <c r="AM28" s="149"/>
      <c r="AN28" s="149"/>
      <c r="AO28" s="150"/>
      <c r="AP28" s="151"/>
      <c r="AQ28" s="152"/>
      <c r="AR28" s="153"/>
      <c r="AS28" s="154"/>
      <c r="AT28" s="147"/>
      <c r="AU28" s="148"/>
      <c r="AV28" s="148"/>
      <c r="AW28" s="149"/>
      <c r="AX28" s="149"/>
      <c r="AY28" s="149"/>
      <c r="AZ28" s="149"/>
      <c r="BA28" s="150"/>
      <c r="BB28" s="151"/>
      <c r="BC28" s="152"/>
      <c r="BD28" s="153"/>
      <c r="BE28" s="154"/>
      <c r="BF28" s="151"/>
      <c r="BG28" s="155"/>
      <c r="BH28" s="149"/>
      <c r="BI28" s="149"/>
      <c r="BJ28" s="149"/>
      <c r="BK28" s="149"/>
      <c r="BL28" s="150"/>
      <c r="BM28" s="156"/>
      <c r="BN28" s="145"/>
      <c r="BO28" s="144"/>
      <c r="BP28" s="157"/>
      <c r="BQ28" s="147"/>
      <c r="BR28" s="148"/>
      <c r="BS28" s="148"/>
      <c r="BT28" s="148"/>
      <c r="BU28" s="149"/>
      <c r="BV28" s="149"/>
      <c r="BW28" s="149"/>
      <c r="BX28" s="149"/>
      <c r="BY28" s="150"/>
      <c r="BZ28" s="151"/>
      <c r="CA28" s="152"/>
      <c r="CB28" s="158"/>
      <c r="CC28" s="159"/>
      <c r="CD28" s="26"/>
      <c r="CE28" s="23"/>
      <c r="CF28" s="24"/>
      <c r="CG28" s="24"/>
      <c r="CH28" s="24"/>
      <c r="CI28" s="24"/>
      <c r="CJ28" s="25"/>
      <c r="CK28" s="22"/>
      <c r="CL28" s="21"/>
      <c r="CM28" s="18"/>
      <c r="CN28" s="37"/>
      <c r="CV28" s="118"/>
      <c r="CY28" s="118"/>
      <c r="CZ28" s="118"/>
      <c r="DG28" s="118"/>
      <c r="DJ28" s="118"/>
      <c r="DK28" s="118"/>
      <c r="DR28" s="118"/>
      <c r="DU28" s="118"/>
      <c r="DV28" s="118"/>
      <c r="EC28" s="118"/>
      <c r="EF28" s="118"/>
      <c r="EG28" s="118"/>
      <c r="EN28" s="118"/>
      <c r="EQ28" s="118"/>
      <c r="ER28" s="118"/>
      <c r="EY28" s="118"/>
      <c r="FB28" s="118"/>
      <c r="FC28" s="118"/>
      <c r="FJ28" s="118"/>
      <c r="FM28" s="118"/>
      <c r="FN28" s="118"/>
      <c r="FU28" s="118"/>
      <c r="FX28" s="118"/>
      <c r="FY28" s="118"/>
      <c r="GF28" s="118"/>
      <c r="GI28" s="118"/>
      <c r="GJ28" s="118"/>
      <c r="GQ28" s="118"/>
      <c r="GT28" s="118"/>
      <c r="GU28" s="118"/>
      <c r="HB28" s="118"/>
      <c r="HE28" s="118"/>
      <c r="HF28" s="118"/>
      <c r="HM28" s="118"/>
      <c r="HP28" s="118"/>
      <c r="HQ28" s="118"/>
      <c r="HX28" s="118"/>
      <c r="IA28" s="118"/>
      <c r="IB28" s="118"/>
      <c r="II28" s="118"/>
      <c r="IM28" s="125"/>
    </row>
    <row r="29" spans="1:324" x14ac:dyDescent="0.2">
      <c r="A29" s="28">
        <v>1</v>
      </c>
      <c r="B29" s="42" t="s">
        <v>124</v>
      </c>
      <c r="C29" s="20"/>
      <c r="D29" s="43"/>
      <c r="E29" s="43" t="s">
        <v>15</v>
      </c>
      <c r="F29" s="44" t="s">
        <v>19</v>
      </c>
      <c r="G29" s="113"/>
      <c r="H29" s="19"/>
      <c r="I29" s="16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29">
        <f>IF(ISNA(VLOOKUP(E29,SortLookup!$A$1:$B$5,2,FALSE))," ",VLOOKUP(E29,SortLookup!$A$1:$B$5,2,FALSE))</f>
        <v>0</v>
      </c>
      <c r="K29" s="17">
        <f>IF(ISNA(VLOOKUP(F29,SortLookup!$A$7:$B$11,2,FALSE))," ",VLOOKUP(F29,SortLookup!$A$7:$B$11,2,FALSE))</f>
        <v>0</v>
      </c>
      <c r="L29" s="38">
        <f>M29+N29+P29</f>
        <v>106.85</v>
      </c>
      <c r="M29" s="39">
        <f>AC29+AP29+BB29+BM29+BZ29+CK29+CV29+DG29+DR29+EC29+EN29+EY29+FJ29+FU29+GF29+GQ29+HB29+HM29+HX29+II29</f>
        <v>89.85</v>
      </c>
      <c r="N29" s="31">
        <f>AE29+AR29+BD29+BO29+CB29+CM29+CX29+DI29+DT29+EE29+EP29+FA29+FL29+FW29+GH29+GS29+HD29+HO29+HZ29+IK29</f>
        <v>0</v>
      </c>
      <c r="O29" s="32">
        <f>P29</f>
        <v>17</v>
      </c>
      <c r="P29" s="40">
        <f>X29+AK29+AW29+BH29+BU29+CF29+CQ29+DB29+DM29+DX29+EI29+ET29+FE29+FP29+GA29+GL29+GW29+HH29+HS29+ID29</f>
        <v>17</v>
      </c>
      <c r="Q29" s="26">
        <v>3.76</v>
      </c>
      <c r="R29" s="23">
        <v>4.71</v>
      </c>
      <c r="S29" s="23">
        <v>8.8800000000000008</v>
      </c>
      <c r="T29" s="23">
        <v>4.1900000000000004</v>
      </c>
      <c r="U29" s="23"/>
      <c r="V29" s="23"/>
      <c r="W29" s="23"/>
      <c r="X29" s="24">
        <v>3</v>
      </c>
      <c r="Y29" s="24">
        <v>0</v>
      </c>
      <c r="Z29" s="24">
        <v>0</v>
      </c>
      <c r="AA29" s="24">
        <v>0</v>
      </c>
      <c r="AB29" s="25">
        <v>0</v>
      </c>
      <c r="AC29" s="22">
        <f>Q29+R29+S29+T29+U29+V29+W29</f>
        <v>21.54</v>
      </c>
      <c r="AD29" s="21">
        <f>X29</f>
        <v>3</v>
      </c>
      <c r="AE29" s="18">
        <f>(Y29*3)+(Z29*10)+(AA29*5)+(AB29*20)</f>
        <v>0</v>
      </c>
      <c r="AF29" s="37">
        <f>AC29+AD29+AE29</f>
        <v>24.54</v>
      </c>
      <c r="AG29" s="26">
        <v>12.97</v>
      </c>
      <c r="AH29" s="23">
        <v>12.75</v>
      </c>
      <c r="AI29" s="23"/>
      <c r="AJ29" s="23"/>
      <c r="AK29" s="24">
        <v>1</v>
      </c>
      <c r="AL29" s="24">
        <v>0</v>
      </c>
      <c r="AM29" s="24">
        <v>0</v>
      </c>
      <c r="AN29" s="24">
        <v>0</v>
      </c>
      <c r="AO29" s="25">
        <v>0</v>
      </c>
      <c r="AP29" s="22">
        <f>AG29+AH29+AI29+AJ29</f>
        <v>25.72</v>
      </c>
      <c r="AQ29" s="21">
        <f>AK29</f>
        <v>1</v>
      </c>
      <c r="AR29" s="18">
        <f>(AL29*3)+(AM29*10)+(AN29*5)+(AO29*20)</f>
        <v>0</v>
      </c>
      <c r="AS29" s="37">
        <f>AP29+AQ29+AR29</f>
        <v>26.72</v>
      </c>
      <c r="AT29" s="26">
        <v>20.97</v>
      </c>
      <c r="AU29" s="23"/>
      <c r="AV29" s="23"/>
      <c r="AW29" s="24">
        <v>3</v>
      </c>
      <c r="AX29" s="24">
        <v>0</v>
      </c>
      <c r="AY29" s="24">
        <v>0</v>
      </c>
      <c r="AZ29" s="24">
        <v>0</v>
      </c>
      <c r="BA29" s="25">
        <v>0</v>
      </c>
      <c r="BB29" s="22">
        <f>AT29+AU29+AV29</f>
        <v>20.97</v>
      </c>
      <c r="BC29" s="21">
        <f>AW29</f>
        <v>3</v>
      </c>
      <c r="BD29" s="18">
        <f>(AX29*3)+(AY29*10)+(AZ29*5)+(BA29*20)</f>
        <v>0</v>
      </c>
      <c r="BE29" s="37">
        <f>BB29+BC29+BD29</f>
        <v>23.97</v>
      </c>
      <c r="BF29" s="22"/>
      <c r="BG29" s="36"/>
      <c r="BH29" s="24"/>
      <c r="BI29" s="24"/>
      <c r="BJ29" s="24"/>
      <c r="BK29" s="24"/>
      <c r="BL29" s="25"/>
      <c r="BM29" s="35">
        <f>BF29+BG29</f>
        <v>0</v>
      </c>
      <c r="BN29" s="32">
        <f>BH29/2</f>
        <v>0</v>
      </c>
      <c r="BO29" s="31">
        <f>(BI29*3)+(BJ29*5)+(BK29*5)+(BL29*20)</f>
        <v>0</v>
      </c>
      <c r="BP29" s="30">
        <f>BM29+BN29+BO29</f>
        <v>0</v>
      </c>
      <c r="BQ29" s="26">
        <v>3.13</v>
      </c>
      <c r="BR29" s="23">
        <v>5.13</v>
      </c>
      <c r="BS29" s="23">
        <v>8.6300000000000008</v>
      </c>
      <c r="BT29" s="23">
        <v>4.7300000000000004</v>
      </c>
      <c r="BU29" s="24">
        <v>10</v>
      </c>
      <c r="BV29" s="24">
        <v>0</v>
      </c>
      <c r="BW29" s="24">
        <v>0</v>
      </c>
      <c r="BX29" s="24">
        <v>0</v>
      </c>
      <c r="BY29" s="25">
        <v>0</v>
      </c>
      <c r="BZ29" s="22">
        <f>BQ29+BR29+BS29+BT29</f>
        <v>21.62</v>
      </c>
      <c r="CA29" s="21">
        <f>BU29</f>
        <v>10</v>
      </c>
      <c r="CB29" s="27">
        <f>(BV29*3)+(BW29*10)+(BX29*5)+(BY29*20)</f>
        <v>0</v>
      </c>
      <c r="CC29" s="46">
        <f>BZ29+CA29+CB29</f>
        <v>31.62</v>
      </c>
      <c r="CD29" s="26"/>
      <c r="CE29" s="23"/>
      <c r="CF29" s="24"/>
      <c r="CG29" s="24"/>
      <c r="CH29" s="24"/>
      <c r="CI29" s="24"/>
      <c r="CJ29" s="25"/>
      <c r="CK29" s="22">
        <f>CD29+CE29</f>
        <v>0</v>
      </c>
      <c r="CL29" s="21">
        <f>CF29</f>
        <v>0</v>
      </c>
      <c r="CM29" s="18">
        <f>(CG29*3)+(CH29*10)+(CI29*5)+(CJ29*20)</f>
        <v>0</v>
      </c>
      <c r="CN29" s="37">
        <f>CK29+CL29+CM29</f>
        <v>0</v>
      </c>
      <c r="IM29" s="125"/>
    </row>
    <row r="30" spans="1:324" x14ac:dyDescent="0.2">
      <c r="A30" s="28">
        <v>2</v>
      </c>
      <c r="B30" s="54" t="s">
        <v>128</v>
      </c>
      <c r="C30" s="55"/>
      <c r="D30" s="56"/>
      <c r="E30" s="56" t="s">
        <v>15</v>
      </c>
      <c r="F30" s="57" t="s">
        <v>21</v>
      </c>
      <c r="G30" s="114"/>
      <c r="H30" s="58"/>
      <c r="I30" s="59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60">
        <f>IF(ISNA(VLOOKUP(E30,SortLookup!$A$1:$B$5,2,FALSE))," ",VLOOKUP(E30,SortLookup!$A$1:$B$5,2,FALSE))</f>
        <v>0</v>
      </c>
      <c r="K30" s="61">
        <f>IF(ISNA(VLOOKUP(F30,SortLookup!$A$7:$B$11,2,FALSE))," ",VLOOKUP(F30,SortLookup!$A$7:$B$11,2,FALSE))</f>
        <v>2</v>
      </c>
      <c r="L30" s="38">
        <f>M30+N30+P30</f>
        <v>190.94</v>
      </c>
      <c r="M30" s="39">
        <f>AC30+AP30+BB30+BM30+BZ30+CK30+CV30+DG30+DR30+EC30+EN30+EY30+FJ30+FU30+GF30+GQ30+HB30+HM30+HX30+II30</f>
        <v>141.94</v>
      </c>
      <c r="N30" s="31">
        <f>AE30+AR30+BD30+BO30+CB30+CM30+CX30+DI30+DT30+EE30+EP30+FA30+FL30+FW30+GH30+GS30+HD30+HO30+HZ30+IK30</f>
        <v>0</v>
      </c>
      <c r="O30" s="32">
        <f>P30</f>
        <v>49</v>
      </c>
      <c r="P30" s="40">
        <f>X30+AK30+AW30+BH30+BU30+CF30+CQ30+DB30+DM30+DX30+EI30+ET30+FE30+FP30+GA30+GL30+GW30+HH30+HS30+ID30</f>
        <v>49</v>
      </c>
      <c r="Q30" s="62">
        <v>4.3600000000000003</v>
      </c>
      <c r="R30" s="63">
        <v>5.85</v>
      </c>
      <c r="S30" s="63">
        <v>10.28</v>
      </c>
      <c r="T30" s="63">
        <v>4.95</v>
      </c>
      <c r="U30" s="63"/>
      <c r="V30" s="63"/>
      <c r="W30" s="63"/>
      <c r="X30" s="24">
        <v>11</v>
      </c>
      <c r="Y30" s="24">
        <v>0</v>
      </c>
      <c r="Z30" s="24">
        <v>0</v>
      </c>
      <c r="AA30" s="24">
        <v>0</v>
      </c>
      <c r="AB30" s="25">
        <v>0</v>
      </c>
      <c r="AC30" s="35">
        <f>Q30+R30+S30+T30+U30+V30+W30</f>
        <v>25.44</v>
      </c>
      <c r="AD30" s="32">
        <f>X30</f>
        <v>11</v>
      </c>
      <c r="AE30" s="31">
        <f>(Y30*3)+(Z30*10)+(AA30*5)+(AB30*20)</f>
        <v>0</v>
      </c>
      <c r="AF30" s="66">
        <f>AC30+AD30+AE30</f>
        <v>36.44</v>
      </c>
      <c r="AG30" s="62">
        <v>19.149999999999999</v>
      </c>
      <c r="AH30" s="63">
        <v>49.38</v>
      </c>
      <c r="AI30" s="63"/>
      <c r="AJ30" s="63"/>
      <c r="AK30" s="24">
        <v>22</v>
      </c>
      <c r="AL30" s="24">
        <v>0</v>
      </c>
      <c r="AM30" s="24">
        <v>0</v>
      </c>
      <c r="AN30" s="24">
        <v>0</v>
      </c>
      <c r="AO30" s="25">
        <v>0</v>
      </c>
      <c r="AP30" s="35">
        <f>AG30+AH30+AI30+AJ30</f>
        <v>68.53</v>
      </c>
      <c r="AQ30" s="32">
        <f>AK30</f>
        <v>22</v>
      </c>
      <c r="AR30" s="31">
        <f>(AL30*3)+(AM30*10)+(AN30*5)+(AO30*20)</f>
        <v>0</v>
      </c>
      <c r="AS30" s="66">
        <f>AP30+AQ30+AR30</f>
        <v>90.53</v>
      </c>
      <c r="AT30" s="62">
        <v>25.77</v>
      </c>
      <c r="AU30" s="63"/>
      <c r="AV30" s="63"/>
      <c r="AW30" s="24">
        <v>7</v>
      </c>
      <c r="AX30" s="24">
        <v>0</v>
      </c>
      <c r="AY30" s="24">
        <v>0</v>
      </c>
      <c r="AZ30" s="24">
        <v>0</v>
      </c>
      <c r="BA30" s="25">
        <v>0</v>
      </c>
      <c r="BB30" s="35">
        <f>AT30+AU30+AV30</f>
        <v>25.77</v>
      </c>
      <c r="BC30" s="32">
        <f>AW30</f>
        <v>7</v>
      </c>
      <c r="BD30" s="31">
        <f>(AX30*3)+(AY30*10)+(AZ30*5)+(BA30*20)</f>
        <v>0</v>
      </c>
      <c r="BE30" s="66">
        <f>BB30+BC30+BD30</f>
        <v>32.770000000000003</v>
      </c>
      <c r="BF30" s="35"/>
      <c r="BG30" s="73"/>
      <c r="BH30" s="64"/>
      <c r="BI30" s="64"/>
      <c r="BJ30" s="64"/>
      <c r="BK30" s="64"/>
      <c r="BL30" s="65"/>
      <c r="BM30" s="35">
        <f>BF30+BG30</f>
        <v>0</v>
      </c>
      <c r="BN30" s="32">
        <f>BH30/2</f>
        <v>0</v>
      </c>
      <c r="BO30" s="31">
        <f>(BI30*3)+(BJ30*5)+(BK30*5)+(BL30*20)</f>
        <v>0</v>
      </c>
      <c r="BP30" s="30">
        <f>BM30+BN30+BO30</f>
        <v>0</v>
      </c>
      <c r="BQ30" s="62">
        <v>4.4400000000000004</v>
      </c>
      <c r="BR30" s="63">
        <v>4.8099999999999996</v>
      </c>
      <c r="BS30" s="63">
        <v>8.52</v>
      </c>
      <c r="BT30" s="63">
        <v>4.43</v>
      </c>
      <c r="BU30" s="24">
        <v>9</v>
      </c>
      <c r="BV30" s="24">
        <v>0</v>
      </c>
      <c r="BW30" s="24">
        <v>0</v>
      </c>
      <c r="BX30" s="24">
        <v>0</v>
      </c>
      <c r="BY30" s="25">
        <v>0</v>
      </c>
      <c r="BZ30" s="35">
        <f>BQ30+BR30+BS30+BT30</f>
        <v>22.2</v>
      </c>
      <c r="CA30" s="32">
        <f>BU30</f>
        <v>9</v>
      </c>
      <c r="CB30" s="83">
        <f>(BV30*3)+(BW30*10)+(BX30*5)+(BY30*20)</f>
        <v>0</v>
      </c>
      <c r="CC30" s="84">
        <f>BZ30+CA30+CB30</f>
        <v>31.2</v>
      </c>
      <c r="CD30" s="62"/>
      <c r="CE30" s="63"/>
      <c r="CF30" s="24"/>
      <c r="CG30" s="24"/>
      <c r="CH30" s="24"/>
      <c r="CI30" s="24"/>
      <c r="CJ30" s="65"/>
      <c r="CK30" s="35">
        <f>CD30+CE30</f>
        <v>0</v>
      </c>
      <c r="CL30" s="32">
        <f>CF30</f>
        <v>0</v>
      </c>
      <c r="CM30" s="31">
        <f>(CG30*3)+(CH30*10)+(CI30*5)+(CJ30*20)</f>
        <v>0</v>
      </c>
      <c r="CN30" s="66">
        <f>CK30+CL30+CM30</f>
        <v>0</v>
      </c>
    </row>
    <row r="31" spans="1:324" x14ac:dyDescent="0.2">
      <c r="A31" s="28">
        <v>3</v>
      </c>
      <c r="B31" s="42" t="s">
        <v>111</v>
      </c>
      <c r="C31" s="20"/>
      <c r="D31" s="43"/>
      <c r="E31" s="43" t="s">
        <v>15</v>
      </c>
      <c r="F31" s="44" t="s">
        <v>22</v>
      </c>
      <c r="G31" s="113"/>
      <c r="H31" s="19"/>
      <c r="I31" s="16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29">
        <f>IF(ISNA(VLOOKUP(E31,SortLookup!$A$1:$B$5,2,FALSE))," ",VLOOKUP(E31,SortLookup!$A$1:$B$5,2,FALSE))</f>
        <v>0</v>
      </c>
      <c r="K31" s="17">
        <f>IF(ISNA(VLOOKUP(F31,SortLookup!$A$7:$B$11,2,FALSE))," ",VLOOKUP(F31,SortLookup!$A$7:$B$11,2,FALSE))</f>
        <v>3</v>
      </c>
      <c r="L31" s="38">
        <f>M31+N31+P31</f>
        <v>209.07</v>
      </c>
      <c r="M31" s="39">
        <f>AC31+AP31+BB31+BM31+BZ31+CK31+CV31+DG31+DR31+EC31+EN31+EY31+FJ31+FU31+GF31+GQ31+HB31+HM31+HX31+II31</f>
        <v>151.07</v>
      </c>
      <c r="N31" s="31">
        <f>AE31+AR31+BD31+BO31+CB31+CM31+CX31+DI31+DT31+EE31+EP31+FA31+FL31+FW31+GH31+GS31+HD31+HO31+HZ31+IK31</f>
        <v>6</v>
      </c>
      <c r="O31" s="32">
        <f>P31</f>
        <v>52</v>
      </c>
      <c r="P31" s="40">
        <f>X31+AK31+AW31+BH31+BU31+CF31+CQ31+DB31+DM31+DX31+EI31+ET31+FE31+FP31+GA31+GL31+GW31+HH31+HS31+ID31</f>
        <v>52</v>
      </c>
      <c r="Q31" s="26">
        <v>4.8</v>
      </c>
      <c r="R31" s="23">
        <v>5.25</v>
      </c>
      <c r="S31" s="23">
        <v>8.92</v>
      </c>
      <c r="T31" s="23">
        <v>4.9000000000000004</v>
      </c>
      <c r="U31" s="23"/>
      <c r="V31" s="23"/>
      <c r="W31" s="23"/>
      <c r="X31" s="24">
        <v>20</v>
      </c>
      <c r="Y31" s="24">
        <v>0</v>
      </c>
      <c r="Z31" s="24">
        <v>0</v>
      </c>
      <c r="AA31" s="24">
        <v>0</v>
      </c>
      <c r="AB31" s="25">
        <v>0</v>
      </c>
      <c r="AC31" s="22">
        <f>Q31+R31+S31+T31+U31+V31+W31</f>
        <v>23.87</v>
      </c>
      <c r="AD31" s="21">
        <f>X31</f>
        <v>20</v>
      </c>
      <c r="AE31" s="18">
        <f>(Y31*3)+(Z31*10)+(AA31*5)+(AB31*20)</f>
        <v>0</v>
      </c>
      <c r="AF31" s="37">
        <f>AC31+AD31+AE31</f>
        <v>43.87</v>
      </c>
      <c r="AG31" s="26">
        <v>34.020000000000003</v>
      </c>
      <c r="AH31" s="23">
        <v>30.46</v>
      </c>
      <c r="AI31" s="23"/>
      <c r="AJ31" s="23"/>
      <c r="AK31" s="24">
        <v>18</v>
      </c>
      <c r="AL31" s="24">
        <v>2</v>
      </c>
      <c r="AM31" s="24">
        <v>0</v>
      </c>
      <c r="AN31" s="24">
        <v>0</v>
      </c>
      <c r="AO31" s="25">
        <v>0</v>
      </c>
      <c r="AP31" s="22">
        <f>AG31+AH31+AI31+AJ31</f>
        <v>64.48</v>
      </c>
      <c r="AQ31" s="21">
        <f>AK31</f>
        <v>18</v>
      </c>
      <c r="AR31" s="18">
        <f>(AL31*3)+(AM31*10)+(AN31*5)+(AO31*20)</f>
        <v>6</v>
      </c>
      <c r="AS31" s="37">
        <f>AP31+AQ31+AR31</f>
        <v>88.48</v>
      </c>
      <c r="AT31" s="26">
        <v>35.17</v>
      </c>
      <c r="AU31" s="23"/>
      <c r="AV31" s="23"/>
      <c r="AW31" s="24">
        <v>2</v>
      </c>
      <c r="AX31" s="24">
        <v>0</v>
      </c>
      <c r="AY31" s="24">
        <v>0</v>
      </c>
      <c r="AZ31" s="24">
        <v>0</v>
      </c>
      <c r="BA31" s="25">
        <v>0</v>
      </c>
      <c r="BB31" s="22">
        <f>AT31+AU31+AV31</f>
        <v>35.17</v>
      </c>
      <c r="BC31" s="21">
        <f>AW31</f>
        <v>2</v>
      </c>
      <c r="BD31" s="18">
        <f>(AX31*3)+(AY31*10)+(AZ31*5)+(BA31*20)</f>
        <v>0</v>
      </c>
      <c r="BE31" s="66">
        <f>BB31+BC31+BD31</f>
        <v>37.17</v>
      </c>
      <c r="BF31" s="22"/>
      <c r="BG31" s="36"/>
      <c r="BH31" s="24"/>
      <c r="BI31" s="24"/>
      <c r="BJ31" s="24"/>
      <c r="BK31" s="24"/>
      <c r="BL31" s="25"/>
      <c r="BM31" s="35">
        <f>BF31+BG31</f>
        <v>0</v>
      </c>
      <c r="BN31" s="32">
        <f>BH31/2</f>
        <v>0</v>
      </c>
      <c r="BO31" s="31">
        <f>(BI31*3)+(BJ31*5)+(BK31*5)+(BL31*20)</f>
        <v>0</v>
      </c>
      <c r="BP31" s="30">
        <f>BM31+BN31+BO31</f>
        <v>0</v>
      </c>
      <c r="BQ31" s="26">
        <v>5.81</v>
      </c>
      <c r="BR31" s="23">
        <v>5.79</v>
      </c>
      <c r="BS31" s="23">
        <v>10.49</v>
      </c>
      <c r="BT31" s="23">
        <v>5.46</v>
      </c>
      <c r="BU31" s="24">
        <v>12</v>
      </c>
      <c r="BV31" s="24">
        <v>0</v>
      </c>
      <c r="BW31" s="24">
        <v>0</v>
      </c>
      <c r="BX31" s="24">
        <v>0</v>
      </c>
      <c r="BY31" s="25">
        <v>0</v>
      </c>
      <c r="BZ31" s="22">
        <f>BQ31+BR31+BS31+BT31</f>
        <v>27.55</v>
      </c>
      <c r="CA31" s="21">
        <f>BU31</f>
        <v>12</v>
      </c>
      <c r="CB31" s="27">
        <f>(BV31*3)+(BW31*10)+(BX31*5)+(BY31*20)</f>
        <v>0</v>
      </c>
      <c r="CC31" s="46">
        <f>BZ31+CA31+CB31</f>
        <v>39.549999999999997</v>
      </c>
      <c r="CD31" s="26"/>
      <c r="CE31" s="23"/>
      <c r="CF31" s="24"/>
      <c r="CG31" s="24"/>
      <c r="CH31" s="24"/>
      <c r="CI31" s="24"/>
      <c r="CJ31" s="25"/>
      <c r="CK31" s="22">
        <f>CD31+CE31</f>
        <v>0</v>
      </c>
      <c r="CL31" s="21">
        <f>CF31</f>
        <v>0</v>
      </c>
      <c r="CM31" s="18">
        <f>(CG31*3)+(CH31*10)+(CI31*5)+(CJ31*20)</f>
        <v>0</v>
      </c>
      <c r="CN31" s="37">
        <f>CK31+CL31+CM31</f>
        <v>0</v>
      </c>
    </row>
    <row r="32" spans="1:324" s="50" customFormat="1" x14ac:dyDescent="0.2">
      <c r="A32" s="28">
        <v>4</v>
      </c>
      <c r="B32" s="42" t="s">
        <v>132</v>
      </c>
      <c r="C32" s="20"/>
      <c r="D32" s="43"/>
      <c r="E32" s="43" t="s">
        <v>15</v>
      </c>
      <c r="F32" s="44" t="s">
        <v>104</v>
      </c>
      <c r="G32" s="113"/>
      <c r="H32" s="19"/>
      <c r="I32" s="16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29">
        <f>IF(ISNA(VLOOKUP(E32,SortLookup!$A$1:$B$5,2,FALSE))," ",VLOOKUP(E32,SortLookup!$A$1:$B$5,2,FALSE))</f>
        <v>0</v>
      </c>
      <c r="K32" s="17" t="str">
        <f>IF(ISNA(VLOOKUP(F32,SortLookup!$A$7:$B$11,2,FALSE))," ",VLOOKUP(F32,SortLookup!$A$7:$B$11,2,FALSE))</f>
        <v xml:space="preserve"> </v>
      </c>
      <c r="L32" s="38">
        <f>M32+N32+P32</f>
        <v>292.39999999999998</v>
      </c>
      <c r="M32" s="39">
        <f>AC32+AP32+BB32+BM32+BZ32+CK32+CV15+DG15+DR15+EC15+EN15+EY15+FJ15+FU15+GF15+GQ15+HB15+HM15+HX15+II15</f>
        <v>181.4</v>
      </c>
      <c r="N32" s="31">
        <f>AE32+AR32+BD32+BO32+CB32+CM32+CX15+DI15+DT15+EE15+EP15+FA15+FL15+FW15+GH15+GS15+HD15+HO15+HZ15+IK15</f>
        <v>8</v>
      </c>
      <c r="O32" s="32">
        <f>P32</f>
        <v>103</v>
      </c>
      <c r="P32" s="40">
        <f>X32+AK32+AW32+BH32+BU32+CF32+CQ15+DB15+DM15+DX15+EI15+ET15+FE15+FP15+GA15+GL15+GW15+HH15+HS15+ID15</f>
        <v>103</v>
      </c>
      <c r="Q32" s="26">
        <v>5.8</v>
      </c>
      <c r="R32" s="23">
        <v>8.3699999999999992</v>
      </c>
      <c r="S32" s="23">
        <v>14.85</v>
      </c>
      <c r="T32" s="23">
        <v>8.58</v>
      </c>
      <c r="U32" s="23"/>
      <c r="V32" s="23"/>
      <c r="W32" s="23"/>
      <c r="X32" s="24">
        <v>30</v>
      </c>
      <c r="Y32" s="24">
        <v>0</v>
      </c>
      <c r="Z32" s="24">
        <v>0</v>
      </c>
      <c r="AA32" s="24">
        <v>0</v>
      </c>
      <c r="AB32" s="25">
        <v>0</v>
      </c>
      <c r="AC32" s="22">
        <f>Q32+R32+S32+T32+U32+V32+W32</f>
        <v>37.6</v>
      </c>
      <c r="AD32" s="21">
        <f>X32</f>
        <v>30</v>
      </c>
      <c r="AE32" s="18">
        <f>(Y32*3)+(Z32*10)+(AA32*5)+(AB32*20)</f>
        <v>0</v>
      </c>
      <c r="AF32" s="37">
        <f>AC32+AD32+AE32</f>
        <v>67.599999999999994</v>
      </c>
      <c r="AG32" s="26">
        <v>21.23</v>
      </c>
      <c r="AH32" s="23">
        <v>37.14</v>
      </c>
      <c r="AI32" s="23"/>
      <c r="AJ32" s="23"/>
      <c r="AK32" s="24">
        <v>24</v>
      </c>
      <c r="AL32" s="24">
        <v>0</v>
      </c>
      <c r="AM32" s="24">
        <v>0</v>
      </c>
      <c r="AN32" s="24">
        <v>1</v>
      </c>
      <c r="AO32" s="25">
        <v>0</v>
      </c>
      <c r="AP32" s="22">
        <f>AG32+AH32+AI32+AJ32</f>
        <v>58.37</v>
      </c>
      <c r="AQ32" s="21">
        <f>AK32</f>
        <v>24</v>
      </c>
      <c r="AR32" s="18">
        <f>(AL32*3)+(AM32*10)+(AN32*5)+(AO32*20)</f>
        <v>5</v>
      </c>
      <c r="AS32" s="37">
        <f>AP32+AQ32+AR32</f>
        <v>87.37</v>
      </c>
      <c r="AT32" s="26">
        <v>48.24</v>
      </c>
      <c r="AU32" s="23"/>
      <c r="AV32" s="23"/>
      <c r="AW32" s="24">
        <v>9</v>
      </c>
      <c r="AX32" s="24">
        <v>1</v>
      </c>
      <c r="AY32" s="24">
        <v>0</v>
      </c>
      <c r="AZ32" s="24">
        <v>0</v>
      </c>
      <c r="BA32" s="25">
        <v>0</v>
      </c>
      <c r="BB32" s="22">
        <f>AT32+AU32+AV32</f>
        <v>48.24</v>
      </c>
      <c r="BC32" s="21">
        <f>AW32</f>
        <v>9</v>
      </c>
      <c r="BD32" s="18">
        <f>(AX32*3)+(AY32*10)+(AZ32*5)+(BA32*20)</f>
        <v>3</v>
      </c>
      <c r="BE32" s="37">
        <f>BB32+BC32+BD32</f>
        <v>60.24</v>
      </c>
      <c r="BF32" s="22"/>
      <c r="BG32" s="36"/>
      <c r="BH32" s="24"/>
      <c r="BI32" s="24"/>
      <c r="BJ32" s="24"/>
      <c r="BK32" s="24"/>
      <c r="BL32" s="25"/>
      <c r="BM32" s="35">
        <f>BF32+BG32</f>
        <v>0</v>
      </c>
      <c r="BN32" s="32">
        <f>BH32/2</f>
        <v>0</v>
      </c>
      <c r="BO32" s="31">
        <f>(BI32*3)+(BJ32*5)+(BK32*5)+(BL32*20)</f>
        <v>0</v>
      </c>
      <c r="BP32" s="30">
        <f>BM32+BN32+BO32</f>
        <v>0</v>
      </c>
      <c r="BQ32" s="26">
        <v>7.4</v>
      </c>
      <c r="BR32" s="23">
        <v>8.77</v>
      </c>
      <c r="BS32" s="23">
        <v>13.92</v>
      </c>
      <c r="BT32" s="23">
        <v>7.1</v>
      </c>
      <c r="BU32" s="24">
        <v>40</v>
      </c>
      <c r="BV32" s="110">
        <v>0</v>
      </c>
      <c r="BW32" s="110">
        <v>0</v>
      </c>
      <c r="BX32" s="110">
        <v>0</v>
      </c>
      <c r="BY32" s="25">
        <v>0</v>
      </c>
      <c r="BZ32" s="22">
        <f>BQ32+BR32+BS32+BT32</f>
        <v>37.19</v>
      </c>
      <c r="CA32" s="21">
        <f>BU32</f>
        <v>40</v>
      </c>
      <c r="CB32" s="27">
        <f>(BV32*3)+(BW32*10)+(BX32*5)+(BY32*20)</f>
        <v>0</v>
      </c>
      <c r="CC32" s="46">
        <f>BZ32+CA32+CB32</f>
        <v>77.19</v>
      </c>
      <c r="CD32" s="26"/>
      <c r="CE32" s="23"/>
      <c r="CF32" s="24"/>
      <c r="CG32" s="24"/>
      <c r="CH32" s="24"/>
      <c r="CI32" s="24"/>
      <c r="CJ32" s="25"/>
      <c r="CK32" s="22">
        <f>CD32+CE32</f>
        <v>0</v>
      </c>
      <c r="CL32" s="21">
        <f>CF32</f>
        <v>0</v>
      </c>
      <c r="CM32" s="18">
        <f>(CG32*3)+(CH32*10)+(CI32*5)+(CJ32*20)</f>
        <v>0</v>
      </c>
      <c r="CN32" s="37">
        <f>CK32+CL32+CM32</f>
        <v>0</v>
      </c>
      <c r="IM32" s="52"/>
      <c r="IN32"/>
      <c r="IO32"/>
      <c r="IP32"/>
      <c r="IQ32"/>
      <c r="IR32"/>
      <c r="IS32"/>
    </row>
    <row r="33" spans="1:246" ht="13.5" thickBot="1" x14ac:dyDescent="0.25">
      <c r="A33" s="28">
        <v>5</v>
      </c>
      <c r="B33" s="42" t="s">
        <v>135</v>
      </c>
      <c r="C33" s="20"/>
      <c r="D33" s="43"/>
      <c r="E33" s="43" t="s">
        <v>15</v>
      </c>
      <c r="F33" s="44" t="s">
        <v>104</v>
      </c>
      <c r="G33" s="113"/>
      <c r="H33" s="19"/>
      <c r="I33" s="16"/>
      <c r="J33" s="29"/>
      <c r="K33" s="17"/>
      <c r="L33" s="38">
        <f>M33+N33+P33</f>
        <v>378.03</v>
      </c>
      <c r="M33" s="39">
        <f>AC33+AP33+BB33+BM33+BZ33+CK33+CV33+DG33+DR33+EC33+EN33+EY33+FJ33+FU33+GF33+GQ33+HB33+HM33+HX33+II33</f>
        <v>274.02999999999997</v>
      </c>
      <c r="N33" s="31">
        <f>AE33+AR33+BD33+BO33+CB33+CM33+CX33+DI33+DT33+EE33+EP33+FA33+FL33+FW33+GH33+GS33+HD33+HO33+HZ33+IK33</f>
        <v>13</v>
      </c>
      <c r="O33" s="32">
        <f>P33</f>
        <v>91</v>
      </c>
      <c r="P33" s="40">
        <f>X33+AK33+AW33+BH33+BU33+CF33+CQ33+DB33+DM33+DX33+EI33+ET33+FE33+FP33+GA33+GL33+GW33+HH33+HS33+ID33</f>
        <v>91</v>
      </c>
      <c r="Q33" s="26">
        <v>10.45</v>
      </c>
      <c r="R33" s="23">
        <v>11.64</v>
      </c>
      <c r="S33" s="23">
        <v>25.84</v>
      </c>
      <c r="T33" s="23">
        <v>8.1</v>
      </c>
      <c r="U33" s="23"/>
      <c r="V33" s="23"/>
      <c r="W33" s="23"/>
      <c r="X33" s="24">
        <v>39</v>
      </c>
      <c r="Y33" s="24">
        <v>0</v>
      </c>
      <c r="Z33" s="24">
        <v>0</v>
      </c>
      <c r="AA33" s="24">
        <v>0</v>
      </c>
      <c r="AB33" s="25">
        <v>0</v>
      </c>
      <c r="AC33" s="22">
        <f>Q33+R33+S33+T33+U33+V33+W33</f>
        <v>56.03</v>
      </c>
      <c r="AD33" s="21">
        <f>X33</f>
        <v>39</v>
      </c>
      <c r="AE33" s="18">
        <f>(Y33*3)+(Z33*10)+(AA33*5)+(AB33*20)</f>
        <v>0</v>
      </c>
      <c r="AF33" s="37">
        <f>AC33+AD33+AE33</f>
        <v>95.03</v>
      </c>
      <c r="AG33" s="26">
        <v>44.42</v>
      </c>
      <c r="AH33" s="23">
        <v>59.79</v>
      </c>
      <c r="AI33" s="23"/>
      <c r="AJ33" s="23"/>
      <c r="AK33" s="24">
        <v>2</v>
      </c>
      <c r="AL33" s="24">
        <v>1</v>
      </c>
      <c r="AM33" s="24">
        <v>0</v>
      </c>
      <c r="AN33" s="24">
        <v>2</v>
      </c>
      <c r="AO33" s="25">
        <v>0</v>
      </c>
      <c r="AP33" s="22">
        <f>AG33+AH33+AI33+AJ33</f>
        <v>104.21</v>
      </c>
      <c r="AQ33" s="21">
        <f>AK33</f>
        <v>2</v>
      </c>
      <c r="AR33" s="18">
        <f>(AL33*3)+(AM33*10)+(AN33*5)+(AO33*20)</f>
        <v>13</v>
      </c>
      <c r="AS33" s="37">
        <f>AP33+AQ33+AR33</f>
        <v>119.21</v>
      </c>
      <c r="AT33" s="26">
        <v>63.22</v>
      </c>
      <c r="AU33" s="23"/>
      <c r="AV33" s="23"/>
      <c r="AW33" s="24">
        <v>17</v>
      </c>
      <c r="AX33" s="24">
        <v>0</v>
      </c>
      <c r="AY33" s="24">
        <v>0</v>
      </c>
      <c r="AZ33" s="24">
        <v>0</v>
      </c>
      <c r="BA33" s="25">
        <v>0</v>
      </c>
      <c r="BB33" s="22">
        <f>AT33+AU33+AV33</f>
        <v>63.22</v>
      </c>
      <c r="BC33" s="21">
        <f>AW33</f>
        <v>17</v>
      </c>
      <c r="BD33" s="18">
        <f>(AX33*3)+(AY33*10)+(AZ33*5)+(BA33*20)</f>
        <v>0</v>
      </c>
      <c r="BE33" s="37">
        <f>BB33+BC33+BD33</f>
        <v>80.22</v>
      </c>
      <c r="BF33" s="22"/>
      <c r="BG33" s="36"/>
      <c r="BH33" s="24"/>
      <c r="BI33" s="24"/>
      <c r="BJ33" s="24"/>
      <c r="BK33" s="24"/>
      <c r="BL33" s="25"/>
      <c r="BM33" s="35"/>
      <c r="BN33" s="32"/>
      <c r="BO33" s="31"/>
      <c r="BP33" s="30"/>
      <c r="BQ33" s="26">
        <v>9</v>
      </c>
      <c r="BR33" s="23">
        <v>9.42</v>
      </c>
      <c r="BS33" s="23">
        <v>22.57</v>
      </c>
      <c r="BT33" s="23">
        <v>9.58</v>
      </c>
      <c r="BU33" s="24">
        <v>33</v>
      </c>
      <c r="BV33" s="24">
        <v>0</v>
      </c>
      <c r="BW33" s="24">
        <v>0</v>
      </c>
      <c r="BX33" s="24">
        <v>0</v>
      </c>
      <c r="BY33" s="25">
        <v>0</v>
      </c>
      <c r="BZ33" s="22">
        <f>BQ33+BR33+BS33+BT33</f>
        <v>50.57</v>
      </c>
      <c r="CA33" s="21">
        <f>BU33</f>
        <v>33</v>
      </c>
      <c r="CB33" s="27">
        <f>(BV33*3)+(BW33*10)+(BX33*5)+(BY33*20)</f>
        <v>0</v>
      </c>
      <c r="CC33" s="46">
        <f>BZ33+CA33+CB33</f>
        <v>83.57</v>
      </c>
      <c r="CD33" s="26"/>
      <c r="CE33" s="23"/>
      <c r="CF33" s="24"/>
      <c r="CG33" s="24"/>
      <c r="CH33" s="24"/>
      <c r="CI33" s="24"/>
      <c r="CJ33" s="25"/>
      <c r="CK33" s="22">
        <f>CD33+CE33</f>
        <v>0</v>
      </c>
      <c r="CL33" s="21">
        <f>CF33</f>
        <v>0</v>
      </c>
      <c r="CM33" s="18">
        <f>(CG33*3)+(CH33*10)+(CI33*5)+(CJ33*20)</f>
        <v>0</v>
      </c>
      <c r="CN33" s="37">
        <f>CK33+CL33+CM33</f>
        <v>0</v>
      </c>
    </row>
    <row r="34" spans="1:246" ht="13.5" hidden="1" thickBot="1" x14ac:dyDescent="0.25">
      <c r="A34" s="28"/>
      <c r="B34" s="42"/>
      <c r="C34" s="20"/>
      <c r="D34" s="43"/>
      <c r="E34" s="43"/>
      <c r="F34" s="44"/>
      <c r="G34" s="113"/>
      <c r="H34" s="19"/>
      <c r="I34" s="16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29" t="str">
        <f>IF(ISNA(VLOOKUP(E34,SortLookup!$A$1:$B$5,2,FALSE))," ",VLOOKUP(E34,SortLookup!$A$1:$B$5,2,FALSE))</f>
        <v xml:space="preserve"> </v>
      </c>
      <c r="K34" s="17" t="str">
        <f>IF(ISNA(VLOOKUP(F34,SortLookup!$A$7:$B$11,2,FALSE))," ",VLOOKUP(F34,SortLookup!$A$7:$B$11,2,FALSE))</f>
        <v xml:space="preserve"> </v>
      </c>
      <c r="L34" s="76">
        <f t="shared" ref="L34:L43" si="31">M34+N34+P34</f>
        <v>0</v>
      </c>
      <c r="M34" s="77">
        <f>AC34+AP34+BB34+BM34+BZ34+CK34+CV29+DG29+DR29+EC29+EN29+EY29+FJ29+FU29+GF29+GQ29+HB29+HM29+HX29+II29</f>
        <v>0</v>
      </c>
      <c r="N34" s="18">
        <f>AE34+AR34+BD34+BO34+CB34+CM34+CX29+DI29+DT29+EE29+EP29+FA29+FL29+FW29+GH29+GS29+HD29+HO29+HZ29+IK29</f>
        <v>0</v>
      </c>
      <c r="O34" s="21">
        <f t="shared" ref="O34:O43" si="32">P34</f>
        <v>0</v>
      </c>
      <c r="P34" s="78">
        <f>X34+AK34+AW34+BH34+BU34+CF34+CQ29+DB29+DM29+DX29+EI29+ET29+FE29+FP29+GA29+GL29+GW29+HH29+HS29+ID29</f>
        <v>0</v>
      </c>
      <c r="Q34" s="26"/>
      <c r="R34" s="23"/>
      <c r="S34" s="23"/>
      <c r="T34" s="23"/>
      <c r="U34" s="23"/>
      <c r="V34" s="23"/>
      <c r="W34" s="23"/>
      <c r="X34" s="24"/>
      <c r="Y34" s="24"/>
      <c r="Z34" s="24"/>
      <c r="AA34" s="24"/>
      <c r="AB34" s="25"/>
      <c r="AC34" s="22">
        <f t="shared" ref="AC34:AC43" si="33">Q34+R34+S34+T34+U34+V34+W34</f>
        <v>0</v>
      </c>
      <c r="AD34" s="21">
        <f t="shared" ref="AD34:AD43" si="34">X34</f>
        <v>0</v>
      </c>
      <c r="AE34" s="18">
        <f t="shared" ref="AE34:AE43" si="35">(Y34*3)+(Z34*10)+(AA34*5)+(AB34*20)</f>
        <v>0</v>
      </c>
      <c r="AF34" s="37">
        <f t="shared" ref="AF34:AF43" si="36">AC34+AD34+AE34</f>
        <v>0</v>
      </c>
      <c r="AG34" s="26"/>
      <c r="AH34" s="23"/>
      <c r="AI34" s="23"/>
      <c r="AJ34" s="23"/>
      <c r="AK34" s="24"/>
      <c r="AL34" s="24"/>
      <c r="AM34" s="24"/>
      <c r="AN34" s="24"/>
      <c r="AO34" s="25"/>
      <c r="AP34" s="22">
        <f t="shared" ref="AP34:AP43" si="37">AG34+AH34+AI34+AJ34</f>
        <v>0</v>
      </c>
      <c r="AQ34" s="21">
        <f t="shared" ref="AQ34:AQ43" si="38">AK34</f>
        <v>0</v>
      </c>
      <c r="AR34" s="18">
        <f t="shared" ref="AR34:AR43" si="39">(AL34*3)+(AM34*10)+(AN34*5)+(AO34*20)</f>
        <v>0</v>
      </c>
      <c r="AS34" s="37">
        <f t="shared" ref="AS34:AS43" si="40">AP34+AQ34+AR34</f>
        <v>0</v>
      </c>
      <c r="AT34" s="26"/>
      <c r="AU34" s="23"/>
      <c r="AV34" s="23"/>
      <c r="AW34" s="24"/>
      <c r="AX34" s="24"/>
      <c r="AY34" s="24"/>
      <c r="AZ34" s="24"/>
      <c r="BA34" s="25"/>
      <c r="BB34" s="22">
        <f t="shared" ref="BB34:BB43" si="41">AT34+AU34+AV34</f>
        <v>0</v>
      </c>
      <c r="BC34" s="21">
        <f t="shared" ref="BC34:BC43" si="42">AW34</f>
        <v>0</v>
      </c>
      <c r="BD34" s="18">
        <f t="shared" ref="BD34:BD43" si="43">(AX34*3)+(AY34*10)+(AZ34*5)+(BA34*20)</f>
        <v>0</v>
      </c>
      <c r="BE34" s="37">
        <f t="shared" ref="BE34:BE43" si="44">BB34+BC34+BD34</f>
        <v>0</v>
      </c>
      <c r="BF34" s="71"/>
      <c r="BG34" s="74"/>
      <c r="BH34" s="69"/>
      <c r="BI34" s="69"/>
      <c r="BJ34" s="69"/>
      <c r="BK34" s="69"/>
      <c r="BL34" s="70"/>
      <c r="BM34" s="71">
        <f t="shared" ref="BM34:BM43" si="45">BF34+BG34</f>
        <v>0</v>
      </c>
      <c r="BN34" s="68">
        <f t="shared" ref="BN34:BN43" si="46">BH34/2</f>
        <v>0</v>
      </c>
      <c r="BO34" s="67">
        <f t="shared" ref="BO34:BO43" si="47">(BI34*3)+(BJ34*5)+(BK34*5)+(BL34*20)</f>
        <v>0</v>
      </c>
      <c r="BP34" s="75">
        <f t="shared" ref="BP34:BP43" si="48">BM34+BN34+BO34</f>
        <v>0</v>
      </c>
      <c r="BQ34" s="72"/>
      <c r="BR34" s="23"/>
      <c r="BS34" s="23"/>
      <c r="BT34" s="23"/>
      <c r="BU34" s="24"/>
      <c r="BV34" s="24"/>
      <c r="BW34" s="24"/>
      <c r="BX34" s="24"/>
      <c r="BY34" s="25"/>
      <c r="BZ34" s="22">
        <f t="shared" ref="BZ34:BZ43" si="49">BQ34+BR34+BS34+BT34</f>
        <v>0</v>
      </c>
      <c r="CA34" s="21">
        <f t="shared" ref="CA34:CA43" si="50">BU34</f>
        <v>0</v>
      </c>
      <c r="CB34" s="27">
        <f t="shared" ref="CB34:CB43" si="51">(BV34*3)+(BW34*10)+(BX34*5)+(BY34*20)</f>
        <v>0</v>
      </c>
      <c r="CC34" s="46">
        <f t="shared" ref="CC34:CC43" si="52">BZ34+CA34+CB34</f>
        <v>0</v>
      </c>
      <c r="CD34" s="26"/>
      <c r="CE34" s="23"/>
      <c r="CF34" s="24"/>
      <c r="CG34" s="24"/>
      <c r="CH34" s="24"/>
      <c r="CI34" s="24"/>
      <c r="CJ34" s="25"/>
      <c r="CK34" s="22">
        <f t="shared" ref="CK34:CK43" si="53">CD34+CE34</f>
        <v>0</v>
      </c>
      <c r="CL34" s="21">
        <f t="shared" ref="CL34:CL43" si="54">CF34</f>
        <v>0</v>
      </c>
      <c r="CM34" s="18">
        <f t="shared" ref="CM34:CM43" si="55">(CG34*3)+(CH34*10)+(CI34*5)+(CJ34*20)</f>
        <v>0</v>
      </c>
      <c r="CN34" s="37">
        <f t="shared" ref="CN34:CN43" si="56">CK34+CL34+CM34</f>
        <v>0</v>
      </c>
      <c r="CO34" s="1"/>
      <c r="CP34" s="1"/>
      <c r="CQ34" s="2"/>
      <c r="CR34" s="2"/>
      <c r="CS34" s="2"/>
      <c r="CT34" s="2"/>
      <c r="CU34" s="2"/>
      <c r="CV34" s="41"/>
      <c r="CW34" s="11"/>
      <c r="CX34" s="5"/>
      <c r="CY34" s="33"/>
      <c r="CZ34" s="1"/>
      <c r="DA34" s="1"/>
      <c r="DB34" s="2"/>
      <c r="DC34" s="2"/>
      <c r="DD34" s="2"/>
      <c r="DE34" s="2"/>
      <c r="DF34" s="2"/>
      <c r="DG34" s="41"/>
      <c r="DH34" s="11"/>
      <c r="DI34" s="5"/>
      <c r="DJ34" s="33"/>
      <c r="DK34" s="1"/>
      <c r="DL34" s="1"/>
      <c r="DM34" s="2"/>
      <c r="DN34" s="2"/>
      <c r="DO34" s="2"/>
      <c r="DP34" s="2"/>
      <c r="DQ34" s="2"/>
      <c r="DR34" s="41"/>
      <c r="DS34" s="11"/>
      <c r="DT34" s="5"/>
      <c r="DU34" s="33"/>
      <c r="DV34" s="1"/>
      <c r="DW34" s="1"/>
      <c r="DX34" s="2"/>
      <c r="DY34" s="2"/>
      <c r="DZ34" s="2"/>
      <c r="EA34" s="2"/>
      <c r="EB34" s="2"/>
      <c r="EC34" s="41"/>
      <c r="ED34" s="11"/>
      <c r="EE34" s="5"/>
      <c r="EF34" s="33"/>
      <c r="EG34" s="1"/>
      <c r="EH34" s="1"/>
      <c r="EI34" s="2"/>
      <c r="EJ34" s="2"/>
      <c r="EK34" s="2"/>
      <c r="EL34" s="2"/>
      <c r="EM34" s="2"/>
      <c r="EN34" s="41"/>
      <c r="EO34" s="11"/>
      <c r="EP34" s="5"/>
      <c r="EQ34" s="33"/>
      <c r="ER34" s="1"/>
      <c r="ES34" s="1"/>
      <c r="ET34" s="2"/>
      <c r="EU34" s="2"/>
      <c r="EV34" s="2"/>
      <c r="EW34" s="2"/>
      <c r="EX34" s="2"/>
      <c r="EY34" s="41"/>
      <c r="EZ34" s="11"/>
      <c r="FA34" s="5"/>
      <c r="FB34" s="33"/>
      <c r="FC34" s="1"/>
      <c r="FD34" s="1"/>
      <c r="FE34" s="2"/>
      <c r="FF34" s="2"/>
      <c r="FG34" s="2"/>
      <c r="FH34" s="2"/>
      <c r="FI34" s="2"/>
      <c r="FJ34" s="41"/>
      <c r="FK34" s="11"/>
      <c r="FL34" s="5"/>
      <c r="FM34" s="33"/>
      <c r="FN34" s="1"/>
      <c r="FO34" s="1"/>
      <c r="FP34" s="2"/>
      <c r="FQ34" s="2"/>
      <c r="FR34" s="2"/>
      <c r="FS34" s="2"/>
      <c r="FT34" s="2"/>
      <c r="FU34" s="41"/>
      <c r="FV34" s="11"/>
      <c r="FW34" s="5"/>
      <c r="FX34" s="33"/>
      <c r="FY34" s="1"/>
      <c r="FZ34" s="1"/>
      <c r="GA34" s="2"/>
      <c r="GB34" s="2"/>
      <c r="GC34" s="2"/>
      <c r="GD34" s="2"/>
      <c r="GE34" s="2"/>
      <c r="GF34" s="41"/>
      <c r="GG34" s="11"/>
      <c r="GH34" s="5"/>
      <c r="GI34" s="33"/>
      <c r="GJ34" s="1"/>
      <c r="GK34" s="1"/>
      <c r="GL34" s="2"/>
      <c r="GM34" s="2"/>
      <c r="GN34" s="2"/>
      <c r="GO34" s="2"/>
      <c r="GP34" s="2"/>
      <c r="GQ34" s="41"/>
      <c r="GR34" s="11"/>
      <c r="GS34" s="5"/>
      <c r="GT34" s="33"/>
      <c r="GU34" s="1"/>
      <c r="GV34" s="1"/>
      <c r="GW34" s="2"/>
      <c r="GX34" s="2"/>
      <c r="GY34" s="2"/>
      <c r="GZ34" s="2"/>
      <c r="HA34" s="2"/>
      <c r="HB34" s="41"/>
      <c r="HC34" s="11"/>
      <c r="HD34" s="5"/>
      <c r="HE34" s="33"/>
      <c r="HF34" s="1"/>
      <c r="HG34" s="1"/>
      <c r="HH34" s="2"/>
      <c r="HI34" s="2"/>
      <c r="HJ34" s="2"/>
      <c r="HK34" s="2"/>
      <c r="HL34" s="2"/>
      <c r="HM34" s="41"/>
      <c r="HN34" s="11"/>
      <c r="HO34" s="5"/>
      <c r="HP34" s="33"/>
      <c r="HQ34" s="1"/>
      <c r="HR34" s="1"/>
      <c r="HS34" s="2"/>
      <c r="HT34" s="2"/>
      <c r="HU34" s="2"/>
      <c r="HV34" s="2"/>
      <c r="HW34" s="2"/>
      <c r="HX34" s="41"/>
      <c r="HY34" s="11"/>
      <c r="HZ34" s="5"/>
      <c r="IA34" s="33"/>
      <c r="IB34" s="1"/>
      <c r="IC34" s="1"/>
      <c r="ID34" s="2"/>
      <c r="IE34" s="2"/>
      <c r="IF34" s="2"/>
      <c r="IG34" s="2"/>
      <c r="IH34" s="2"/>
      <c r="II34" s="41"/>
      <c r="IJ34" s="11"/>
      <c r="IK34" s="5"/>
      <c r="IL34" s="33"/>
    </row>
    <row r="35" spans="1:246" ht="13.5" hidden="1" thickTop="1" x14ac:dyDescent="0.2">
      <c r="A35" s="28"/>
      <c r="B35" s="54"/>
      <c r="C35" s="55"/>
      <c r="D35" s="56"/>
      <c r="E35" s="56"/>
      <c r="F35" s="57"/>
      <c r="G35" s="114"/>
      <c r="H35" s="58"/>
      <c r="I35" s="59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60" t="str">
        <f>IF(ISNA(VLOOKUP(E35,SortLookup!$A$1:$B$5,2,FALSE))," ",VLOOKUP(E35,SortLookup!$A$1:$B$5,2,FALSE))</f>
        <v xml:space="preserve"> </v>
      </c>
      <c r="K35" s="61" t="str">
        <f>IF(ISNA(VLOOKUP(F35,SortLookup!$A$7:$B$11,2,FALSE))," ",VLOOKUP(F35,SortLookup!$A$7:$B$11,2,FALSE))</f>
        <v xml:space="preserve"> </v>
      </c>
      <c r="L35" s="38">
        <f t="shared" si="31"/>
        <v>0</v>
      </c>
      <c r="M35" s="39">
        <f>AC35+AP35+BB35+BM35+BZ35+CK35+CV35+DG35+DR35+EC35+EN35+EY35+FJ35+FU35+GF35+GQ35+HB35+HM35+HX35+II35</f>
        <v>0</v>
      </c>
      <c r="N35" s="31">
        <f>AE35+AR35+BD35+BO35+CB35+CM35+CX35+DI35+DT35+EE35+EP35+FA35+FL35+FW35+GH35+GS35+HD35+HO35+HZ35+IK35</f>
        <v>0</v>
      </c>
      <c r="O35" s="32">
        <f t="shared" si="32"/>
        <v>0</v>
      </c>
      <c r="P35" s="40">
        <f>X35+AK35+AW35+BH35+BU35+CF35+CQ35+DB35+DM35+DX35+EI35+ET35+FE35+FP35+GA35+GL35+GW35+HH35+HS35+ID35</f>
        <v>0</v>
      </c>
      <c r="Q35" s="62"/>
      <c r="R35" s="63"/>
      <c r="S35" s="63"/>
      <c r="T35" s="63"/>
      <c r="U35" s="63"/>
      <c r="V35" s="63"/>
      <c r="W35" s="63"/>
      <c r="X35" s="24"/>
      <c r="Y35" s="24"/>
      <c r="Z35" s="24"/>
      <c r="AA35" s="24"/>
      <c r="AB35" s="25"/>
      <c r="AC35" s="35">
        <f t="shared" si="33"/>
        <v>0</v>
      </c>
      <c r="AD35" s="32">
        <f t="shared" si="34"/>
        <v>0</v>
      </c>
      <c r="AE35" s="31">
        <f t="shared" si="35"/>
        <v>0</v>
      </c>
      <c r="AF35" s="66">
        <f t="shared" si="36"/>
        <v>0</v>
      </c>
      <c r="AG35" s="62"/>
      <c r="AH35" s="63"/>
      <c r="AI35" s="63"/>
      <c r="AJ35" s="63"/>
      <c r="AK35" s="24"/>
      <c r="AL35" s="24"/>
      <c r="AM35" s="24"/>
      <c r="AN35" s="24"/>
      <c r="AO35" s="25"/>
      <c r="AP35" s="35">
        <f t="shared" si="37"/>
        <v>0</v>
      </c>
      <c r="AQ35" s="32">
        <f t="shared" si="38"/>
        <v>0</v>
      </c>
      <c r="AR35" s="31">
        <f t="shared" si="39"/>
        <v>0</v>
      </c>
      <c r="AS35" s="66">
        <f t="shared" si="40"/>
        <v>0</v>
      </c>
      <c r="AT35" s="62"/>
      <c r="AU35" s="63"/>
      <c r="AV35" s="63"/>
      <c r="AW35" s="24"/>
      <c r="AX35" s="24"/>
      <c r="AY35" s="24"/>
      <c r="AZ35" s="24"/>
      <c r="BA35" s="25"/>
      <c r="BB35" s="35">
        <f t="shared" si="41"/>
        <v>0</v>
      </c>
      <c r="BC35" s="32">
        <f t="shared" si="42"/>
        <v>0</v>
      </c>
      <c r="BD35" s="31">
        <f t="shared" si="43"/>
        <v>0</v>
      </c>
      <c r="BE35" s="66">
        <f t="shared" si="44"/>
        <v>0</v>
      </c>
      <c r="BF35" s="35"/>
      <c r="BG35" s="73"/>
      <c r="BH35" s="64"/>
      <c r="BI35" s="64"/>
      <c r="BJ35" s="64"/>
      <c r="BK35" s="64"/>
      <c r="BL35" s="65"/>
      <c r="BM35" s="35">
        <f t="shared" si="45"/>
        <v>0</v>
      </c>
      <c r="BN35" s="32">
        <f t="shared" si="46"/>
        <v>0</v>
      </c>
      <c r="BO35" s="31">
        <f t="shared" si="47"/>
        <v>0</v>
      </c>
      <c r="BP35" s="30">
        <f t="shared" si="48"/>
        <v>0</v>
      </c>
      <c r="BQ35" s="62"/>
      <c r="BR35" s="23"/>
      <c r="BS35" s="23"/>
      <c r="BT35" s="23"/>
      <c r="BU35" s="24"/>
      <c r="BV35" s="24"/>
      <c r="BW35" s="24"/>
      <c r="BX35" s="24"/>
      <c r="BY35" s="25"/>
      <c r="BZ35" s="22">
        <f t="shared" si="49"/>
        <v>0</v>
      </c>
      <c r="CA35" s="21">
        <f t="shared" si="50"/>
        <v>0</v>
      </c>
      <c r="CB35" s="27">
        <f t="shared" si="51"/>
        <v>0</v>
      </c>
      <c r="CC35" s="46">
        <f t="shared" si="52"/>
        <v>0</v>
      </c>
      <c r="CD35" s="26"/>
      <c r="CE35" s="23"/>
      <c r="CF35" s="24"/>
      <c r="CG35" s="24"/>
      <c r="CH35" s="24"/>
      <c r="CI35" s="24"/>
      <c r="CJ35" s="25"/>
      <c r="CK35" s="22">
        <f t="shared" si="53"/>
        <v>0</v>
      </c>
      <c r="CL35" s="21">
        <f t="shared" si="54"/>
        <v>0</v>
      </c>
      <c r="CM35" s="18">
        <f t="shared" si="55"/>
        <v>0</v>
      </c>
      <c r="CN35" s="37">
        <f t="shared" si="56"/>
        <v>0</v>
      </c>
    </row>
    <row r="36" spans="1:246" hidden="1" x14ac:dyDescent="0.2">
      <c r="A36" s="28"/>
      <c r="B36" s="42"/>
      <c r="C36" s="20"/>
      <c r="D36" s="43"/>
      <c r="E36" s="43"/>
      <c r="F36" s="44"/>
      <c r="G36" s="113"/>
      <c r="H36" s="19"/>
      <c r="I36" s="16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29" t="str">
        <f>IF(ISNA(VLOOKUP(E36,SortLookup!$A$1:$B$5,2,FALSE))," ",VLOOKUP(E36,SortLookup!$A$1:$B$5,2,FALSE))</f>
        <v xml:space="preserve"> </v>
      </c>
      <c r="K36" s="17" t="str">
        <f>IF(ISNA(VLOOKUP(F36,SortLookup!$A$7:$B$11,2,FALSE))," ",VLOOKUP(F36,SortLookup!$A$7:$B$11,2,FALSE))</f>
        <v xml:space="preserve"> </v>
      </c>
      <c r="L36" s="38">
        <f t="shared" si="31"/>
        <v>0</v>
      </c>
      <c r="M36" s="39">
        <f>AC36+AP36+BB36+BM36+BZ36+CK36+CV36+DG36+DR36+EC36+EN36+EY36+FJ36+FU36+GF36+GQ36+HB36+HM36+HX36+II36</f>
        <v>0</v>
      </c>
      <c r="N36" s="31">
        <f>AE36+AR36+BD36+BO36+CB36+CM36+CX36+DI36+DT36+EE36+EP36+FA36+FL36+FW36+GH36+GS36+HD36+HO36+HZ36+IK36</f>
        <v>0</v>
      </c>
      <c r="O36" s="32">
        <f t="shared" si="32"/>
        <v>0</v>
      </c>
      <c r="P36" s="40">
        <f>X36+AK36+AW36+BH36+BU36+CF36+CQ36+DB36+DM36+DX36+EI36+ET36+FE36+FP36+GA36+GL36+GW36+HH36+HS36+ID36</f>
        <v>0</v>
      </c>
      <c r="Q36" s="26"/>
      <c r="R36" s="23"/>
      <c r="S36" s="23"/>
      <c r="T36" s="23"/>
      <c r="U36" s="23"/>
      <c r="V36" s="23"/>
      <c r="W36" s="23"/>
      <c r="X36" s="24"/>
      <c r="Y36" s="24"/>
      <c r="Z36" s="24"/>
      <c r="AA36" s="24"/>
      <c r="AB36" s="25"/>
      <c r="AC36" s="22">
        <f t="shared" si="33"/>
        <v>0</v>
      </c>
      <c r="AD36" s="21">
        <f t="shared" si="34"/>
        <v>0</v>
      </c>
      <c r="AE36" s="18">
        <f t="shared" si="35"/>
        <v>0</v>
      </c>
      <c r="AF36" s="37">
        <f t="shared" si="36"/>
        <v>0</v>
      </c>
      <c r="AG36" s="26"/>
      <c r="AH36" s="23"/>
      <c r="AI36" s="23"/>
      <c r="AJ36" s="23"/>
      <c r="AK36" s="24"/>
      <c r="AL36" s="24"/>
      <c r="AM36" s="24"/>
      <c r="AN36" s="24"/>
      <c r="AO36" s="25"/>
      <c r="AP36" s="22">
        <f t="shared" si="37"/>
        <v>0</v>
      </c>
      <c r="AQ36" s="21">
        <f t="shared" si="38"/>
        <v>0</v>
      </c>
      <c r="AR36" s="18">
        <f t="shared" si="39"/>
        <v>0</v>
      </c>
      <c r="AS36" s="37">
        <f t="shared" si="40"/>
        <v>0</v>
      </c>
      <c r="AT36" s="26"/>
      <c r="AU36" s="23"/>
      <c r="AV36" s="23"/>
      <c r="AW36" s="24"/>
      <c r="AX36" s="24"/>
      <c r="AY36" s="24"/>
      <c r="AZ36" s="24"/>
      <c r="BA36" s="25"/>
      <c r="BB36" s="22">
        <f t="shared" si="41"/>
        <v>0</v>
      </c>
      <c r="BC36" s="21">
        <f t="shared" si="42"/>
        <v>0</v>
      </c>
      <c r="BD36" s="18">
        <f t="shared" si="43"/>
        <v>0</v>
      </c>
      <c r="BE36" s="37">
        <f t="shared" si="44"/>
        <v>0</v>
      </c>
      <c r="BF36" s="22"/>
      <c r="BG36" s="36"/>
      <c r="BH36" s="24"/>
      <c r="BI36" s="24"/>
      <c r="BJ36" s="24"/>
      <c r="BK36" s="24"/>
      <c r="BL36" s="25"/>
      <c r="BM36" s="35">
        <f t="shared" si="45"/>
        <v>0</v>
      </c>
      <c r="BN36" s="32">
        <f t="shared" si="46"/>
        <v>0</v>
      </c>
      <c r="BO36" s="31">
        <f t="shared" si="47"/>
        <v>0</v>
      </c>
      <c r="BP36" s="30">
        <f t="shared" si="48"/>
        <v>0</v>
      </c>
      <c r="BQ36" s="26"/>
      <c r="BR36" s="23"/>
      <c r="BS36" s="23"/>
      <c r="BT36" s="23"/>
      <c r="BU36" s="24"/>
      <c r="BV36" s="24"/>
      <c r="BW36" s="24"/>
      <c r="BX36" s="24"/>
      <c r="BY36" s="25"/>
      <c r="BZ36" s="22">
        <f t="shared" si="49"/>
        <v>0</v>
      </c>
      <c r="CA36" s="21">
        <f t="shared" si="50"/>
        <v>0</v>
      </c>
      <c r="CB36" s="27">
        <f t="shared" si="51"/>
        <v>0</v>
      </c>
      <c r="CC36" s="46">
        <f t="shared" si="52"/>
        <v>0</v>
      </c>
      <c r="CD36" s="26"/>
      <c r="CE36" s="23"/>
      <c r="CF36" s="24"/>
      <c r="CG36" s="24"/>
      <c r="CH36" s="24"/>
      <c r="CI36" s="24"/>
      <c r="CJ36" s="25"/>
      <c r="CK36" s="22">
        <f t="shared" si="53"/>
        <v>0</v>
      </c>
      <c r="CL36" s="21">
        <f t="shared" si="54"/>
        <v>0</v>
      </c>
      <c r="CM36" s="18">
        <f t="shared" si="55"/>
        <v>0</v>
      </c>
      <c r="CN36" s="37">
        <f t="shared" si="56"/>
        <v>0</v>
      </c>
    </row>
    <row r="37" spans="1:246" hidden="1" x14ac:dyDescent="0.2">
      <c r="A37" s="28"/>
      <c r="B37" s="42"/>
      <c r="C37" s="20"/>
      <c r="D37" s="43"/>
      <c r="E37" s="43"/>
      <c r="F37" s="44"/>
      <c r="G37" s="113"/>
      <c r="H37" s="19"/>
      <c r="I37" s="16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29" t="str">
        <f>IF(ISNA(VLOOKUP(E37,SortLookup!$A$1:$B$5,2,FALSE))," ",VLOOKUP(E37,SortLookup!$A$1:$B$5,2,FALSE))</f>
        <v xml:space="preserve"> </v>
      </c>
      <c r="K37" s="17" t="str">
        <f>IF(ISNA(VLOOKUP(F37,SortLookup!$A$7:$B$11,2,FALSE))," ",VLOOKUP(F37,SortLookup!$A$7:$B$11,2,FALSE))</f>
        <v xml:space="preserve"> </v>
      </c>
      <c r="L37" s="38">
        <f t="shared" si="31"/>
        <v>0</v>
      </c>
      <c r="M37" s="39">
        <f>AC37+AP37+BB37+BM37+BZ37+CK37+CV31+DG31+DR31+EC31+EN31+EY31+FJ31+FU31+GF31+GQ31+HB31+HM31+HX31+II31</f>
        <v>0</v>
      </c>
      <c r="N37" s="31">
        <f>AE37+AR37+BD37+BO37+CB37+CM37+CX31+DI31+DT31+EE31+EP31+FA31+FL31+FW31+GH31+GS31+HD31+HO31+HZ31+IK31</f>
        <v>0</v>
      </c>
      <c r="O37" s="32">
        <f t="shared" si="32"/>
        <v>0</v>
      </c>
      <c r="P37" s="40">
        <f>X37+AK37+AW37+BH37+BU37+CF37+CQ31+DB31+DM31+DX31+EI31+ET31+FE31+FP31+GA31+GL31+GW31+HH31+HS31+ID31</f>
        <v>0</v>
      </c>
      <c r="Q37" s="26"/>
      <c r="R37" s="23"/>
      <c r="S37" s="23"/>
      <c r="T37" s="23"/>
      <c r="U37" s="23"/>
      <c r="V37" s="23"/>
      <c r="W37" s="23"/>
      <c r="X37" s="24"/>
      <c r="Y37" s="24"/>
      <c r="Z37" s="24"/>
      <c r="AA37" s="24"/>
      <c r="AB37" s="25"/>
      <c r="AC37" s="22">
        <f t="shared" si="33"/>
        <v>0</v>
      </c>
      <c r="AD37" s="21">
        <f t="shared" si="34"/>
        <v>0</v>
      </c>
      <c r="AE37" s="18">
        <f t="shared" si="35"/>
        <v>0</v>
      </c>
      <c r="AF37" s="37">
        <f t="shared" si="36"/>
        <v>0</v>
      </c>
      <c r="AG37" s="26"/>
      <c r="AH37" s="23"/>
      <c r="AI37" s="23"/>
      <c r="AJ37" s="23"/>
      <c r="AK37" s="24"/>
      <c r="AL37" s="24"/>
      <c r="AM37" s="24"/>
      <c r="AN37" s="24"/>
      <c r="AO37" s="25"/>
      <c r="AP37" s="22">
        <f t="shared" si="37"/>
        <v>0</v>
      </c>
      <c r="AQ37" s="21">
        <f t="shared" si="38"/>
        <v>0</v>
      </c>
      <c r="AR37" s="18">
        <f t="shared" si="39"/>
        <v>0</v>
      </c>
      <c r="AS37" s="37">
        <f t="shared" si="40"/>
        <v>0</v>
      </c>
      <c r="AT37" s="26"/>
      <c r="AU37" s="23"/>
      <c r="AV37" s="23"/>
      <c r="AW37" s="24"/>
      <c r="AX37" s="24"/>
      <c r="AY37" s="24"/>
      <c r="AZ37" s="24"/>
      <c r="BA37" s="25"/>
      <c r="BB37" s="22">
        <f t="shared" si="41"/>
        <v>0</v>
      </c>
      <c r="BC37" s="21">
        <f t="shared" si="42"/>
        <v>0</v>
      </c>
      <c r="BD37" s="18">
        <f t="shared" si="43"/>
        <v>0</v>
      </c>
      <c r="BE37" s="37">
        <f t="shared" si="44"/>
        <v>0</v>
      </c>
      <c r="BF37" s="22"/>
      <c r="BG37" s="36"/>
      <c r="BH37" s="24"/>
      <c r="BI37" s="24"/>
      <c r="BJ37" s="24"/>
      <c r="BK37" s="24"/>
      <c r="BL37" s="25"/>
      <c r="BM37" s="35">
        <f t="shared" si="45"/>
        <v>0</v>
      </c>
      <c r="BN37" s="32">
        <f t="shared" si="46"/>
        <v>0</v>
      </c>
      <c r="BO37" s="31">
        <f t="shared" si="47"/>
        <v>0</v>
      </c>
      <c r="BP37" s="30">
        <f t="shared" si="48"/>
        <v>0</v>
      </c>
      <c r="BQ37" s="26"/>
      <c r="BR37" s="23"/>
      <c r="BS37" s="23"/>
      <c r="BT37" s="23"/>
      <c r="BU37" s="24"/>
      <c r="BV37" s="24"/>
      <c r="BW37" s="24"/>
      <c r="BX37" s="24"/>
      <c r="BY37" s="25"/>
      <c r="BZ37" s="22">
        <f t="shared" si="49"/>
        <v>0</v>
      </c>
      <c r="CA37" s="21">
        <f t="shared" si="50"/>
        <v>0</v>
      </c>
      <c r="CB37" s="27">
        <f t="shared" si="51"/>
        <v>0</v>
      </c>
      <c r="CC37" s="46">
        <f t="shared" si="52"/>
        <v>0</v>
      </c>
      <c r="CD37" s="26"/>
      <c r="CE37" s="23"/>
      <c r="CF37" s="24"/>
      <c r="CG37" s="24"/>
      <c r="CH37" s="24"/>
      <c r="CI37" s="24"/>
      <c r="CJ37" s="25"/>
      <c r="CK37" s="22">
        <f t="shared" si="53"/>
        <v>0</v>
      </c>
      <c r="CL37" s="21">
        <f t="shared" si="54"/>
        <v>0</v>
      </c>
      <c r="CM37" s="18">
        <f t="shared" si="55"/>
        <v>0</v>
      </c>
      <c r="CN37" s="37">
        <f t="shared" si="56"/>
        <v>0</v>
      </c>
    </row>
    <row r="38" spans="1:246" hidden="1" x14ac:dyDescent="0.2">
      <c r="A38" s="28"/>
      <c r="B38" s="42"/>
      <c r="C38" s="20"/>
      <c r="D38" s="43"/>
      <c r="E38" s="43"/>
      <c r="F38" s="44"/>
      <c r="G38" s="113"/>
      <c r="H38" s="19"/>
      <c r="I38" s="16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29" t="str">
        <f>IF(ISNA(VLOOKUP(E38,SortLookup!$A$1:$B$5,2,FALSE))," ",VLOOKUP(E38,SortLookup!$A$1:$B$5,2,FALSE))</f>
        <v xml:space="preserve"> </v>
      </c>
      <c r="K38" s="17" t="str">
        <f>IF(ISNA(VLOOKUP(F38,SortLookup!$A$7:$B$11,2,FALSE))," ",VLOOKUP(F38,SortLookup!$A$7:$B$11,2,FALSE))</f>
        <v xml:space="preserve"> </v>
      </c>
      <c r="L38" s="38">
        <f t="shared" si="31"/>
        <v>0</v>
      </c>
      <c r="M38" s="39">
        <f>AC38+AP38+BB38+BM38+BZ38+CK38+CV37+DG37+DR37+EC37+EN37+EY37+FJ37+FU37+GF37+GQ37+HB37+HM37+HX37+II37</f>
        <v>0</v>
      </c>
      <c r="N38" s="31">
        <f>AE38+AR38+BD38+BO38+CB38+CM38+CX37+DI37+DT37+EE37+EP37+FA37+FL37+FW37+GH37+GS37+HD37+HO37+HZ37+IK37</f>
        <v>0</v>
      </c>
      <c r="O38" s="32">
        <f t="shared" si="32"/>
        <v>0</v>
      </c>
      <c r="P38" s="40">
        <f>X38+AK38+AW38+BH38+BU38+CF38+CQ37+DB37+DM37+DX37+EI37+ET37+FE37+FP37+GA37+GL37+GW37+HH37+HS37+ID37</f>
        <v>0</v>
      </c>
      <c r="Q38" s="26"/>
      <c r="R38" s="23"/>
      <c r="S38" s="23"/>
      <c r="T38" s="23"/>
      <c r="U38" s="23"/>
      <c r="V38" s="23"/>
      <c r="W38" s="23"/>
      <c r="X38" s="24"/>
      <c r="Y38" s="24"/>
      <c r="Z38" s="24"/>
      <c r="AA38" s="24"/>
      <c r="AB38" s="25"/>
      <c r="AC38" s="22">
        <f t="shared" si="33"/>
        <v>0</v>
      </c>
      <c r="AD38" s="21">
        <f t="shared" si="34"/>
        <v>0</v>
      </c>
      <c r="AE38" s="18">
        <f t="shared" si="35"/>
        <v>0</v>
      </c>
      <c r="AF38" s="37">
        <f t="shared" si="36"/>
        <v>0</v>
      </c>
      <c r="AG38" s="26"/>
      <c r="AH38" s="23"/>
      <c r="AI38" s="23"/>
      <c r="AJ38" s="23"/>
      <c r="AK38" s="24"/>
      <c r="AL38" s="24"/>
      <c r="AM38" s="24"/>
      <c r="AN38" s="24"/>
      <c r="AO38" s="25"/>
      <c r="AP38" s="22">
        <f t="shared" si="37"/>
        <v>0</v>
      </c>
      <c r="AQ38" s="21">
        <f t="shared" si="38"/>
        <v>0</v>
      </c>
      <c r="AR38" s="18">
        <f t="shared" si="39"/>
        <v>0</v>
      </c>
      <c r="AS38" s="37">
        <f t="shared" si="40"/>
        <v>0</v>
      </c>
      <c r="AT38" s="26"/>
      <c r="AU38" s="23"/>
      <c r="AV38" s="23"/>
      <c r="AW38" s="24"/>
      <c r="AX38" s="24"/>
      <c r="AY38" s="24"/>
      <c r="AZ38" s="24"/>
      <c r="BA38" s="25"/>
      <c r="BB38" s="22">
        <f t="shared" si="41"/>
        <v>0</v>
      </c>
      <c r="BC38" s="21">
        <f t="shared" si="42"/>
        <v>0</v>
      </c>
      <c r="BD38" s="18">
        <f t="shared" si="43"/>
        <v>0</v>
      </c>
      <c r="BE38" s="37">
        <f t="shared" si="44"/>
        <v>0</v>
      </c>
      <c r="BF38" s="22"/>
      <c r="BG38" s="36"/>
      <c r="BH38" s="24"/>
      <c r="BI38" s="24"/>
      <c r="BJ38" s="24"/>
      <c r="BK38" s="24"/>
      <c r="BL38" s="25"/>
      <c r="BM38" s="35">
        <f t="shared" si="45"/>
        <v>0</v>
      </c>
      <c r="BN38" s="32">
        <f t="shared" si="46"/>
        <v>0</v>
      </c>
      <c r="BO38" s="31">
        <f t="shared" si="47"/>
        <v>0</v>
      </c>
      <c r="BP38" s="30">
        <f t="shared" si="48"/>
        <v>0</v>
      </c>
      <c r="BQ38" s="26"/>
      <c r="BR38" s="23"/>
      <c r="BS38" s="23"/>
      <c r="BT38" s="23"/>
      <c r="BU38" s="24"/>
      <c r="BV38" s="24"/>
      <c r="BW38" s="24"/>
      <c r="BX38" s="24"/>
      <c r="BY38" s="25"/>
      <c r="BZ38" s="22">
        <f t="shared" si="49"/>
        <v>0</v>
      </c>
      <c r="CA38" s="21">
        <f t="shared" si="50"/>
        <v>0</v>
      </c>
      <c r="CB38" s="27">
        <f t="shared" si="51"/>
        <v>0</v>
      </c>
      <c r="CC38" s="46">
        <f t="shared" si="52"/>
        <v>0</v>
      </c>
      <c r="CD38" s="26"/>
      <c r="CE38" s="23"/>
      <c r="CF38" s="24"/>
      <c r="CG38" s="24"/>
      <c r="CH38" s="24"/>
      <c r="CI38" s="24"/>
      <c r="CJ38" s="25"/>
      <c r="CK38" s="22">
        <f t="shared" si="53"/>
        <v>0</v>
      </c>
      <c r="CL38" s="21">
        <f t="shared" si="54"/>
        <v>0</v>
      </c>
      <c r="CM38" s="18">
        <f t="shared" si="55"/>
        <v>0</v>
      </c>
      <c r="CN38" s="37">
        <f t="shared" si="56"/>
        <v>0</v>
      </c>
    </row>
    <row r="39" spans="1:246" hidden="1" x14ac:dyDescent="0.2">
      <c r="A39" s="28"/>
      <c r="B39" s="54"/>
      <c r="C39" s="55"/>
      <c r="D39" s="56"/>
      <c r="E39" s="56"/>
      <c r="F39" s="57"/>
      <c r="G39" s="114"/>
      <c r="H39" s="58"/>
      <c r="I39" s="59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60" t="str">
        <f>IF(ISNA(VLOOKUP(E39,SortLookup!$A$1:$B$5,2,FALSE))," ",VLOOKUP(E39,SortLookup!$A$1:$B$5,2,FALSE))</f>
        <v xml:space="preserve"> </v>
      </c>
      <c r="K39" s="61" t="str">
        <f>IF(ISNA(VLOOKUP(F39,SortLookup!$A$7:$B$11,2,FALSE))," ",VLOOKUP(F39,SortLookup!$A$7:$B$11,2,FALSE))</f>
        <v xml:space="preserve"> </v>
      </c>
      <c r="L39" s="38">
        <f t="shared" si="31"/>
        <v>0</v>
      </c>
      <c r="M39" s="39">
        <f>AC39+AP39+BB39+BM39+BZ39+CK39+CV24+DG24+DR24+EC24+EN24+EY24+FJ24+FU24+GF24+GQ24+HB24+HM24+HX24+II24</f>
        <v>0</v>
      </c>
      <c r="N39" s="31">
        <f>AE39+AR39+BD39+BO39+CB39+CM39+CX24+DI24+DT24+EE24+EP24+FA24+FL24+FW24+GH24+GS24+HD24+HO24+HZ24+IK24</f>
        <v>0</v>
      </c>
      <c r="O39" s="32">
        <f t="shared" si="32"/>
        <v>0</v>
      </c>
      <c r="P39" s="40">
        <f>X39+AK39+AW39+BH39+BU39+CF39+CQ24+DB24+DM24+DX24+EI24+ET24+FE24+FP24+GA24+GL24+GW24+HH24+HS24+ID24</f>
        <v>0</v>
      </c>
      <c r="Q39" s="62"/>
      <c r="R39" s="63"/>
      <c r="S39" s="63"/>
      <c r="T39" s="63"/>
      <c r="U39" s="63"/>
      <c r="V39" s="63"/>
      <c r="W39" s="63"/>
      <c r="X39" s="24"/>
      <c r="Y39" s="24"/>
      <c r="Z39" s="24"/>
      <c r="AA39" s="24"/>
      <c r="AB39" s="25"/>
      <c r="AC39" s="35">
        <f t="shared" si="33"/>
        <v>0</v>
      </c>
      <c r="AD39" s="32">
        <f t="shared" si="34"/>
        <v>0</v>
      </c>
      <c r="AE39" s="31">
        <f t="shared" si="35"/>
        <v>0</v>
      </c>
      <c r="AF39" s="66">
        <f t="shared" si="36"/>
        <v>0</v>
      </c>
      <c r="AG39" s="62"/>
      <c r="AH39" s="63"/>
      <c r="AI39" s="63"/>
      <c r="AJ39" s="63"/>
      <c r="AK39" s="24"/>
      <c r="AL39" s="24"/>
      <c r="AM39" s="24"/>
      <c r="AN39" s="24"/>
      <c r="AO39" s="25"/>
      <c r="AP39" s="35">
        <f t="shared" si="37"/>
        <v>0</v>
      </c>
      <c r="AQ39" s="32">
        <f t="shared" si="38"/>
        <v>0</v>
      </c>
      <c r="AR39" s="31">
        <f t="shared" si="39"/>
        <v>0</v>
      </c>
      <c r="AS39" s="66">
        <f t="shared" si="40"/>
        <v>0</v>
      </c>
      <c r="AT39" s="62"/>
      <c r="AU39" s="63"/>
      <c r="AV39" s="63"/>
      <c r="AW39" s="24"/>
      <c r="AX39" s="24"/>
      <c r="AY39" s="24"/>
      <c r="AZ39" s="24"/>
      <c r="BA39" s="25"/>
      <c r="BB39" s="22">
        <f t="shared" si="41"/>
        <v>0</v>
      </c>
      <c r="BC39" s="21">
        <f t="shared" si="42"/>
        <v>0</v>
      </c>
      <c r="BD39" s="18">
        <f t="shared" si="43"/>
        <v>0</v>
      </c>
      <c r="BE39" s="37">
        <f t="shared" si="44"/>
        <v>0</v>
      </c>
      <c r="BF39" s="22"/>
      <c r="BG39" s="36"/>
      <c r="BH39" s="24"/>
      <c r="BI39" s="24"/>
      <c r="BJ39" s="24"/>
      <c r="BK39" s="24"/>
      <c r="BL39" s="25"/>
      <c r="BM39" s="35">
        <f t="shared" si="45"/>
        <v>0</v>
      </c>
      <c r="BN39" s="32">
        <f t="shared" si="46"/>
        <v>0</v>
      </c>
      <c r="BO39" s="31">
        <f t="shared" si="47"/>
        <v>0</v>
      </c>
      <c r="BP39" s="30">
        <f t="shared" si="48"/>
        <v>0</v>
      </c>
      <c r="BQ39" s="26"/>
      <c r="BR39" s="23"/>
      <c r="BS39" s="23"/>
      <c r="BT39" s="23"/>
      <c r="BU39" s="24"/>
      <c r="BV39" s="24"/>
      <c r="BW39" s="24"/>
      <c r="BX39" s="24"/>
      <c r="BY39" s="25"/>
      <c r="BZ39" s="22">
        <f t="shared" si="49"/>
        <v>0</v>
      </c>
      <c r="CA39" s="21">
        <f t="shared" si="50"/>
        <v>0</v>
      </c>
      <c r="CB39" s="27">
        <f t="shared" si="51"/>
        <v>0</v>
      </c>
      <c r="CC39" s="46">
        <f t="shared" si="52"/>
        <v>0</v>
      </c>
      <c r="CD39" s="26"/>
      <c r="CE39" s="23"/>
      <c r="CF39" s="24"/>
      <c r="CG39" s="24"/>
      <c r="CH39" s="24"/>
      <c r="CI39" s="24"/>
      <c r="CJ39" s="25"/>
      <c r="CK39" s="22">
        <f t="shared" si="53"/>
        <v>0</v>
      </c>
      <c r="CL39" s="21">
        <f t="shared" si="54"/>
        <v>0</v>
      </c>
      <c r="CM39" s="18">
        <f t="shared" si="55"/>
        <v>0</v>
      </c>
      <c r="CN39" s="37">
        <f t="shared" si="56"/>
        <v>0</v>
      </c>
    </row>
    <row r="40" spans="1:246" hidden="1" x14ac:dyDescent="0.2">
      <c r="A40" s="28"/>
      <c r="B40" s="42"/>
      <c r="C40" s="20"/>
      <c r="D40" s="43"/>
      <c r="E40" s="43"/>
      <c r="F40" s="44"/>
      <c r="G40" s="113"/>
      <c r="H40" s="19"/>
      <c r="I40" s="16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29" t="str">
        <f>IF(ISNA(VLOOKUP(E40,SortLookup!$A$1:$B$5,2,FALSE))," ",VLOOKUP(E40,SortLookup!$A$1:$B$5,2,FALSE))</f>
        <v xml:space="preserve"> </v>
      </c>
      <c r="K40" s="17" t="str">
        <f>IF(ISNA(VLOOKUP(F40,SortLookup!$A$7:$B$11,2,FALSE))," ",VLOOKUP(F40,SortLookup!$A$7:$B$11,2,FALSE))</f>
        <v xml:space="preserve"> </v>
      </c>
      <c r="L40" s="38">
        <f t="shared" si="31"/>
        <v>0</v>
      </c>
      <c r="M40" s="39">
        <f>AC40+AP40+BB40+BM40+BZ40+CK40+CV33+DG33+DR33+EC33+EN33+EY33+FJ33+FU33+GF33+GQ33+HB33+HM33+HX33+II33</f>
        <v>0</v>
      </c>
      <c r="N40" s="31">
        <f>AE40+AR40+BD40+BO40+CB40+CM40+CX33+DI33+DT33+EE33+EP33+FA33+FL33+FW33+GH33+GS33+HD33+HO33+HZ33+IK33</f>
        <v>0</v>
      </c>
      <c r="O40" s="32">
        <f t="shared" si="32"/>
        <v>0</v>
      </c>
      <c r="P40" s="40">
        <f>X40+AK40+AW40+BH40+BU40+CF40+CQ33+DB33+DM33+DX33+EI33+ET33+FE33+FP33+GA33+GL33+GW33+HH33+HS33+ID33</f>
        <v>0</v>
      </c>
      <c r="Q40" s="26"/>
      <c r="R40" s="23"/>
      <c r="S40" s="23"/>
      <c r="T40" s="23"/>
      <c r="U40" s="23"/>
      <c r="V40" s="23"/>
      <c r="W40" s="23"/>
      <c r="X40" s="24"/>
      <c r="Y40" s="24"/>
      <c r="Z40" s="24"/>
      <c r="AA40" s="24"/>
      <c r="AB40" s="25"/>
      <c r="AC40" s="22">
        <f t="shared" si="33"/>
        <v>0</v>
      </c>
      <c r="AD40" s="21">
        <f t="shared" si="34"/>
        <v>0</v>
      </c>
      <c r="AE40" s="18">
        <f t="shared" si="35"/>
        <v>0</v>
      </c>
      <c r="AF40" s="37">
        <f t="shared" si="36"/>
        <v>0</v>
      </c>
      <c r="AG40" s="26"/>
      <c r="AH40" s="23"/>
      <c r="AI40" s="23"/>
      <c r="AJ40" s="23"/>
      <c r="AK40" s="24"/>
      <c r="AL40" s="24"/>
      <c r="AM40" s="24"/>
      <c r="AN40" s="24"/>
      <c r="AO40" s="25"/>
      <c r="AP40" s="22">
        <f t="shared" si="37"/>
        <v>0</v>
      </c>
      <c r="AQ40" s="21">
        <f t="shared" si="38"/>
        <v>0</v>
      </c>
      <c r="AR40" s="18">
        <f t="shared" si="39"/>
        <v>0</v>
      </c>
      <c r="AS40" s="37">
        <f t="shared" si="40"/>
        <v>0</v>
      </c>
      <c r="AT40" s="26"/>
      <c r="AU40" s="23"/>
      <c r="AV40" s="23"/>
      <c r="AW40" s="24"/>
      <c r="AX40" s="24"/>
      <c r="AY40" s="24"/>
      <c r="AZ40" s="24"/>
      <c r="BA40" s="25"/>
      <c r="BB40" s="22">
        <f t="shared" si="41"/>
        <v>0</v>
      </c>
      <c r="BC40" s="21">
        <f t="shared" si="42"/>
        <v>0</v>
      </c>
      <c r="BD40" s="18">
        <f t="shared" si="43"/>
        <v>0</v>
      </c>
      <c r="BE40" s="37">
        <f t="shared" si="44"/>
        <v>0</v>
      </c>
      <c r="BF40" s="22"/>
      <c r="BG40" s="36"/>
      <c r="BH40" s="24"/>
      <c r="BI40" s="24"/>
      <c r="BJ40" s="24"/>
      <c r="BK40" s="24"/>
      <c r="BL40" s="25"/>
      <c r="BM40" s="35">
        <f t="shared" si="45"/>
        <v>0</v>
      </c>
      <c r="BN40" s="32">
        <f t="shared" si="46"/>
        <v>0</v>
      </c>
      <c r="BO40" s="31">
        <f t="shared" si="47"/>
        <v>0</v>
      </c>
      <c r="BP40" s="30">
        <f t="shared" si="48"/>
        <v>0</v>
      </c>
      <c r="BQ40" s="26"/>
      <c r="BR40" s="23"/>
      <c r="BS40" s="23"/>
      <c r="BT40" s="23"/>
      <c r="BU40" s="24"/>
      <c r="BV40" s="24"/>
      <c r="BW40" s="24"/>
      <c r="BX40" s="24"/>
      <c r="BY40" s="25"/>
      <c r="BZ40" s="22">
        <f t="shared" si="49"/>
        <v>0</v>
      </c>
      <c r="CA40" s="21">
        <f t="shared" si="50"/>
        <v>0</v>
      </c>
      <c r="CB40" s="27">
        <f t="shared" si="51"/>
        <v>0</v>
      </c>
      <c r="CC40" s="46">
        <f t="shared" si="52"/>
        <v>0</v>
      </c>
      <c r="CD40" s="26"/>
      <c r="CE40" s="23"/>
      <c r="CF40" s="24"/>
      <c r="CG40" s="24"/>
      <c r="CH40" s="24"/>
      <c r="CI40" s="24"/>
      <c r="CJ40" s="25"/>
      <c r="CK40" s="22">
        <f t="shared" si="53"/>
        <v>0</v>
      </c>
      <c r="CL40" s="21">
        <f t="shared" si="54"/>
        <v>0</v>
      </c>
      <c r="CM40" s="18">
        <f t="shared" si="55"/>
        <v>0</v>
      </c>
      <c r="CN40" s="37">
        <f t="shared" si="56"/>
        <v>0</v>
      </c>
    </row>
    <row r="41" spans="1:246" hidden="1" x14ac:dyDescent="0.2">
      <c r="A41" s="28"/>
      <c r="B41" s="42"/>
      <c r="C41" s="20"/>
      <c r="D41" s="43"/>
      <c r="E41" s="43"/>
      <c r="F41" s="44"/>
      <c r="G41" s="113"/>
      <c r="H41" s="19"/>
      <c r="I41" s="16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29" t="str">
        <f>IF(ISNA(VLOOKUP(E41,SortLookup!$A$1:$B$5,2,FALSE))," ",VLOOKUP(E41,SortLookup!$A$1:$B$5,2,FALSE))</f>
        <v xml:space="preserve"> </v>
      </c>
      <c r="K41" s="17" t="str">
        <f>IF(ISNA(VLOOKUP(F41,SortLookup!$A$7:$B$11,2,FALSE))," ",VLOOKUP(F41,SortLookup!$A$7:$B$11,2,FALSE))</f>
        <v xml:space="preserve"> </v>
      </c>
      <c r="L41" s="38">
        <f t="shared" si="31"/>
        <v>0</v>
      </c>
      <c r="M41" s="39">
        <f>AC41+AP41+BB41+BM41+BZ41+CK41+CV41+DG41+DR41+EC41+EN41+EY41+FJ41+FU41+GF41+GQ41+HB41+HM41+HX41+II41</f>
        <v>0</v>
      </c>
      <c r="N41" s="31">
        <f>AE41+AR41+BD41+BO41+CB41+CM41+CX41+DI41+DT41+EE41+EP41+FA41+FL41+FW41+GH41+GS41+HD41+HO41+HZ41+IK41</f>
        <v>0</v>
      </c>
      <c r="O41" s="32">
        <f t="shared" si="32"/>
        <v>0</v>
      </c>
      <c r="P41" s="40">
        <f>X41+AK41+AW41+BH41+BU41+CF41+CQ41+DB41+DM41+DX41+EI41+ET41+FE41+FP41+GA41+GL41+GW41+HH41+HS41+ID41</f>
        <v>0</v>
      </c>
      <c r="Q41" s="26"/>
      <c r="R41" s="23"/>
      <c r="S41" s="23"/>
      <c r="T41" s="23"/>
      <c r="U41" s="23"/>
      <c r="V41" s="23"/>
      <c r="W41" s="23"/>
      <c r="X41" s="24"/>
      <c r="Y41" s="24"/>
      <c r="Z41" s="24"/>
      <c r="AA41" s="24"/>
      <c r="AB41" s="25"/>
      <c r="AC41" s="22">
        <f t="shared" si="33"/>
        <v>0</v>
      </c>
      <c r="AD41" s="21">
        <f t="shared" si="34"/>
        <v>0</v>
      </c>
      <c r="AE41" s="18">
        <f t="shared" si="35"/>
        <v>0</v>
      </c>
      <c r="AF41" s="37">
        <f t="shared" si="36"/>
        <v>0</v>
      </c>
      <c r="AG41" s="26"/>
      <c r="AH41" s="23"/>
      <c r="AI41" s="23"/>
      <c r="AJ41" s="23"/>
      <c r="AK41" s="24"/>
      <c r="AL41" s="24"/>
      <c r="AM41" s="24"/>
      <c r="AN41" s="24"/>
      <c r="AO41" s="25"/>
      <c r="AP41" s="22">
        <f t="shared" si="37"/>
        <v>0</v>
      </c>
      <c r="AQ41" s="21">
        <f t="shared" si="38"/>
        <v>0</v>
      </c>
      <c r="AR41" s="18">
        <f t="shared" si="39"/>
        <v>0</v>
      </c>
      <c r="AS41" s="37">
        <f t="shared" si="40"/>
        <v>0</v>
      </c>
      <c r="AT41" s="26"/>
      <c r="AU41" s="23"/>
      <c r="AV41" s="23"/>
      <c r="AW41" s="24"/>
      <c r="AX41" s="24"/>
      <c r="AY41" s="24"/>
      <c r="AZ41" s="24"/>
      <c r="BA41" s="25"/>
      <c r="BB41" s="22">
        <f t="shared" si="41"/>
        <v>0</v>
      </c>
      <c r="BC41" s="21">
        <f t="shared" si="42"/>
        <v>0</v>
      </c>
      <c r="BD41" s="18">
        <f t="shared" si="43"/>
        <v>0</v>
      </c>
      <c r="BE41" s="37">
        <f t="shared" si="44"/>
        <v>0</v>
      </c>
      <c r="BF41" s="22"/>
      <c r="BG41" s="36"/>
      <c r="BH41" s="24"/>
      <c r="BI41" s="24"/>
      <c r="BJ41" s="24"/>
      <c r="BK41" s="24"/>
      <c r="BL41" s="25"/>
      <c r="BM41" s="35">
        <f t="shared" si="45"/>
        <v>0</v>
      </c>
      <c r="BN41" s="32">
        <f t="shared" si="46"/>
        <v>0</v>
      </c>
      <c r="BO41" s="31">
        <f t="shared" si="47"/>
        <v>0</v>
      </c>
      <c r="BP41" s="30">
        <f t="shared" si="48"/>
        <v>0</v>
      </c>
      <c r="BQ41" s="26"/>
      <c r="BR41" s="23"/>
      <c r="BS41" s="23"/>
      <c r="BT41" s="23"/>
      <c r="BU41" s="24"/>
      <c r="BV41" s="24"/>
      <c r="BW41" s="24"/>
      <c r="BX41" s="24"/>
      <c r="BY41" s="25"/>
      <c r="BZ41" s="22">
        <f t="shared" si="49"/>
        <v>0</v>
      </c>
      <c r="CA41" s="21">
        <f t="shared" si="50"/>
        <v>0</v>
      </c>
      <c r="CB41" s="27">
        <f t="shared" si="51"/>
        <v>0</v>
      </c>
      <c r="CC41" s="46">
        <f t="shared" si="52"/>
        <v>0</v>
      </c>
      <c r="CD41" s="26"/>
      <c r="CE41" s="23"/>
      <c r="CF41" s="24"/>
      <c r="CG41" s="24"/>
      <c r="CH41" s="24"/>
      <c r="CI41" s="24"/>
      <c r="CJ41" s="25"/>
      <c r="CK41" s="22">
        <f t="shared" si="53"/>
        <v>0</v>
      </c>
      <c r="CL41" s="21">
        <f t="shared" si="54"/>
        <v>0</v>
      </c>
      <c r="CM41" s="18">
        <f t="shared" si="55"/>
        <v>0</v>
      </c>
      <c r="CN41" s="37">
        <f t="shared" si="56"/>
        <v>0</v>
      </c>
    </row>
    <row r="42" spans="1:246" hidden="1" x14ac:dyDescent="0.2">
      <c r="A42" s="28"/>
      <c r="B42" s="42"/>
      <c r="C42" s="20"/>
      <c r="D42" s="43"/>
      <c r="E42" s="43"/>
      <c r="F42" s="44"/>
      <c r="G42" s="113"/>
      <c r="H42" s="19"/>
      <c r="I42" s="16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29" t="str">
        <f>IF(ISNA(VLOOKUP(E42,SortLookup!$A$1:$B$5,2,FALSE))," ",VLOOKUP(E42,SortLookup!$A$1:$B$5,2,FALSE))</f>
        <v xml:space="preserve"> </v>
      </c>
      <c r="K42" s="17" t="str">
        <f>IF(ISNA(VLOOKUP(F42,SortLookup!$A$7:$B$11,2,FALSE))," ",VLOOKUP(F42,SortLookup!$A$7:$B$11,2,FALSE))</f>
        <v xml:space="preserve"> </v>
      </c>
      <c r="L42" s="38">
        <f t="shared" si="31"/>
        <v>0</v>
      </c>
      <c r="M42" s="39">
        <f>AC42+AP42+BB42+BM42+BZ42+CK42+CV41+DG41+DR41+EC41+EN41+EY41+FJ41+FU41+GF41+GQ41+HB41+HM41+HX41+II41</f>
        <v>0</v>
      </c>
      <c r="N42" s="31">
        <f>AE42+AR42+BD42+BO42+CB42+CM42+CX41+DI41+DT41+EE41+EP41+FA41+FL41+FW41+GH41+GS41+HD41+HO41+HZ41+IK41</f>
        <v>0</v>
      </c>
      <c r="O42" s="32">
        <f t="shared" si="32"/>
        <v>0</v>
      </c>
      <c r="P42" s="40">
        <f>X42+AK42+AW42+BH42+BU42+CF42+CQ41+DB41+DM41+DX41+EI41+ET41+FE41+FP41+GA41+GL41+GW41+HH41+HS41+ID41</f>
        <v>0</v>
      </c>
      <c r="Q42" s="26"/>
      <c r="R42" s="23"/>
      <c r="S42" s="23"/>
      <c r="T42" s="23"/>
      <c r="U42" s="23"/>
      <c r="V42" s="23"/>
      <c r="W42" s="23"/>
      <c r="X42" s="24"/>
      <c r="Y42" s="24"/>
      <c r="Z42" s="24"/>
      <c r="AA42" s="24"/>
      <c r="AB42" s="25"/>
      <c r="AC42" s="22">
        <f t="shared" si="33"/>
        <v>0</v>
      </c>
      <c r="AD42" s="21">
        <f t="shared" si="34"/>
        <v>0</v>
      </c>
      <c r="AE42" s="18">
        <f t="shared" si="35"/>
        <v>0</v>
      </c>
      <c r="AF42" s="37">
        <f t="shared" si="36"/>
        <v>0</v>
      </c>
      <c r="AG42" s="26"/>
      <c r="AH42" s="23"/>
      <c r="AI42" s="23"/>
      <c r="AJ42" s="23"/>
      <c r="AK42" s="24"/>
      <c r="AL42" s="24"/>
      <c r="AM42" s="24"/>
      <c r="AN42" s="24"/>
      <c r="AO42" s="25"/>
      <c r="AP42" s="22">
        <f t="shared" si="37"/>
        <v>0</v>
      </c>
      <c r="AQ42" s="21">
        <f t="shared" si="38"/>
        <v>0</v>
      </c>
      <c r="AR42" s="18">
        <f t="shared" si="39"/>
        <v>0</v>
      </c>
      <c r="AS42" s="37">
        <f t="shared" si="40"/>
        <v>0</v>
      </c>
      <c r="AT42" s="26"/>
      <c r="AU42" s="23"/>
      <c r="AV42" s="23"/>
      <c r="AW42" s="24"/>
      <c r="AX42" s="24"/>
      <c r="AY42" s="24"/>
      <c r="AZ42" s="24"/>
      <c r="BA42" s="25"/>
      <c r="BB42" s="22">
        <f t="shared" si="41"/>
        <v>0</v>
      </c>
      <c r="BC42" s="21">
        <f t="shared" si="42"/>
        <v>0</v>
      </c>
      <c r="BD42" s="18">
        <f t="shared" si="43"/>
        <v>0</v>
      </c>
      <c r="BE42" s="37">
        <f t="shared" si="44"/>
        <v>0</v>
      </c>
      <c r="BF42" s="22"/>
      <c r="BG42" s="36"/>
      <c r="BH42" s="24"/>
      <c r="BI42" s="24"/>
      <c r="BJ42" s="24"/>
      <c r="BK42" s="24"/>
      <c r="BL42" s="25"/>
      <c r="BM42" s="35">
        <f t="shared" si="45"/>
        <v>0</v>
      </c>
      <c r="BN42" s="32">
        <f t="shared" si="46"/>
        <v>0</v>
      </c>
      <c r="BO42" s="31">
        <f t="shared" si="47"/>
        <v>0</v>
      </c>
      <c r="BP42" s="30">
        <f t="shared" si="48"/>
        <v>0</v>
      </c>
      <c r="BQ42" s="26"/>
      <c r="BR42" s="23"/>
      <c r="BS42" s="23"/>
      <c r="BT42" s="23"/>
      <c r="BU42" s="24"/>
      <c r="BV42" s="24"/>
      <c r="BW42" s="24"/>
      <c r="BX42" s="24"/>
      <c r="BY42" s="25"/>
      <c r="BZ42" s="22">
        <f t="shared" si="49"/>
        <v>0</v>
      </c>
      <c r="CA42" s="21">
        <f t="shared" si="50"/>
        <v>0</v>
      </c>
      <c r="CB42" s="27">
        <f t="shared" si="51"/>
        <v>0</v>
      </c>
      <c r="CC42" s="46">
        <f t="shared" si="52"/>
        <v>0</v>
      </c>
      <c r="CD42" s="26"/>
      <c r="CE42" s="23"/>
      <c r="CF42" s="24"/>
      <c r="CG42" s="24"/>
      <c r="CH42" s="24"/>
      <c r="CI42" s="24"/>
      <c r="CJ42" s="25"/>
      <c r="CK42" s="22">
        <f t="shared" si="53"/>
        <v>0</v>
      </c>
      <c r="CL42" s="21">
        <f t="shared" si="54"/>
        <v>0</v>
      </c>
      <c r="CM42" s="18">
        <f t="shared" si="55"/>
        <v>0</v>
      </c>
      <c r="CN42" s="37">
        <f t="shared" si="56"/>
        <v>0</v>
      </c>
    </row>
    <row r="43" spans="1:246" ht="13.5" hidden="1" thickBot="1" x14ac:dyDescent="0.25">
      <c r="A43" s="28"/>
      <c r="B43" s="42"/>
      <c r="C43" s="20"/>
      <c r="D43" s="43"/>
      <c r="E43" s="43"/>
      <c r="F43" s="44"/>
      <c r="G43" s="115"/>
      <c r="H43" s="19"/>
      <c r="I43" s="16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29" t="str">
        <f>IF(ISNA(VLOOKUP(E43,SortLookup!$A$1:$B$5,2,FALSE))," ",VLOOKUP(E43,SortLookup!$A$1:$B$5,2,FALSE))</f>
        <v xml:space="preserve"> </v>
      </c>
      <c r="K43" s="17" t="str">
        <f>IF(ISNA(VLOOKUP(F43,SortLookup!$A$7:$B$11,2,FALSE))," ",VLOOKUP(F43,SortLookup!$A$7:$B$11,2,FALSE))</f>
        <v xml:space="preserve"> </v>
      </c>
      <c r="L43" s="38">
        <f t="shared" si="31"/>
        <v>0</v>
      </c>
      <c r="M43" s="39">
        <f>AC43+AP43+BB43+BM43+BZ43+CK43+CV43+DG43+DR43+EC43+EN43+EY43+FJ43+FU43+GF43+GQ43+HB43+HM43+HX43+II43</f>
        <v>0</v>
      </c>
      <c r="N43" s="31">
        <f>AE43+AR43+BD43+BO43+CB43+CM43+CX43+DI43+DT43+EE43+EP43+FA43+FL43+FW43+GH43+GS43+HD43+HO43+HZ43+IK43</f>
        <v>0</v>
      </c>
      <c r="O43" s="32">
        <f t="shared" si="32"/>
        <v>0</v>
      </c>
      <c r="P43" s="40">
        <f>X43+AK43+AW43+BH43+BU43+CF43+CQ43+DB43+DM43+DX43+EI43+ET43+FE43+FP43+GA43+GL43+GW43+HH43+HS43+ID43</f>
        <v>0</v>
      </c>
      <c r="Q43" s="26"/>
      <c r="R43" s="23"/>
      <c r="S43" s="23"/>
      <c r="T43" s="23"/>
      <c r="U43" s="23"/>
      <c r="V43" s="23"/>
      <c r="W43" s="23"/>
      <c r="X43" s="24"/>
      <c r="Y43" s="24"/>
      <c r="Z43" s="24"/>
      <c r="AA43" s="24"/>
      <c r="AB43" s="25"/>
      <c r="AC43" s="22">
        <f t="shared" si="33"/>
        <v>0</v>
      </c>
      <c r="AD43" s="21">
        <f t="shared" si="34"/>
        <v>0</v>
      </c>
      <c r="AE43" s="18">
        <f t="shared" si="35"/>
        <v>0</v>
      </c>
      <c r="AF43" s="37">
        <f t="shared" si="36"/>
        <v>0</v>
      </c>
      <c r="AG43" s="26"/>
      <c r="AH43" s="23"/>
      <c r="AI43" s="23"/>
      <c r="AJ43" s="23"/>
      <c r="AK43" s="24"/>
      <c r="AL43" s="24"/>
      <c r="AM43" s="24"/>
      <c r="AN43" s="24"/>
      <c r="AO43" s="25"/>
      <c r="AP43" s="22">
        <f t="shared" si="37"/>
        <v>0</v>
      </c>
      <c r="AQ43" s="21">
        <f t="shared" si="38"/>
        <v>0</v>
      </c>
      <c r="AR43" s="18">
        <f t="shared" si="39"/>
        <v>0</v>
      </c>
      <c r="AS43" s="37">
        <f t="shared" si="40"/>
        <v>0</v>
      </c>
      <c r="AT43" s="26"/>
      <c r="AU43" s="23"/>
      <c r="AV43" s="23"/>
      <c r="AW43" s="24"/>
      <c r="AX43" s="24"/>
      <c r="AY43" s="24"/>
      <c r="AZ43" s="24"/>
      <c r="BA43" s="25"/>
      <c r="BB43" s="22">
        <f t="shared" si="41"/>
        <v>0</v>
      </c>
      <c r="BC43" s="21">
        <f t="shared" si="42"/>
        <v>0</v>
      </c>
      <c r="BD43" s="18">
        <f t="shared" si="43"/>
        <v>0</v>
      </c>
      <c r="BE43" s="37">
        <f t="shared" si="44"/>
        <v>0</v>
      </c>
      <c r="BF43" s="22"/>
      <c r="BG43" s="36"/>
      <c r="BH43" s="24"/>
      <c r="BI43" s="24"/>
      <c r="BJ43" s="24"/>
      <c r="BK43" s="24"/>
      <c r="BL43" s="25"/>
      <c r="BM43" s="35">
        <f t="shared" si="45"/>
        <v>0</v>
      </c>
      <c r="BN43" s="32">
        <f t="shared" si="46"/>
        <v>0</v>
      </c>
      <c r="BO43" s="31">
        <f t="shared" si="47"/>
        <v>0</v>
      </c>
      <c r="BP43" s="30">
        <f t="shared" si="48"/>
        <v>0</v>
      </c>
      <c r="BQ43" s="26"/>
      <c r="BR43" s="23"/>
      <c r="BS43" s="23"/>
      <c r="BT43" s="23"/>
      <c r="BU43" s="24"/>
      <c r="BV43" s="24"/>
      <c r="BW43" s="24"/>
      <c r="BX43" s="24"/>
      <c r="BY43" s="25"/>
      <c r="BZ43" s="22">
        <f t="shared" si="49"/>
        <v>0</v>
      </c>
      <c r="CA43" s="21">
        <f t="shared" si="50"/>
        <v>0</v>
      </c>
      <c r="CB43" s="27">
        <f t="shared" si="51"/>
        <v>0</v>
      </c>
      <c r="CC43" s="46">
        <f t="shared" si="52"/>
        <v>0</v>
      </c>
      <c r="CD43" s="26"/>
      <c r="CE43" s="23"/>
      <c r="CF43" s="24"/>
      <c r="CG43" s="24"/>
      <c r="CH43" s="24"/>
      <c r="CI43" s="24"/>
      <c r="CJ43" s="25"/>
      <c r="CK43" s="22">
        <f t="shared" si="53"/>
        <v>0</v>
      </c>
      <c r="CL43" s="21">
        <f t="shared" si="54"/>
        <v>0</v>
      </c>
      <c r="CM43" s="18">
        <f t="shared" si="55"/>
        <v>0</v>
      </c>
      <c r="CN43" s="37">
        <f t="shared" si="56"/>
        <v>0</v>
      </c>
    </row>
    <row r="44" spans="1:246" ht="13.5" thickTop="1" x14ac:dyDescent="0.2">
      <c r="A44" s="82"/>
      <c r="B44" s="86"/>
      <c r="D44" s="8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</row>
    <row r="45" spans="1:246" x14ac:dyDescent="0.2">
      <c r="B45" s="45" t="s">
        <v>89</v>
      </c>
      <c r="D45" s="49"/>
      <c r="AF45"/>
    </row>
    <row r="46" spans="1:246" x14ac:dyDescent="0.2">
      <c r="B46" t="s">
        <v>85</v>
      </c>
      <c r="AF46"/>
    </row>
    <row r="47" spans="1:246" ht="25.5" x14ac:dyDescent="0.2">
      <c r="B47" s="80" t="s">
        <v>101</v>
      </c>
      <c r="AF47"/>
      <c r="AW47" s="88"/>
    </row>
    <row r="48" spans="1:246" x14ac:dyDescent="0.2">
      <c r="B48" t="s">
        <v>84</v>
      </c>
      <c r="AF48"/>
    </row>
    <row r="49" spans="1:32" x14ac:dyDescent="0.2">
      <c r="B49" s="53" t="s">
        <v>99</v>
      </c>
      <c r="AF49"/>
    </row>
    <row r="50" spans="1:32" x14ac:dyDescent="0.2">
      <c r="B50" s="53" t="s">
        <v>100</v>
      </c>
      <c r="AF50"/>
    </row>
    <row r="51" spans="1:32" x14ac:dyDescent="0.2">
      <c r="AF51"/>
    </row>
    <row r="52" spans="1:32" x14ac:dyDescent="0.2">
      <c r="B52" t="s">
        <v>93</v>
      </c>
      <c r="AF52"/>
    </row>
    <row r="53" spans="1:32" x14ac:dyDescent="0.2">
      <c r="B53" t="s">
        <v>91</v>
      </c>
      <c r="AF53"/>
    </row>
    <row r="54" spans="1:32" x14ac:dyDescent="0.2">
      <c r="B54" t="s">
        <v>92</v>
      </c>
      <c r="AF54"/>
    </row>
    <row r="55" spans="1:32" ht="127.5" x14ac:dyDescent="0.2">
      <c r="B55" s="79" t="s">
        <v>113</v>
      </c>
      <c r="AF55"/>
    </row>
    <row r="56" spans="1:32" x14ac:dyDescent="0.2">
      <c r="B56" t="s">
        <v>95</v>
      </c>
      <c r="AF56"/>
    </row>
    <row r="57" spans="1:32" x14ac:dyDescent="0.2">
      <c r="AF57"/>
    </row>
    <row r="58" spans="1:32" x14ac:dyDescent="0.2">
      <c r="A58" s="81"/>
      <c r="AF58"/>
    </row>
    <row r="59" spans="1:32" x14ac:dyDescent="0.2">
      <c r="AF59"/>
    </row>
  </sheetData>
  <sheetProtection sheet="1" selectLockedCells="1"/>
  <sortState ref="A3:LL33">
    <sortCondition ref="E3:E33"/>
    <sortCondition ref="L3:L33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  <mergeCell ref="A1:F1"/>
    <mergeCell ref="DV1:EF1"/>
    <mergeCell ref="AG1:AS1"/>
    <mergeCell ref="J1:K1"/>
    <mergeCell ref="L1:P1"/>
    <mergeCell ref="Q1:AF1"/>
    <mergeCell ref="DK1:DU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55</v>
      </c>
    </row>
    <row r="5" spans="1:1" s="12" customFormat="1" x14ac:dyDescent="0.2">
      <c r="A5" s="12" t="s">
        <v>56</v>
      </c>
    </row>
    <row r="6" spans="1:1" s="12" customFormat="1" ht="12.75" customHeight="1" x14ac:dyDescent="0.2"/>
    <row r="7" spans="1:1" x14ac:dyDescent="0.2">
      <c r="A7" s="12" t="s">
        <v>57</v>
      </c>
    </row>
    <row r="8" spans="1:1" x14ac:dyDescent="0.2">
      <c r="A8" s="12" t="s">
        <v>58</v>
      </c>
    </row>
    <row r="9" spans="1:1" x14ac:dyDescent="0.2">
      <c r="A9" s="12" t="s">
        <v>59</v>
      </c>
    </row>
    <row r="10" spans="1:1" x14ac:dyDescent="0.2">
      <c r="A10" s="12" t="s">
        <v>60</v>
      </c>
    </row>
    <row r="11" spans="1:1" x14ac:dyDescent="0.2">
      <c r="A11" s="12" t="s">
        <v>61</v>
      </c>
    </row>
    <row r="12" spans="1:1" x14ac:dyDescent="0.2">
      <c r="A12" s="12" t="s">
        <v>62</v>
      </c>
    </row>
    <row r="13" spans="1:1" x14ac:dyDescent="0.2">
      <c r="A13" s="12" t="s">
        <v>63</v>
      </c>
    </row>
    <row r="14" spans="1:1" x14ac:dyDescent="0.2">
      <c r="A14" s="12" t="s">
        <v>64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57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2019-05-12T20:03:20Z</dcterms:modified>
</cp:coreProperties>
</file>